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7" sheetId="1" state="visible" r:id="rId2"/>
    <sheet name="Testing Simulator" sheetId="2" state="visible" r:id="rId3"/>
    <sheet name="Data-For-Keshav" sheetId="3" state="hidden" r:id="rId4"/>
    <sheet name="Sheet4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<sst xmlns="http://schemas.openxmlformats.org/spreadsheetml/2006/main" count="189" uniqueCount="70">
  <si>
    <t xml:space="preserve">Date</t>
  </si>
  <si>
    <t xml:space="preserve">t</t>
  </si>
  <si>
    <t xml:space="preserve">S</t>
  </si>
  <si>
    <t xml:space="preserve">E</t>
  </si>
  <si>
    <t xml:space="preserve">I_D</t>
  </si>
  <si>
    <t xml:space="preserve">I_U</t>
  </si>
  <si>
    <t xml:space="preserve">Model Explanation</t>
  </si>
  <si>
    <t xml:space="preserve">https://docs.google.com/document/d/1MjXiudeuPz-iHeBmC9FHICbAjb-J1RNbbGWXKnK8K3Y/edit</t>
  </si>
  <si>
    <t xml:space="preserve">Color coding</t>
  </si>
  <si>
    <t xml:space="preserve">Choices that can be edited</t>
  </si>
  <si>
    <t xml:space="preserve">Choices initialized from observed data</t>
  </si>
  <si>
    <t xml:space="preserve">Key formulas for review</t>
  </si>
  <si>
    <t xml:space="preserve">Parameters</t>
  </si>
  <si>
    <t xml:space="preserve">Infectivity (R/infectious period in a simple SEIR model)</t>
  </si>
  <si>
    <t xml:space="preserve">Beta</t>
  </si>
  <si>
    <t xml:space="preserve">Incubation period</t>
  </si>
  <si>
    <t xml:space="preserve">T_inc</t>
  </si>
  <si>
    <t xml:space="preserve">Infectious period (on detection)</t>
  </si>
  <si>
    <t xml:space="preserve">T_inf_D</t>
  </si>
  <si>
    <t xml:space="preserve">Infectious period (on no detection)</t>
  </si>
  <si>
    <t xml:space="preserve">T_inf_U</t>
  </si>
  <si>
    <t xml:space="preserve">Current detection ratio</t>
  </si>
  <si>
    <t xml:space="preserve">d</t>
  </si>
  <si>
    <t xml:space="preserve">Sensitivity rate of Diagnostic Test type 1 (PCR)</t>
  </si>
  <si>
    <t xml:space="preserve">Sensitivity rate of Diagnostic Test type 2 (Antigen)</t>
  </si>
  <si>
    <t xml:space="preserve">Recovery Time for Severe</t>
  </si>
  <si>
    <t xml:space="preserve">t_severe</t>
  </si>
  <si>
    <t xml:space="preserve">Recovery Time for Fatal</t>
  </si>
  <si>
    <t xml:space="preserve">t_fatal</t>
  </si>
  <si>
    <t xml:space="preserve">Population</t>
  </si>
  <si>
    <t xml:space="preserve">N</t>
  </si>
  <si>
    <t xml:space="preserve">initial E to confirmed ratio</t>
  </si>
  <si>
    <t xml:space="preserve">init_E_confirmed_ratio</t>
  </si>
  <si>
    <t xml:space="preserve">initial I to confirmed ratio</t>
  </si>
  <si>
    <t xml:space="preserve">init_I_confirmed_ratio</t>
  </si>
  <si>
    <t xml:space="preserve">initial confirmed cases </t>
  </si>
  <si>
    <t xml:space="preserve">C_init</t>
  </si>
  <si>
    <t xml:space="preserve">initial prevalence</t>
  </si>
  <si>
    <t xml:space="preserve">P</t>
  </si>
  <si>
    <t xml:space="preserve">effective sensitivity</t>
  </si>
  <si>
    <t xml:space="preserve">psi</t>
  </si>
  <si>
    <t xml:space="preserve">proportion of severe patients</t>
  </si>
  <si>
    <t xml:space="preserve">p_severe</t>
  </si>
  <si>
    <t xml:space="preserve">proportion of fatal patients</t>
  </si>
  <si>
    <t xml:space="preserve">p_fatal</t>
  </si>
  <si>
    <t xml:space="preserve">state</t>
  </si>
  <si>
    <t xml:space="preserve">district</t>
  </si>
  <si>
    <t xml:space="preserve">P_I</t>
  </si>
  <si>
    <t xml:space="preserve">R_severe</t>
  </si>
  <si>
    <t xml:space="preserve">R_fatal</t>
  </si>
  <si>
    <t xml:space="preserve">Recovered</t>
  </si>
  <si>
    <t xml:space="preserve">Deceased</t>
  </si>
  <si>
    <t xml:space="preserve">Active</t>
  </si>
  <si>
    <t xml:space="preserve">Total</t>
  </si>
  <si>
    <t xml:space="preserve">Confirmed/Detected</t>
  </si>
  <si>
    <t xml:space="preserve">New detected</t>
  </si>
  <si>
    <t xml:space="preserve">Undetected (from July 8th onwards)</t>
  </si>
  <si>
    <t xml:space="preserve">New Undetected</t>
  </si>
  <si>
    <t xml:space="preserve">Constant Sum Check</t>
  </si>
  <si>
    <t xml:space="preserve">Maharashtra</t>
  </si>
  <si>
    <t xml:space="preserve">Mumbai</t>
  </si>
  <si>
    <t xml:space="preserve">1x wts</t>
  </si>
  <si>
    <t xml:space="preserve">Prevailing testing rates</t>
  </si>
  <si>
    <t xml:space="preserve">2x wts</t>
  </si>
  <si>
    <t xml:space="preserve">Gradual increase to 2x by Aug 15</t>
  </si>
  <si>
    <t xml:space="preserve">3x wts</t>
  </si>
  <si>
    <t xml:space="preserve">Gradual increase to 3x by Aug 15</t>
  </si>
  <si>
    <t xml:space="preserve">5x wts</t>
  </si>
  <si>
    <t xml:space="preserve">Gradual increase to 5x by Aug 15</t>
  </si>
  <si>
    <t xml:space="preserve">New detected at 3x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</si>
</sst>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E+00"/>
    <numFmt numFmtId="167" formatCode="M/D/YYYY"/>
    <numFmt numFmtId="168" formatCode="0"/>
    <numFmt numFmtId="169" formatCode="#,##0.00"/>
    <numFmt numFmtId="170" formatCode="MMMM\ D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sz val="11"/>
      <color rgb="FF11A9CC"/>
      <name val="Inconsolata"/>
      <family val="0"/>
      <charset val="1"/>
    </font>
    <font>
      <sz val="11"/>
      <color rgb="FF00000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2"/>
      <color rgb="FF11A9CC"/>
      <name val="Inconsolata"/>
      <family val="0"/>
      <charset val="1"/>
    </font>
    <font>
      <sz val="11"/>
      <color rgb="FFFF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EAD1DC"/>
      </patternFill>
    </fill>
    <fill>
      <patternFill patternType="solid">
        <fgColor rgb="FFFF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EAD1D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4285F4"/>
      <rgbColor rgb="FF11A9CC"/>
      <rgbColor rgb="FF99CC00"/>
      <rgbColor rgb="FFFBBC04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'Data-For-Keshav'!$C$1:$C$1</c:f>
              <c:strCache>
                <c:ptCount val="1"/>
                <c:pt idx="0">
                  <c:v>Prevailing testing rates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'Data-For-Keshav'!$A$2:$A$56</c:f>
              <c:strCache>
                <c:ptCount val="54"/>
                <c:pt idx="0">
                  <c:v>July 9</c:v>
                </c:pt>
                <c:pt idx="1">
                  <c:v>July 10</c:v>
                </c:pt>
                <c:pt idx="2">
                  <c:v>July 11</c:v>
                </c:pt>
                <c:pt idx="3">
                  <c:v>July 12</c:v>
                </c:pt>
                <c:pt idx="4">
                  <c:v>July 13</c:v>
                </c:pt>
                <c:pt idx="5">
                  <c:v>July 14</c:v>
                </c:pt>
                <c:pt idx="6">
                  <c:v>July 15</c:v>
                </c:pt>
                <c:pt idx="7">
                  <c:v>July 16</c:v>
                </c:pt>
                <c:pt idx="8">
                  <c:v>July 17</c:v>
                </c:pt>
                <c:pt idx="9">
                  <c:v>July 18</c:v>
                </c:pt>
                <c:pt idx="10">
                  <c:v>July 19</c:v>
                </c:pt>
                <c:pt idx="11">
                  <c:v>July 20</c:v>
                </c:pt>
                <c:pt idx="12">
                  <c:v>July 21</c:v>
                </c:pt>
                <c:pt idx="13">
                  <c:v>July 22</c:v>
                </c:pt>
                <c:pt idx="14">
                  <c:v>July 23</c:v>
                </c:pt>
                <c:pt idx="15">
                  <c:v>July 24</c:v>
                </c:pt>
                <c:pt idx="16">
                  <c:v>July 25</c:v>
                </c:pt>
                <c:pt idx="17">
                  <c:v>July 26</c:v>
                </c:pt>
                <c:pt idx="18">
                  <c:v>July 27</c:v>
                </c:pt>
                <c:pt idx="19">
                  <c:v>July 28</c:v>
                </c:pt>
                <c:pt idx="20">
                  <c:v>July 29</c:v>
                </c:pt>
                <c:pt idx="21">
                  <c:v>July 30</c:v>
                </c:pt>
                <c:pt idx="22">
                  <c:v>July 31</c:v>
                </c:pt>
                <c:pt idx="23">
                  <c:v>August 1</c:v>
                </c:pt>
                <c:pt idx="24">
                  <c:v>August 2</c:v>
                </c:pt>
                <c:pt idx="25">
                  <c:v>August 3</c:v>
                </c:pt>
                <c:pt idx="26">
                  <c:v>August 4</c:v>
                </c:pt>
                <c:pt idx="27">
                  <c:v>August 5</c:v>
                </c:pt>
                <c:pt idx="28">
                  <c:v>August 6</c:v>
                </c:pt>
                <c:pt idx="29">
                  <c:v>August 7</c:v>
                </c:pt>
                <c:pt idx="30">
                  <c:v>August 8</c:v>
                </c:pt>
                <c:pt idx="31">
                  <c:v>August 9</c:v>
                </c:pt>
                <c:pt idx="32">
                  <c:v>August 10</c:v>
                </c:pt>
                <c:pt idx="33">
                  <c:v>August 11</c:v>
                </c:pt>
                <c:pt idx="34">
                  <c:v>August 12</c:v>
                </c:pt>
                <c:pt idx="35">
                  <c:v>August 13</c:v>
                </c:pt>
                <c:pt idx="36">
                  <c:v>August 14</c:v>
                </c:pt>
                <c:pt idx="37">
                  <c:v>August 15</c:v>
                </c:pt>
                <c:pt idx="38">
                  <c:v>August 16</c:v>
                </c:pt>
                <c:pt idx="39">
                  <c:v>August 17</c:v>
                </c:pt>
                <c:pt idx="40">
                  <c:v>August 18</c:v>
                </c:pt>
                <c:pt idx="41">
                  <c:v>August 19</c:v>
                </c:pt>
                <c:pt idx="42">
                  <c:v>August 20</c:v>
                </c:pt>
                <c:pt idx="43">
                  <c:v>August 21</c:v>
                </c:pt>
                <c:pt idx="44">
                  <c:v>August 22</c:v>
                </c:pt>
                <c:pt idx="45">
                  <c:v>August 23</c:v>
                </c:pt>
                <c:pt idx="46">
                  <c:v>August 24</c:v>
                </c:pt>
                <c:pt idx="47">
                  <c:v>August 25</c:v>
                </c:pt>
                <c:pt idx="48">
                  <c:v>August 26</c:v>
                </c:pt>
                <c:pt idx="49">
                  <c:v>August 27</c:v>
                </c:pt>
                <c:pt idx="50">
                  <c:v>August 28</c:v>
                </c:pt>
                <c:pt idx="51">
                  <c:v>August 29</c:v>
                </c:pt>
                <c:pt idx="52">
                  <c:v>August 30</c:v>
                </c:pt>
                <c:pt idx="53">
                  <c:v>August 31</c:v>
                </c:pt>
              </c:strCache>
            </c:strRef>
          </c:cat>
          <c:val>
            <c:numRef>
              <c:f>'Data-For-Keshav'!$C$2:$C$56</c:f>
              <c:numCache>
                <c:formatCode>General</c:formatCode>
                <c:ptCount val="54"/>
                <c:pt idx="0">
                  <c:v>1264.54545454545</c:v>
                </c:pt>
                <c:pt idx="1">
                  <c:v>1270.34380165289</c:v>
                </c:pt>
                <c:pt idx="2">
                  <c:v>1274.77968741406</c:v>
                </c:pt>
                <c:pt idx="3">
                  <c:v>1278.53034632533</c:v>
                </c:pt>
                <c:pt idx="4">
                  <c:v>1281.95567622643</c:v>
                </c:pt>
                <c:pt idx="5">
                  <c:v>1285.24040700231</c:v>
                </c:pt>
                <c:pt idx="6">
                  <c:v>1288.47416109983</c:v>
                </c:pt>
                <c:pt idx="7">
                  <c:v>1291.6961309717</c:v>
                </c:pt>
                <c:pt idx="8">
                  <c:v>1294.91970624153</c:v>
                </c:pt>
                <c:pt idx="9">
                  <c:v>1298.14581863786</c:v>
                </c:pt>
                <c:pt idx="10">
                  <c:v>1301.36999758174</c:v>
                </c:pt>
                <c:pt idx="11">
                  <c:v>1304.58596400611</c:v>
                </c:pt>
                <c:pt idx="12">
                  <c:v>1307.78735219793</c:v>
                </c:pt>
                <c:pt idx="13">
                  <c:v>1310.96844493603</c:v>
                </c:pt>
                <c:pt idx="14">
                  <c:v>1314.12440846184</c:v>
                </c:pt>
                <c:pt idx="15">
                  <c:v>1317.25128981786</c:v>
                </c:pt>
                <c:pt idx="16">
                  <c:v>1320.34591449385</c:v>
                </c:pt>
                <c:pt idx="17">
                  <c:v>1323.40575395093</c:v>
                </c:pt>
                <c:pt idx="18">
                  <c:v>1326.42879578368</c:v>
                </c:pt>
                <c:pt idx="19">
                  <c:v>1329.41343000378</c:v>
                </c:pt>
                <c:pt idx="20">
                  <c:v>1332.35835525812</c:v>
                </c:pt>
                <c:pt idx="21">
                  <c:v>1335.26250428378</c:v>
                </c:pt>
                <c:pt idx="22">
                  <c:v>1338.12498608404</c:v>
                </c:pt>
                <c:pt idx="23">
                  <c:v>1340.94504183522</c:v>
                </c:pt>
                <c:pt idx="24">
                  <c:v>1343.72201167946</c:v>
                </c:pt>
                <c:pt idx="25">
                  <c:v>1346.45530994859</c:v>
                </c:pt>
                <c:pt idx="26">
                  <c:v>1349.14440681187</c:v>
                </c:pt>
                <c:pt idx="27">
                  <c:v>1351.78881476035</c:v>
                </c:pt>
                <c:pt idx="28">
                  <c:v>1354.38807870132</c:v>
                </c:pt>
                <c:pt idx="29">
                  <c:v>1356.94176872902</c:v>
                </c:pt>
                <c:pt idx="30">
                  <c:v>1359.44947486957</c:v>
                </c:pt>
                <c:pt idx="31">
                  <c:v>1361.91080327618</c:v>
                </c:pt>
                <c:pt idx="32">
                  <c:v>1364.32537348665</c:v>
                </c:pt>
                <c:pt idx="33">
                  <c:v>1366.69281645662</c:v>
                </c:pt>
                <c:pt idx="34">
                  <c:v>1369.01277315857</c:v>
                </c:pt>
                <c:pt idx="35">
                  <c:v>1371.28489359228</c:v>
                </c:pt>
                <c:pt idx="36">
                  <c:v>1373.50883609433</c:v>
                </c:pt>
                <c:pt idx="37">
                  <c:v>1375.68426686437</c:v>
                </c:pt>
                <c:pt idx="38">
                  <c:v>1377.81085964847</c:v>
                </c:pt>
                <c:pt idx="39">
                  <c:v>1379.88829553594</c:v>
                </c:pt>
                <c:pt idx="40">
                  <c:v>1381.91626283796</c:v>
                </c:pt>
                <c:pt idx="41">
                  <c:v>1383.89445702503</c:v>
                </c:pt>
                <c:pt idx="42">
                  <c:v>1385.82258070655</c:v>
                </c:pt>
                <c:pt idx="43">
                  <c:v>1387.70034364034</c:v>
                </c:pt>
                <c:pt idx="44">
                  <c:v>1389.52746276336</c:v>
                </c:pt>
                <c:pt idx="45">
                  <c:v>1391.30366223715</c:v>
                </c:pt>
                <c:pt idx="46">
                  <c:v>1393.02867350335</c:v>
                </c:pt>
                <c:pt idx="47">
                  <c:v>1394.70223534601</c:v>
                </c:pt>
                <c:pt idx="48">
                  <c:v>1396.32409395803</c:v>
                </c:pt>
                <c:pt idx="49">
                  <c:v>1397.89400301018</c:v>
                </c:pt>
                <c:pt idx="50">
                  <c:v>1399.41172372116</c:v>
                </c:pt>
                <c:pt idx="51">
                  <c:v>1400.87702492787</c:v>
                </c:pt>
                <c:pt idx="52">
                  <c:v>1402.28968315515</c:v>
                </c:pt>
                <c:pt idx="53">
                  <c:v>1403.64948268446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'Data-For-Keshav'!$E$1:$E$1</c:f>
              <c:strCache>
                <c:ptCount val="1"/>
                <c:pt idx="0">
                  <c:v>Gradual increase to 2x by Aug 15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'Data-For-Keshav'!$A$2:$A$56</c:f>
              <c:strCache>
                <c:ptCount val="54"/>
                <c:pt idx="0">
                  <c:v>July 9</c:v>
                </c:pt>
                <c:pt idx="1">
                  <c:v>July 10</c:v>
                </c:pt>
                <c:pt idx="2">
                  <c:v>July 11</c:v>
                </c:pt>
                <c:pt idx="3">
                  <c:v>July 12</c:v>
                </c:pt>
                <c:pt idx="4">
                  <c:v>July 13</c:v>
                </c:pt>
                <c:pt idx="5">
                  <c:v>July 14</c:v>
                </c:pt>
                <c:pt idx="6">
                  <c:v>July 15</c:v>
                </c:pt>
                <c:pt idx="7">
                  <c:v>July 16</c:v>
                </c:pt>
                <c:pt idx="8">
                  <c:v>July 17</c:v>
                </c:pt>
                <c:pt idx="9">
                  <c:v>July 18</c:v>
                </c:pt>
                <c:pt idx="10">
                  <c:v>July 19</c:v>
                </c:pt>
                <c:pt idx="11">
                  <c:v>July 20</c:v>
                </c:pt>
                <c:pt idx="12">
                  <c:v>July 21</c:v>
                </c:pt>
                <c:pt idx="13">
                  <c:v>July 22</c:v>
                </c:pt>
                <c:pt idx="14">
                  <c:v>July 23</c:v>
                </c:pt>
                <c:pt idx="15">
                  <c:v>July 24</c:v>
                </c:pt>
                <c:pt idx="16">
                  <c:v>July 25</c:v>
                </c:pt>
                <c:pt idx="17">
                  <c:v>July 26</c:v>
                </c:pt>
                <c:pt idx="18">
                  <c:v>July 27</c:v>
                </c:pt>
                <c:pt idx="19">
                  <c:v>July 28</c:v>
                </c:pt>
                <c:pt idx="20">
                  <c:v>July 29</c:v>
                </c:pt>
                <c:pt idx="21">
                  <c:v>July 30</c:v>
                </c:pt>
                <c:pt idx="22">
                  <c:v>July 31</c:v>
                </c:pt>
                <c:pt idx="23">
                  <c:v>August 1</c:v>
                </c:pt>
                <c:pt idx="24">
                  <c:v>August 2</c:v>
                </c:pt>
                <c:pt idx="25">
                  <c:v>August 3</c:v>
                </c:pt>
                <c:pt idx="26">
                  <c:v>August 4</c:v>
                </c:pt>
                <c:pt idx="27">
                  <c:v>August 5</c:v>
                </c:pt>
                <c:pt idx="28">
                  <c:v>August 6</c:v>
                </c:pt>
                <c:pt idx="29">
                  <c:v>August 7</c:v>
                </c:pt>
                <c:pt idx="30">
                  <c:v>August 8</c:v>
                </c:pt>
                <c:pt idx="31">
                  <c:v>August 9</c:v>
                </c:pt>
                <c:pt idx="32">
                  <c:v>August 10</c:v>
                </c:pt>
                <c:pt idx="33">
                  <c:v>August 11</c:v>
                </c:pt>
                <c:pt idx="34">
                  <c:v>August 12</c:v>
                </c:pt>
                <c:pt idx="35">
                  <c:v>August 13</c:v>
                </c:pt>
                <c:pt idx="36">
                  <c:v>August 14</c:v>
                </c:pt>
                <c:pt idx="37">
                  <c:v>August 15</c:v>
                </c:pt>
                <c:pt idx="38">
                  <c:v>August 16</c:v>
                </c:pt>
                <c:pt idx="39">
                  <c:v>August 17</c:v>
                </c:pt>
                <c:pt idx="40">
                  <c:v>August 18</c:v>
                </c:pt>
                <c:pt idx="41">
                  <c:v>August 19</c:v>
                </c:pt>
                <c:pt idx="42">
                  <c:v>August 20</c:v>
                </c:pt>
                <c:pt idx="43">
                  <c:v>August 21</c:v>
                </c:pt>
                <c:pt idx="44">
                  <c:v>August 22</c:v>
                </c:pt>
                <c:pt idx="45">
                  <c:v>August 23</c:v>
                </c:pt>
                <c:pt idx="46">
                  <c:v>August 24</c:v>
                </c:pt>
                <c:pt idx="47">
                  <c:v>August 25</c:v>
                </c:pt>
                <c:pt idx="48">
                  <c:v>August 26</c:v>
                </c:pt>
                <c:pt idx="49">
                  <c:v>August 27</c:v>
                </c:pt>
                <c:pt idx="50">
                  <c:v>August 28</c:v>
                </c:pt>
                <c:pt idx="51">
                  <c:v>August 29</c:v>
                </c:pt>
                <c:pt idx="52">
                  <c:v>August 30</c:v>
                </c:pt>
                <c:pt idx="53">
                  <c:v>August 31</c:v>
                </c:pt>
              </c:strCache>
            </c:strRef>
          </c:cat>
          <c:val>
            <c:numRef>
              <c:f>'Data-For-Keshav'!$E$2:$E$56</c:f>
              <c:numCache>
                <c:formatCode>General</c:formatCode>
                <c:ptCount val="54"/>
                <c:pt idx="0">
                  <c:v>1264.54545454545</c:v>
                </c:pt>
                <c:pt idx="1">
                  <c:v>1290.18249256198</c:v>
                </c:pt>
                <c:pt idx="2">
                  <c:v>1318.39487810429</c:v>
                </c:pt>
                <c:pt idx="3">
                  <c:v>1348.71366102027</c:v>
                </c:pt>
                <c:pt idx="4">
                  <c:v>1380.684340711</c:v>
                </c:pt>
                <c:pt idx="5">
                  <c:v>1413.90636125277</c:v>
                </c:pt>
                <c:pt idx="6">
                  <c:v>1448.04408277615</c:v>
                </c:pt>
                <c:pt idx="7">
                  <c:v>1482.82423698447</c:v>
                </c:pt>
                <c:pt idx="8">
                  <c:v>1518.02785267267</c:v>
                </c:pt>
                <c:pt idx="9">
                  <c:v>1553.48071142623</c:v>
                </c:pt>
                <c:pt idx="10">
                  <c:v>1589.04424576084</c:v>
                </c:pt>
                <c:pt idx="11">
                  <c:v>1624.60765221781</c:v>
                </c:pt>
                <c:pt idx="12">
                  <c:v>1660.08141476922</c:v>
                </c:pt>
                <c:pt idx="13">
                  <c:v>1695.3921638475</c:v>
                </c:pt>
                <c:pt idx="14">
                  <c:v>1730.47868876097</c:v>
                </c:pt>
                <c:pt idx="15">
                  <c:v>1765.288895633</c:v>
                </c:pt>
                <c:pt idx="16">
                  <c:v>1799.77751543393</c:v>
                </c:pt>
                <c:pt idx="17">
                  <c:v>1833.9043940249</c:v>
                </c:pt>
                <c:pt idx="18">
                  <c:v>1867.63322678549</c:v>
                </c:pt>
                <c:pt idx="19">
                  <c:v>1900.93062900299</c:v>
                </c:pt>
                <c:pt idx="20">
                  <c:v>1933.76545769744</c:v>
                </c:pt>
                <c:pt idx="21">
                  <c:v>1966.10832052864</c:v>
                </c:pt>
                <c:pt idx="22">
                  <c:v>1997.93122321097</c:v>
                </c:pt>
                <c:pt idx="23">
                  <c:v>2029.20731906893</c:v>
                </c:pt>
                <c:pt idx="24">
                  <c:v>2059.91073366738</c:v>
                </c:pt>
                <c:pt idx="25">
                  <c:v>2090.01644446155</c:v>
                </c:pt>
                <c:pt idx="26">
                  <c:v>2119.50020065378</c:v>
                </c:pt>
                <c:pt idx="27">
                  <c:v>2148.33847233993</c:v>
                </c:pt>
                <c:pt idx="28">
                  <c:v>2176.5084209109</c:v>
                </c:pt>
                <c:pt idx="29">
                  <c:v>2203.98788480053</c:v>
                </c:pt>
                <c:pt idx="30">
                  <c:v>2230.75537623492</c:v>
                </c:pt>
                <c:pt idx="31">
                  <c:v>2256.79008578658</c:v>
                </c:pt>
                <c:pt idx="32">
                  <c:v>2282.07189237944</c:v>
                </c:pt>
                <c:pt idx="33">
                  <c:v>2306.58137700834</c:v>
                </c:pt>
                <c:pt idx="34">
                  <c:v>2330.29983888938</c:v>
                </c:pt>
                <c:pt idx="35">
                  <c:v>2353.2093130895</c:v>
                </c:pt>
                <c:pt idx="36">
                  <c:v>2375.29258892725</c:v>
                </c:pt>
                <c:pt idx="37">
                  <c:v>2396.53322861566</c:v>
                </c:pt>
                <c:pt idx="38">
                  <c:v>2416.91558574984</c:v>
                </c:pt>
                <c:pt idx="39">
                  <c:v>2428.98019066657</c:v>
                </c:pt>
                <c:pt idx="40">
                  <c:v>2433.02107542625</c:v>
                </c:pt>
                <c:pt idx="41">
                  <c:v>2431.30490378617</c:v>
                </c:pt>
                <c:pt idx="42">
                  <c:v>2425.42860303652</c:v>
                </c:pt>
                <c:pt idx="43">
                  <c:v>2416.53044611082</c:v>
                </c:pt>
                <c:pt idx="44">
                  <c:v>2405.42976406352</c:v>
                </c:pt>
                <c:pt idx="45">
                  <c:v>2392.72109931554</c:v>
                </c:pt>
                <c:pt idx="46">
                  <c:v>2378.83873251742</c:v>
                </c:pt>
                <c:pt idx="47">
                  <c:v>2364.10158287149</c:v>
                </c:pt>
                <c:pt idx="48">
                  <c:v>2348.74487100673</c:v>
                </c:pt>
                <c:pt idx="49">
                  <c:v>2332.94270284282</c:v>
                </c:pt>
                <c:pt idx="50">
                  <c:v>2316.82433168844</c:v>
                </c:pt>
                <c:pt idx="51">
                  <c:v>2300.48595978047</c:v>
                </c:pt>
                <c:pt idx="52">
                  <c:v>2283.99935674939</c:v>
                </c:pt>
                <c:pt idx="53">
                  <c:v>2267.41818512397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'Data-For-Keshav'!$G$1:$G$1</c:f>
              <c:strCache>
                <c:ptCount val="1"/>
                <c:pt idx="0">
                  <c:v>Gradual increase to 3x by Aug 15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'Data-For-Keshav'!$A$2:$A$56</c:f>
              <c:strCache>
                <c:ptCount val="54"/>
                <c:pt idx="0">
                  <c:v>July 9</c:v>
                </c:pt>
                <c:pt idx="1">
                  <c:v>July 10</c:v>
                </c:pt>
                <c:pt idx="2">
                  <c:v>July 11</c:v>
                </c:pt>
                <c:pt idx="3">
                  <c:v>July 12</c:v>
                </c:pt>
                <c:pt idx="4">
                  <c:v>July 13</c:v>
                </c:pt>
                <c:pt idx="5">
                  <c:v>July 14</c:v>
                </c:pt>
                <c:pt idx="6">
                  <c:v>July 15</c:v>
                </c:pt>
                <c:pt idx="7">
                  <c:v>July 16</c:v>
                </c:pt>
                <c:pt idx="8">
                  <c:v>July 17</c:v>
                </c:pt>
                <c:pt idx="9">
                  <c:v>July 18</c:v>
                </c:pt>
                <c:pt idx="10">
                  <c:v>July 19</c:v>
                </c:pt>
                <c:pt idx="11">
                  <c:v>July 20</c:v>
                </c:pt>
                <c:pt idx="12">
                  <c:v>July 21</c:v>
                </c:pt>
                <c:pt idx="13">
                  <c:v>July 22</c:v>
                </c:pt>
                <c:pt idx="14">
                  <c:v>July 23</c:v>
                </c:pt>
                <c:pt idx="15">
                  <c:v>July 24</c:v>
                </c:pt>
                <c:pt idx="16">
                  <c:v>July 25</c:v>
                </c:pt>
                <c:pt idx="17">
                  <c:v>July 26</c:v>
                </c:pt>
                <c:pt idx="18">
                  <c:v>July 27</c:v>
                </c:pt>
                <c:pt idx="19">
                  <c:v>July 28</c:v>
                </c:pt>
                <c:pt idx="20">
                  <c:v>July 29</c:v>
                </c:pt>
                <c:pt idx="21">
                  <c:v>July 30</c:v>
                </c:pt>
                <c:pt idx="22">
                  <c:v>July 31</c:v>
                </c:pt>
                <c:pt idx="23">
                  <c:v>August 1</c:v>
                </c:pt>
                <c:pt idx="24">
                  <c:v>August 2</c:v>
                </c:pt>
                <c:pt idx="25">
                  <c:v>August 3</c:v>
                </c:pt>
                <c:pt idx="26">
                  <c:v>August 4</c:v>
                </c:pt>
                <c:pt idx="27">
                  <c:v>August 5</c:v>
                </c:pt>
                <c:pt idx="28">
                  <c:v>August 6</c:v>
                </c:pt>
                <c:pt idx="29">
                  <c:v>August 7</c:v>
                </c:pt>
                <c:pt idx="30">
                  <c:v>August 8</c:v>
                </c:pt>
                <c:pt idx="31">
                  <c:v>August 9</c:v>
                </c:pt>
                <c:pt idx="32">
                  <c:v>August 10</c:v>
                </c:pt>
                <c:pt idx="33">
                  <c:v>August 11</c:v>
                </c:pt>
                <c:pt idx="34">
                  <c:v>August 12</c:v>
                </c:pt>
                <c:pt idx="35">
                  <c:v>August 13</c:v>
                </c:pt>
                <c:pt idx="36">
                  <c:v>August 14</c:v>
                </c:pt>
                <c:pt idx="37">
                  <c:v>August 15</c:v>
                </c:pt>
                <c:pt idx="38">
                  <c:v>August 16</c:v>
                </c:pt>
                <c:pt idx="39">
                  <c:v>August 17</c:v>
                </c:pt>
                <c:pt idx="40">
                  <c:v>August 18</c:v>
                </c:pt>
                <c:pt idx="41">
                  <c:v>August 19</c:v>
                </c:pt>
                <c:pt idx="42">
                  <c:v>August 20</c:v>
                </c:pt>
                <c:pt idx="43">
                  <c:v>August 21</c:v>
                </c:pt>
                <c:pt idx="44">
                  <c:v>August 22</c:v>
                </c:pt>
                <c:pt idx="45">
                  <c:v>August 23</c:v>
                </c:pt>
                <c:pt idx="46">
                  <c:v>August 24</c:v>
                </c:pt>
                <c:pt idx="47">
                  <c:v>August 25</c:v>
                </c:pt>
                <c:pt idx="48">
                  <c:v>August 26</c:v>
                </c:pt>
                <c:pt idx="49">
                  <c:v>August 27</c:v>
                </c:pt>
                <c:pt idx="50">
                  <c:v>August 28</c:v>
                </c:pt>
                <c:pt idx="51">
                  <c:v>August 29</c:v>
                </c:pt>
                <c:pt idx="52">
                  <c:v>August 30</c:v>
                </c:pt>
                <c:pt idx="53">
                  <c:v>August 31</c:v>
                </c:pt>
              </c:strCache>
            </c:strRef>
          </c:cat>
          <c:val>
            <c:numRef>
              <c:f>'Data-For-Keshav'!$G$2:$G$56</c:f>
              <c:numCache>
                <c:formatCode>General</c:formatCode>
                <c:ptCount val="54"/>
                <c:pt idx="0">
                  <c:v>1264.54545454545</c:v>
                </c:pt>
                <c:pt idx="1">
                  <c:v>1310.79917134986</c:v>
                </c:pt>
                <c:pt idx="2">
                  <c:v>1363.72046842943</c:v>
                </c:pt>
                <c:pt idx="3">
                  <c:v>1421.649262566</c:v>
                </c:pt>
                <c:pt idx="4">
                  <c:v>1483.27957193243</c:v>
                </c:pt>
                <c:pt idx="5">
                  <c:v>1547.59093701957</c:v>
                </c:pt>
                <c:pt idx="6">
                  <c:v>1613.78747275357</c:v>
                </c:pt>
                <c:pt idx="7">
                  <c:v>1681.24681742559</c:v>
                </c:pt>
                <c:pt idx="8">
                  <c:v>1749.47895474975</c:v>
                </c:pt>
                <c:pt idx="9">
                  <c:v>1818.09385045139</c:v>
                </c:pt>
                <c:pt idx="10">
                  <c:v>1886.77649051478</c:v>
                </c:pt>
                <c:pt idx="11">
                  <c:v>1955.26789980408</c:v>
                </c:pt>
                <c:pt idx="12">
                  <c:v>2023.35086809013</c:v>
                </c:pt>
                <c:pt idx="13">
                  <c:v>2090.83931324555</c:v>
                </c:pt>
                <c:pt idx="14">
                  <c:v>2157.57041660669</c:v>
                </c:pt>
                <c:pt idx="15">
                  <c:v>2223.39884970651</c:v>
                </c:pt>
                <c:pt idx="16">
                  <c:v>2288.19256652604</c:v>
                </c:pt>
                <c:pt idx="17">
                  <c:v>2351.82976060154</c:v>
                </c:pt>
                <c:pt idx="18">
                  <c:v>2414.19668477838</c:v>
                </c:pt>
                <c:pt idx="19">
                  <c:v>2475.18610736744</c:v>
                </c:pt>
                <c:pt idx="20">
                  <c:v>2534.69623626344</c:v>
                </c:pt>
                <c:pt idx="21">
                  <c:v>2592.62998611729</c:v>
                </c:pt>
                <c:pt idx="22">
                  <c:v>2648.89449618664</c:v>
                </c:pt>
                <c:pt idx="23">
                  <c:v>2703.40083065958</c:v>
                </c:pt>
                <c:pt idx="24">
                  <c:v>2756.06381112718</c:v>
                </c:pt>
                <c:pt idx="25">
                  <c:v>2806.80194406757</c:v>
                </c:pt>
                <c:pt idx="26">
                  <c:v>2855.53741590802</c:v>
                </c:pt>
                <c:pt idx="27">
                  <c:v>2902.19613536345</c:v>
                </c:pt>
                <c:pt idx="28">
                  <c:v>2946.70780798781</c:v>
                </c:pt>
                <c:pt idx="29">
                  <c:v>2989.00603172293</c:v>
                </c:pt>
                <c:pt idx="30">
                  <c:v>3029.0284050586</c:v>
                </c:pt>
                <c:pt idx="31">
                  <c:v>3066.71664150068</c:v>
                </c:pt>
                <c:pt idx="32">
                  <c:v>3102.01668558205</c:v>
                </c:pt>
                <c:pt idx="33">
                  <c:v>3134.87882679058</c:v>
                </c:pt>
                <c:pt idx="34">
                  <c:v>3165.25780863586</c:v>
                </c:pt>
                <c:pt idx="35">
                  <c:v>3193.11293071193</c:v>
                </c:pt>
                <c:pt idx="36">
                  <c:v>3218.40814209291</c:v>
                </c:pt>
                <c:pt idx="37">
                  <c:v>3241.11212476405</c:v>
                </c:pt>
                <c:pt idx="38">
                  <c:v>3251.93061176199</c:v>
                </c:pt>
                <c:pt idx="39">
                  <c:v>3246.06408894636</c:v>
                </c:pt>
                <c:pt idx="40">
                  <c:v>3228.23166407659</c:v>
                </c:pt>
                <c:pt idx="41">
                  <c:v>3201.76517634584</c:v>
                </c:pt>
                <c:pt idx="42">
                  <c:v>3169.05961420003</c:v>
                </c:pt>
                <c:pt idx="43">
                  <c:v>3131.86205638601</c:v>
                </c:pt>
                <c:pt idx="44">
                  <c:v>3091.46185663528</c:v>
                </c:pt>
                <c:pt idx="45">
                  <c:v>3048.81904375538</c:v>
                </c:pt>
                <c:pt idx="46">
                  <c:v>3004.65309867572</c:v>
                </c:pt>
                <c:pt idx="47">
                  <c:v>2959.50565899183</c:v>
                </c:pt>
                <c:pt idx="48">
                  <c:v>2913.78562635575</c:v>
                </c:pt>
                <c:pt idx="49">
                  <c:v>2867.80211046036</c:v>
                </c:pt>
                <c:pt idx="50">
                  <c:v>2821.78878402067</c:v>
                </c:pt>
                <c:pt idx="51">
                  <c:v>2775.92206051314</c:v>
                </c:pt>
                <c:pt idx="52">
                  <c:v>2730.33476125335</c:v>
                </c:pt>
                <c:pt idx="53">
                  <c:v>2685.12644834916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'Data-For-Keshav'!$I$1:$I$1</c:f>
              <c:strCache>
                <c:ptCount val="1"/>
                <c:pt idx="0">
                  <c:v>Gradual increase to 5x by Aug 15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'Data-For-Keshav'!$A$2:$A$56</c:f>
              <c:strCache>
                <c:ptCount val="54"/>
                <c:pt idx="0">
                  <c:v>July 9</c:v>
                </c:pt>
                <c:pt idx="1">
                  <c:v>July 10</c:v>
                </c:pt>
                <c:pt idx="2">
                  <c:v>July 11</c:v>
                </c:pt>
                <c:pt idx="3">
                  <c:v>July 12</c:v>
                </c:pt>
                <c:pt idx="4">
                  <c:v>July 13</c:v>
                </c:pt>
                <c:pt idx="5">
                  <c:v>July 14</c:v>
                </c:pt>
                <c:pt idx="6">
                  <c:v>July 15</c:v>
                </c:pt>
                <c:pt idx="7">
                  <c:v>July 16</c:v>
                </c:pt>
                <c:pt idx="8">
                  <c:v>July 17</c:v>
                </c:pt>
                <c:pt idx="9">
                  <c:v>July 18</c:v>
                </c:pt>
                <c:pt idx="10">
                  <c:v>July 19</c:v>
                </c:pt>
                <c:pt idx="11">
                  <c:v>July 20</c:v>
                </c:pt>
                <c:pt idx="12">
                  <c:v>July 21</c:v>
                </c:pt>
                <c:pt idx="13">
                  <c:v>July 22</c:v>
                </c:pt>
                <c:pt idx="14">
                  <c:v>July 23</c:v>
                </c:pt>
                <c:pt idx="15">
                  <c:v>July 24</c:v>
                </c:pt>
                <c:pt idx="16">
                  <c:v>July 25</c:v>
                </c:pt>
                <c:pt idx="17">
                  <c:v>July 26</c:v>
                </c:pt>
                <c:pt idx="18">
                  <c:v>July 27</c:v>
                </c:pt>
                <c:pt idx="19">
                  <c:v>July 28</c:v>
                </c:pt>
                <c:pt idx="20">
                  <c:v>July 29</c:v>
                </c:pt>
                <c:pt idx="21">
                  <c:v>July 30</c:v>
                </c:pt>
                <c:pt idx="22">
                  <c:v>July 31</c:v>
                </c:pt>
                <c:pt idx="23">
                  <c:v>August 1</c:v>
                </c:pt>
                <c:pt idx="24">
                  <c:v>August 2</c:v>
                </c:pt>
                <c:pt idx="25">
                  <c:v>August 3</c:v>
                </c:pt>
                <c:pt idx="26">
                  <c:v>August 4</c:v>
                </c:pt>
                <c:pt idx="27">
                  <c:v>August 5</c:v>
                </c:pt>
                <c:pt idx="28">
                  <c:v>August 6</c:v>
                </c:pt>
                <c:pt idx="29">
                  <c:v>August 7</c:v>
                </c:pt>
                <c:pt idx="30">
                  <c:v>August 8</c:v>
                </c:pt>
                <c:pt idx="31">
                  <c:v>August 9</c:v>
                </c:pt>
                <c:pt idx="32">
                  <c:v>August 10</c:v>
                </c:pt>
                <c:pt idx="33">
                  <c:v>August 11</c:v>
                </c:pt>
                <c:pt idx="34">
                  <c:v>August 12</c:v>
                </c:pt>
                <c:pt idx="35">
                  <c:v>August 13</c:v>
                </c:pt>
                <c:pt idx="36">
                  <c:v>August 14</c:v>
                </c:pt>
                <c:pt idx="37">
                  <c:v>August 15</c:v>
                </c:pt>
                <c:pt idx="38">
                  <c:v>August 16</c:v>
                </c:pt>
                <c:pt idx="39">
                  <c:v>August 17</c:v>
                </c:pt>
                <c:pt idx="40">
                  <c:v>August 18</c:v>
                </c:pt>
                <c:pt idx="41">
                  <c:v>August 19</c:v>
                </c:pt>
                <c:pt idx="42">
                  <c:v>August 20</c:v>
                </c:pt>
                <c:pt idx="43">
                  <c:v>August 21</c:v>
                </c:pt>
                <c:pt idx="44">
                  <c:v>August 22</c:v>
                </c:pt>
                <c:pt idx="45">
                  <c:v>August 23</c:v>
                </c:pt>
                <c:pt idx="46">
                  <c:v>August 24</c:v>
                </c:pt>
                <c:pt idx="47">
                  <c:v>August 25</c:v>
                </c:pt>
                <c:pt idx="48">
                  <c:v>August 26</c:v>
                </c:pt>
                <c:pt idx="49">
                  <c:v>August 27</c:v>
                </c:pt>
                <c:pt idx="50">
                  <c:v>August 28</c:v>
                </c:pt>
                <c:pt idx="51">
                  <c:v>August 29</c:v>
                </c:pt>
                <c:pt idx="52">
                  <c:v>August 30</c:v>
                </c:pt>
                <c:pt idx="53">
                  <c:v>August 31</c:v>
                </c:pt>
              </c:strCache>
            </c:strRef>
          </c:cat>
          <c:val>
            <c:numRef>
              <c:f>'Data-For-Keshav'!$I$2:$I$56</c:f>
              <c:numCache>
                <c:formatCode>General</c:formatCode>
                <c:ptCount val="54"/>
                <c:pt idx="0">
                  <c:v>1264.54545454545</c:v>
                </c:pt>
                <c:pt idx="1">
                  <c:v>1352.03252892562</c:v>
                </c:pt>
                <c:pt idx="2">
                  <c:v>1454.37164907972</c:v>
                </c:pt>
                <c:pt idx="3">
                  <c:v>1567.52046565744</c:v>
                </c:pt>
                <c:pt idx="4">
                  <c:v>1688.45430072638</c:v>
                </c:pt>
                <c:pt idx="5">
                  <c:v>1814.87721840683</c:v>
                </c:pt>
                <c:pt idx="6">
                  <c:v>1945.01686914306</c:v>
                </c:pt>
                <c:pt idx="7">
                  <c:v>2077.47817205132</c:v>
                </c:pt>
                <c:pt idx="8">
                  <c:v>2211.13866550582</c:v>
                </c:pt>
                <c:pt idx="9">
                  <c:v>2345.07355513646</c:v>
                </c:pt>
                <c:pt idx="10">
                  <c:v>2478.50203041715</c:v>
                </c:pt>
                <c:pt idx="11">
                  <c:v>2610.74886955388</c:v>
                </c:pt>
                <c:pt idx="12">
                  <c:v>2741.21706484111</c:v>
                </c:pt>
                <c:pt idx="13">
                  <c:v>2869.36840912605</c:v>
                </c:pt>
                <c:pt idx="14">
                  <c:v>2994.7098425963</c:v>
                </c:pt>
                <c:pt idx="15">
                  <c:v>3116.78397211916</c:v>
                </c:pt>
                <c:pt idx="16">
                  <c:v>3235.16261462611</c:v>
                </c:pt>
                <c:pt idx="17">
                  <c:v>3349.44253163247</c:v>
                </c:pt>
                <c:pt idx="18">
                  <c:v>3459.24274918357</c:v>
                </c:pt>
                <c:pt idx="19">
                  <c:v>3564.2030213502</c:v>
                </c:pt>
                <c:pt idx="20">
                  <c:v>3663.98311370738</c:v>
                </c:pt>
                <c:pt idx="21">
                  <c:v>3758.26266879667</c:v>
                </c:pt>
                <c:pt idx="22">
                  <c:v>3846.7414775613</c:v>
                </c:pt>
                <c:pt idx="23">
                  <c:v>3929.14002574445</c:v>
                </c:pt>
                <c:pt idx="24">
                  <c:v>4005.20021699582</c:v>
                </c:pt>
                <c:pt idx="25">
                  <c:v>4074.68619835533</c:v>
                </c:pt>
                <c:pt idx="26">
                  <c:v>4137.38523133726</c:v>
                </c:pt>
                <c:pt idx="27">
                  <c:v>4193.10856479807</c:v>
                </c:pt>
                <c:pt idx="28">
                  <c:v>4241.69227541819</c:v>
                </c:pt>
                <c:pt idx="29">
                  <c:v>4282.99804888581</c:v>
                </c:pt>
                <c:pt idx="30">
                  <c:v>4316.91388040862</c:v>
                </c:pt>
                <c:pt idx="31">
                  <c:v>4343.35467747773</c:v>
                </c:pt>
                <c:pt idx="32">
                  <c:v>4362.26275121673</c:v>
                </c:pt>
                <c:pt idx="33">
                  <c:v>4373.60818541788</c:v>
                </c:pt>
                <c:pt idx="34">
                  <c:v>4377.38907467856</c:v>
                </c:pt>
                <c:pt idx="35">
                  <c:v>4373.63162503304</c:v>
                </c:pt>
                <c:pt idx="36">
                  <c:v>4362.39011222172</c:v>
                </c:pt>
                <c:pt idx="37">
                  <c:v>4343.74669431582</c:v>
                </c:pt>
                <c:pt idx="38">
                  <c:v>4293.75153424494</c:v>
                </c:pt>
                <c:pt idx="39">
                  <c:v>4218.89985212848</c:v>
                </c:pt>
                <c:pt idx="40">
                  <c:v>4126.41777191491</c:v>
                </c:pt>
                <c:pt idx="41">
                  <c:v>4021.54317404913</c:v>
                </c:pt>
                <c:pt idx="42">
                  <c:v>3908.16732308766</c:v>
                </c:pt>
                <c:pt idx="43">
                  <c:v>3789.23320709787</c:v>
                </c:pt>
                <c:pt idx="44">
                  <c:v>3666.99292082331</c:v>
                </c:pt>
                <c:pt idx="45">
                  <c:v>3543.18105001832</c:v>
                </c:pt>
                <c:pt idx="46">
                  <c:v>3419.13624347617</c:v>
                </c:pt>
                <c:pt idx="47">
                  <c:v>3295.88954076582</c:v>
                </c:pt>
                <c:pt idx="48">
                  <c:v>3174.23046026463</c:v>
                </c:pt>
                <c:pt idx="49">
                  <c:v>3054.75759105911</c:v>
                </c:pt>
                <c:pt idx="50">
                  <c:v>2937.91798429012</c:v>
                </c:pt>
                <c:pt idx="51">
                  <c:v>2824.03819636924</c:v>
                </c:pt>
                <c:pt idx="52">
                  <c:v>2713.34895780858</c:v>
                </c:pt>
                <c:pt idx="53">
                  <c:v>2606.00488573918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130357"/>
        <c:axId val="35657310"/>
      </c:lineChart>
      <c:catAx>
        <c:axId val="431303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MM\ D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657310"/>
        <c:crosses val="autoZero"/>
        <c:auto val="1"/>
        <c:lblAlgn val="ctr"/>
        <c:lblOffset val="100"/>
      </c:catAx>
      <c:valAx>
        <c:axId val="356573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1303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1"/>
          <c:y val="0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'Testing Simulator'!$Q$29:$Q$29</c:f>
              <c:strCache>
                <c:ptCount val="1"/>
                <c:pt idx="0">
                  <c:v>25333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'Testing Simulator'!$A$30:$A$82</c:f>
              <c:strCache>
                <c:ptCount val="53"/>
                <c:pt idx="0">
                  <c:v>7/10/2020</c:v>
                </c:pt>
                <c:pt idx="1">
                  <c:v>7/11/2020</c:v>
                </c:pt>
                <c:pt idx="2">
                  <c:v>7/12/2020</c:v>
                </c:pt>
                <c:pt idx="3">
                  <c:v>7/13/2020</c:v>
                </c:pt>
                <c:pt idx="4">
                  <c:v>7/14/2020</c:v>
                </c:pt>
                <c:pt idx="5">
                  <c:v>7/15/2020</c:v>
                </c:pt>
                <c:pt idx="6">
                  <c:v>7/16/2020</c:v>
                </c:pt>
                <c:pt idx="7">
                  <c:v>7/17/2020</c:v>
                </c:pt>
                <c:pt idx="8">
                  <c:v>7/18/2020</c:v>
                </c:pt>
                <c:pt idx="9">
                  <c:v>7/19/2020</c:v>
                </c:pt>
                <c:pt idx="10">
                  <c:v>7/20/2020</c:v>
                </c:pt>
                <c:pt idx="11">
                  <c:v>7/21/2020</c:v>
                </c:pt>
                <c:pt idx="12">
                  <c:v>7/22/2020</c:v>
                </c:pt>
                <c:pt idx="13">
                  <c:v>7/23/2020</c:v>
                </c:pt>
                <c:pt idx="14">
                  <c:v>7/24/2020</c:v>
                </c:pt>
                <c:pt idx="15">
                  <c:v>7/25/2020</c:v>
                </c:pt>
                <c:pt idx="16">
                  <c:v>7/26/2020</c:v>
                </c:pt>
                <c:pt idx="17">
                  <c:v>7/27/2020</c:v>
                </c:pt>
                <c:pt idx="18">
                  <c:v>7/28/2020</c:v>
                </c:pt>
                <c:pt idx="19">
                  <c:v>7/29/2020</c:v>
                </c:pt>
                <c:pt idx="20">
                  <c:v>7/30/2020</c:v>
                </c:pt>
                <c:pt idx="21">
                  <c:v>7/31/2020</c:v>
                </c:pt>
                <c:pt idx="22">
                  <c:v>8/1/2020</c:v>
                </c:pt>
                <c:pt idx="23">
                  <c:v>8/2/2020</c:v>
                </c:pt>
                <c:pt idx="24">
                  <c:v>8/3/2020</c:v>
                </c:pt>
                <c:pt idx="25">
                  <c:v>8/4/2020</c:v>
                </c:pt>
                <c:pt idx="26">
                  <c:v>8/5/2020</c:v>
                </c:pt>
                <c:pt idx="27">
                  <c:v>8/6/2020</c:v>
                </c:pt>
                <c:pt idx="28">
                  <c:v>8/7/2020</c:v>
                </c:pt>
                <c:pt idx="29">
                  <c:v>8/8/2020</c:v>
                </c:pt>
                <c:pt idx="30">
                  <c:v>8/9/2020</c:v>
                </c:pt>
                <c:pt idx="31">
                  <c:v>8/10/2020</c:v>
                </c:pt>
                <c:pt idx="32">
                  <c:v>8/11/2020</c:v>
                </c:pt>
                <c:pt idx="33">
                  <c:v>8/12/2020</c:v>
                </c:pt>
                <c:pt idx="34">
                  <c:v>8/13/2020</c:v>
                </c:pt>
                <c:pt idx="35">
                  <c:v>8/14/2020</c:v>
                </c:pt>
                <c:pt idx="36">
                  <c:v>8/15/2020</c:v>
                </c:pt>
                <c:pt idx="37">
                  <c:v>8/16/2020</c:v>
                </c:pt>
                <c:pt idx="38">
                  <c:v>8/17/2020</c:v>
                </c:pt>
                <c:pt idx="39">
                  <c:v>8/18/2020</c:v>
                </c:pt>
                <c:pt idx="40">
                  <c:v>8/19/2020</c:v>
                </c:pt>
                <c:pt idx="41">
                  <c:v>8/20/2020</c:v>
                </c:pt>
                <c:pt idx="42">
                  <c:v>8/21/2020</c:v>
                </c:pt>
                <c:pt idx="43">
                  <c:v>8/22/2020</c:v>
                </c:pt>
                <c:pt idx="44">
                  <c:v>8/23/2020</c:v>
                </c:pt>
                <c:pt idx="45">
                  <c:v>8/24/2020</c:v>
                </c:pt>
                <c:pt idx="46">
                  <c:v>8/25/2020</c:v>
                </c:pt>
                <c:pt idx="47">
                  <c:v>8/26/2020</c:v>
                </c:pt>
                <c:pt idx="48">
                  <c:v>8/27/2020</c:v>
                </c:pt>
                <c:pt idx="49">
                  <c:v>8/28/2020</c:v>
                </c:pt>
                <c:pt idx="50">
                  <c:v>8/29/2020</c:v>
                </c:pt>
                <c:pt idx="51">
                  <c:v>8/30/2020</c:v>
                </c:pt>
                <c:pt idx="52">
                  <c:v>8/31/2020</c:v>
                </c:pt>
              </c:strCache>
            </c:strRef>
          </c:cat>
          <c:val>
            <c:numRef>
              <c:f>'Testing Simulator'!$Q$30:$Q$82</c:f>
              <c:numCache>
                <c:formatCode>General</c:formatCode>
                <c:ptCount val="53"/>
                <c:pt idx="0">
                  <c:v>22723.2323232323</c:v>
                </c:pt>
                <c:pt idx="1">
                  <c:v>20532.1776798286</c:v>
                </c:pt>
                <c:pt idx="2">
                  <c:v>18613.7772386614</c:v>
                </c:pt>
                <c:pt idx="3">
                  <c:v>16874.0261318299</c:v>
                </c:pt>
                <c:pt idx="4">
                  <c:v>15258.6783631166</c:v>
                </c:pt>
                <c:pt idx="5">
                  <c:v>13740.9342596948</c:v>
                </c:pt>
                <c:pt idx="6">
                  <c:v>12311.1292432962</c:v>
                </c:pt>
                <c:pt idx="7">
                  <c:v>10968.9318967839</c:v>
                </c:pt>
                <c:pt idx="8">
                  <c:v>9717.9450692662</c:v>
                </c:pt>
                <c:pt idx="9">
                  <c:v>8562.31587964152</c:v>
                </c:pt>
                <c:pt idx="10">
                  <c:v>7504.86941490875</c:v>
                </c:pt>
                <c:pt idx="11">
                  <c:v>6546.30292063409</c:v>
                </c:pt>
                <c:pt idx="12">
                  <c:v>5685.05433674571</c:v>
                </c:pt>
                <c:pt idx="13">
                  <c:v>4917.55290605192</c:v>
                </c:pt>
                <c:pt idx="14">
                  <c:v>4238.64812446153</c:v>
                </c:pt>
                <c:pt idx="15">
                  <c:v>3642.08625032328</c:v>
                </c:pt>
                <c:pt idx="16">
                  <c:v>3120.95832223843</c:v>
                </c:pt>
                <c:pt idx="17">
                  <c:v>2668.08165908476</c:v>
                </c:pt>
                <c:pt idx="18">
                  <c:v>2276.3013521656</c:v>
                </c:pt>
                <c:pt idx="19">
                  <c:v>1938.71281142271</c:v>
                </c:pt>
                <c:pt idx="20">
                  <c:v>1648.81408730541</c:v>
                </c:pt>
                <c:pt idx="21">
                  <c:v>1400.5998922236</c:v>
                </c:pt>
                <c:pt idx="22">
                  <c:v>1188.60976545446</c:v>
                </c:pt>
                <c:pt idx="23">
                  <c:v>1007.94187906744</c:v>
                </c:pt>
                <c:pt idx="24">
                  <c:v>854.242356873376</c:v>
                </c:pt>
                <c:pt idx="25">
                  <c:v>723.678152471709</c:v>
                </c:pt>
                <c:pt idx="26">
                  <c:v>612.899775472507</c:v>
                </c:pt>
                <c:pt idx="27">
                  <c:v>518.998600596707</c:v>
                </c:pt>
                <c:pt idx="28">
                  <c:v>439.462193046074</c:v>
                </c:pt>
                <c:pt idx="29">
                  <c:v>372.130037859254</c:v>
                </c:pt>
                <c:pt idx="30">
                  <c:v>315.151248544285</c:v>
                </c:pt>
                <c:pt idx="31">
                  <c:v>266.945217908353</c:v>
                </c:pt>
                <c:pt idx="32">
                  <c:v>226.165725979885</c:v>
                </c:pt>
                <c:pt idx="33">
                  <c:v>191.66870248816</c:v>
                </c:pt>
                <c:pt idx="34">
                  <c:v>162.483624867046</c:v>
                </c:pt>
                <c:pt idx="35">
                  <c:v>137.788392317807</c:v>
                </c:pt>
                <c:pt idx="36">
                  <c:v>116.887431970107</c:v>
                </c:pt>
                <c:pt idx="37">
                  <c:v>99.1927487637562</c:v>
                </c:pt>
                <c:pt idx="38">
                  <c:v>84.2076141356659</c:v>
                </c:pt>
                <c:pt idx="39">
                  <c:v>71.5125907473159</c:v>
                </c:pt>
                <c:pt idx="40">
                  <c:v>60.7536045488111</c:v>
                </c:pt>
                <c:pt idx="41">
                  <c:v>51.6317965526689</c:v>
                </c:pt>
                <c:pt idx="42">
                  <c:v>43.8949113358536</c:v>
                </c:pt>
                <c:pt idx="43">
                  <c:v>37.3300051422041</c:v>
                </c:pt>
                <c:pt idx="44">
                  <c:v>31.757281963657</c:v>
                </c:pt>
                <c:pt idx="45">
                  <c:v>27.0248901655941</c:v>
                </c:pt>
                <c:pt idx="46">
                  <c:v>23.0045345323549</c:v>
                </c:pt>
                <c:pt idx="47">
                  <c:v>19.5877787746699</c:v>
                </c:pt>
                <c:pt idx="48">
                  <c:v>16.682931486931</c:v>
                </c:pt>
                <c:pt idx="49">
                  <c:v>14.2124243199597</c:v>
                </c:pt>
                <c:pt idx="50">
                  <c:v>12.1106048721493</c:v>
                </c:pt>
                <c:pt idx="51">
                  <c:v>10.3218786687804</c:v>
                </c:pt>
                <c:pt idx="52">
                  <c:v>8.79914478500308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606297"/>
        <c:axId val="895060"/>
      </c:lineChart>
      <c:catAx>
        <c:axId val="776062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95060"/>
        <c:crosses val="autoZero"/>
        <c:auto val="1"/>
        <c:lblAlgn val="ctr"/>
        <c:lblOffset val="100"/>
      </c:catAx>
      <c:valAx>
        <c:axId val="89506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New detected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60629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695160</xdr:colOff>
      <xdr:row>7</xdr:row>
      <xdr:rowOff>0</xdr:rowOff>
    </xdr:from>
    <xdr:to>
      <xdr:col>12</xdr:col>
      <xdr:colOff>958680</xdr:colOff>
      <xdr:row>17</xdr:row>
      <xdr:rowOff>122400</xdr:rowOff>
    </xdr:to>
    <xdr:graphicFrame>
      <xdr:nvGraphicFramePr>
        <xdr:cNvPr id="0" name="Chart 1"/>
        <xdr:cNvGraphicFramePr/>
      </xdr:nvGraphicFramePr>
      <xdr:xfrm>
        <a:off x="15332400" y="1226520"/>
        <a:ext cx="5352840" cy="187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771480</xdr:colOff>
      <xdr:row>31</xdr:row>
      <xdr:rowOff>104760</xdr:rowOff>
    </xdr:from>
    <xdr:to>
      <xdr:col>11</xdr:col>
      <xdr:colOff>378360</xdr:colOff>
      <xdr:row>49</xdr:row>
      <xdr:rowOff>37080</xdr:rowOff>
    </xdr:to>
    <xdr:graphicFrame>
      <xdr:nvGraphicFramePr>
        <xdr:cNvPr id="1" name="Chart 2"/>
        <xdr:cNvGraphicFramePr/>
      </xdr:nvGraphicFramePr>
      <xdr:xfrm>
        <a:off x="1790640" y="610524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document/d/1MjXiudeuPz-iHeBmC9FHICbAjb-J1RNbbGWXKnK8K3Y/edit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  <col collapsed="false" customWidth="true" hidden="false" outlineLevel="0" max="2" min="2" style="0" width="3.5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44020</v>
      </c>
      <c r="B2" s="0" t="n">
        <v>0</v>
      </c>
      <c r="C2" s="0" t="n">
        <v>6000000</v>
      </c>
      <c r="D2" s="0" t="n">
        <v>7600000</v>
      </c>
      <c r="E2" s="0" t="n">
        <v>83600</v>
      </c>
      <c r="F2" s="0" t="n">
        <v>7516400</v>
      </c>
    </row>
    <row r="3" customFormat="false" ht="12.8" hidden="false" customHeight="false" outlineLevel="0" collapsed="false">
      <c r="A3" s="1" t="n">
        <v>44021</v>
      </c>
      <c r="B3" s="0" t="n">
        <v>1</v>
      </c>
      <c r="C3" s="0" t="n">
        <v>5037840</v>
      </c>
      <c r="D3" s="0" t="n">
        <v>7042160</v>
      </c>
      <c r="E3" s="0" t="n">
        <v>74986.6666666667</v>
      </c>
      <c r="F3" s="0" t="n">
        <v>7653061.81818182</v>
      </c>
    </row>
    <row r="4" customFormat="false" ht="12.8" hidden="false" customHeight="false" outlineLevel="0" collapsed="false">
      <c r="A4" s="1" t="n">
        <v>44022</v>
      </c>
      <c r="B4" s="0" t="n">
        <v>2</v>
      </c>
      <c r="C4" s="0" t="n">
        <v>4216360.62546502</v>
      </c>
      <c r="D4" s="0" t="n">
        <v>6455207.37453498</v>
      </c>
      <c r="E4" s="0" t="n">
        <v>67756.1863434343</v>
      </c>
      <c r="F4" s="0" t="n">
        <v>7654535.28105785</v>
      </c>
    </row>
    <row r="5" customFormat="false" ht="12.8" hidden="false" customHeight="false" outlineLevel="0" collapsed="false">
      <c r="A5" s="1" t="n">
        <v>44023</v>
      </c>
      <c r="B5" s="0" t="n">
        <v>3</v>
      </c>
      <c r="C5" s="0" t="n">
        <v>3529345.34958505</v>
      </c>
      <c r="D5" s="0" t="n">
        <v>5851181.17550796</v>
      </c>
      <c r="E5" s="0" t="n">
        <v>61425.4648875827</v>
      </c>
      <c r="F5" s="0" t="n">
        <v>7539641.61227581</v>
      </c>
    </row>
    <row r="6" customFormat="false" ht="12.8" hidden="false" customHeight="false" outlineLevel="0" collapsed="false">
      <c r="A6" s="1" t="n">
        <v>44024</v>
      </c>
      <c r="B6" s="0" t="n">
        <v>4</v>
      </c>
      <c r="C6" s="0" t="n">
        <v>2963300.0649569</v>
      </c>
      <c r="D6" s="0" t="n">
        <v>5246990.22503452</v>
      </c>
      <c r="E6" s="0" t="n">
        <v>55684.2862350388</v>
      </c>
      <c r="F6" s="0" t="n">
        <v>7326161.31928659</v>
      </c>
    </row>
    <row r="7" customFormat="false" ht="12.8" hidden="false" customHeight="false" outlineLevel="0" collapsed="false">
      <c r="A7" s="1" t="n">
        <v>44025</v>
      </c>
      <c r="B7" s="0" t="n">
        <v>5</v>
      </c>
      <c r="C7" s="0" t="n">
        <v>2501745.50779144</v>
      </c>
      <c r="D7" s="0" t="n">
        <v>4659146.73719307</v>
      </c>
      <c r="E7" s="0" t="n">
        <v>50353.6385982848</v>
      </c>
      <c r="F7" s="0" t="n">
        <v>7031986.65501904</v>
      </c>
    </row>
    <row r="8" customFormat="false" ht="12.8" hidden="false" customHeight="false" outlineLevel="0" collapsed="false">
      <c r="A8" s="1" t="n">
        <v>44026</v>
      </c>
      <c r="B8" s="0" t="n">
        <v>6</v>
      </c>
      <c r="C8" s="0" t="n">
        <v>2127891.21319166</v>
      </c>
      <c r="D8" s="0" t="n">
        <v>4101171.68435423</v>
      </c>
      <c r="E8" s="0" t="n">
        <v>45345.0830569929</v>
      </c>
      <c r="F8" s="0" t="n">
        <v>6675022.85145055</v>
      </c>
    </row>
    <row r="9" customFormat="false" ht="12.8" hidden="false" customHeight="false" outlineLevel="0" collapsed="false">
      <c r="A9" s="1" t="n">
        <v>44027</v>
      </c>
      <c r="B9" s="0" t="n">
        <v>7</v>
      </c>
      <c r="C9" s="0" t="n">
        <v>1826156.74258161</v>
      </c>
      <c r="D9" s="0" t="n">
        <v>3582671.81809344</v>
      </c>
      <c r="E9" s="0" t="n">
        <v>40626.7265028774</v>
      </c>
      <c r="F9" s="0" t="n">
        <v>6272594.09217026</v>
      </c>
    </row>
    <row r="10" customFormat="false" ht="12.8" hidden="false" customHeight="false" outlineLevel="0" collapsed="false">
      <c r="A10" s="1" t="n">
        <v>44028</v>
      </c>
      <c r="B10" s="0" t="n">
        <v>8</v>
      </c>
      <c r="C10" s="0" t="n">
        <v>1582896.30343111</v>
      </c>
      <c r="D10" s="0" t="n">
        <v>3109397.89362525</v>
      </c>
      <c r="E10" s="0" t="n">
        <v>36197.4752593868</v>
      </c>
      <c r="F10" s="0" t="n">
        <v>5840774.92466728</v>
      </c>
    </row>
    <row r="11" customFormat="false" ht="12.8" hidden="false" customHeight="false" outlineLevel="0" collapsed="false">
      <c r="A11" s="1" t="n">
        <v>44029</v>
      </c>
      <c r="B11" s="0" t="n">
        <v>9</v>
      </c>
      <c r="C11" s="0" t="n">
        <v>1386610.64401097</v>
      </c>
      <c r="D11" s="0" t="n">
        <v>2683803.97432034</v>
      </c>
      <c r="E11" s="0" t="n">
        <v>32069.2187285785</v>
      </c>
      <c r="F11" s="0" t="n">
        <v>5393854.75081412</v>
      </c>
    </row>
    <row r="12" customFormat="false" ht="12.8" hidden="false" customHeight="false" outlineLevel="0" collapsed="false">
      <c r="A12" s="1" t="n">
        <v>44030</v>
      </c>
      <c r="B12" s="0" t="n">
        <v>10</v>
      </c>
      <c r="C12" s="0" t="n">
        <v>1227861.75709299</v>
      </c>
      <c r="D12" s="0" t="n">
        <v>2305792.06637426</v>
      </c>
      <c r="E12" s="0" t="n">
        <v>28255.642402817</v>
      </c>
      <c r="F12" s="0" t="n">
        <v>4944010.3131503</v>
      </c>
    </row>
    <row r="13" customFormat="false" ht="12.8" hidden="false" customHeight="false" outlineLevel="0" collapsed="false">
      <c r="A13" s="1" t="n">
        <v>44031</v>
      </c>
      <c r="B13" s="0" t="n">
        <v>11</v>
      </c>
      <c r="C13" s="0" t="n">
        <v>1099040.87210039</v>
      </c>
      <c r="D13" s="0" t="n">
        <v>1973454.538092</v>
      </c>
      <c r="E13" s="0" t="n">
        <v>24766.0690691989</v>
      </c>
      <c r="F13" s="0" t="n">
        <v>4501185.0178518</v>
      </c>
    </row>
    <row r="14" customFormat="false" ht="12.8" hidden="false" customHeight="false" outlineLevel="0" collapsed="false">
      <c r="A14" s="1" t="n">
        <v>44032</v>
      </c>
      <c r="B14" s="0" t="n">
        <v>12</v>
      </c>
      <c r="C14" s="0" t="n">
        <v>994085.141754707</v>
      </c>
      <c r="D14" s="0" t="n">
        <v>1683719.36081928</v>
      </c>
      <c r="E14" s="0" t="n">
        <v>21602.7996380925</v>
      </c>
      <c r="F14" s="0" t="n">
        <v>4073137.04951334</v>
      </c>
    </row>
    <row r="15" customFormat="false" ht="12.8" hidden="false" customHeight="false" outlineLevel="0" collapsed="false">
      <c r="A15" s="1" t="n">
        <v>44033</v>
      </c>
      <c r="B15" s="0" t="n">
        <v>13</v>
      </c>
      <c r="C15" s="0" t="n">
        <v>908197.168839128</v>
      </c>
      <c r="D15" s="0" t="n">
        <v>1432863.46157101</v>
      </c>
      <c r="E15" s="0" t="n">
        <v>18760.6793112608</v>
      </c>
      <c r="F15" s="0" t="n">
        <v>3665606.36644461</v>
      </c>
    </row>
    <row r="16" customFormat="false" ht="12.8" hidden="false" customHeight="false" outlineLevel="0" collapsed="false">
      <c r="A16" s="1" t="n">
        <v>44034</v>
      </c>
      <c r="B16" s="0" t="n">
        <v>14</v>
      </c>
      <c r="C16" s="0" t="n">
        <v>837593.789548824</v>
      </c>
      <c r="D16" s="0" t="n">
        <v>1216894.14854711</v>
      </c>
      <c r="E16" s="0" t="n">
        <v>16227.9245899713</v>
      </c>
      <c r="F16" s="0" t="n">
        <v>3282552.87433524</v>
      </c>
    </row>
    <row r="17" customFormat="false" ht="12.8" hidden="false" customHeight="false" outlineLevel="0" collapsed="false">
      <c r="A17" s="1" t="n">
        <v>44035</v>
      </c>
      <c r="B17" s="0" t="n">
        <v>15</v>
      </c>
      <c r="C17" s="0" t="n">
        <v>779293.681202281</v>
      </c>
      <c r="D17" s="0" t="n">
        <v>1031815.42718423</v>
      </c>
      <c r="E17" s="0" t="n">
        <v>13987.5388107231</v>
      </c>
      <c r="F17" s="0" t="n">
        <v>2926426.74158418</v>
      </c>
    </row>
    <row r="18" customFormat="false" ht="12.8" hidden="false" customHeight="false" outlineLevel="0" collapsed="false">
      <c r="A18" s="1" t="n">
        <v>44036</v>
      </c>
      <c r="B18" s="0" t="n">
        <v>16</v>
      </c>
      <c r="C18" s="0" t="n">
        <v>730944.164929996</v>
      </c>
      <c r="D18" s="0" t="n">
        <v>873801.858019669</v>
      </c>
      <c r="E18" s="0" t="n">
        <v>12018.8846260668</v>
      </c>
      <c r="F18" s="0" t="n">
        <v>2598442.24370228</v>
      </c>
    </row>
    <row r="19" customFormat="false" ht="12.8" hidden="false" customHeight="false" outlineLevel="0" collapsed="false">
      <c r="A19" s="1" t="n">
        <v>44037</v>
      </c>
      <c r="B19" s="0" t="n">
        <v>17</v>
      </c>
      <c r="C19" s="0" t="n">
        <v>690683.226876951</v>
      </c>
      <c r="D19" s="0" t="n">
        <v>739302.42446878</v>
      </c>
      <c r="E19" s="0" t="n">
        <v>10299.1624633868</v>
      </c>
      <c r="F19" s="0" t="n">
        <v>2298836.20690906</v>
      </c>
    </row>
    <row r="20" customFormat="false" ht="12.8" hidden="false" customHeight="false" outlineLevel="0" collapsed="false">
      <c r="A20" s="1" t="n">
        <v>44038</v>
      </c>
      <c r="B20" s="0" t="n">
        <v>18</v>
      </c>
      <c r="C20" s="0" t="n">
        <v>657031.236337639</v>
      </c>
      <c r="D20" s="0" t="n">
        <v>625093.930114336</v>
      </c>
      <c r="E20" s="0" t="n">
        <v>8804.6694749797</v>
      </c>
      <c r="F20" s="0" t="n">
        <v>2027100.00703098</v>
      </c>
    </row>
    <row r="21" customFormat="false" ht="12.8" hidden="false" customHeight="false" outlineLevel="0" collapsed="false">
      <c r="A21" s="1" t="n">
        <v>44039</v>
      </c>
      <c r="B21" s="0" t="n">
        <v>19</v>
      </c>
      <c r="C21" s="0" t="n">
        <v>628806.758740896</v>
      </c>
      <c r="D21" s="0" t="n">
        <v>528299.621688212</v>
      </c>
      <c r="E21" s="0" t="n">
        <v>7511.79446214648</v>
      </c>
      <c r="F21" s="0" t="n">
        <v>1782179.9487656</v>
      </c>
    </row>
    <row r="22" customFormat="false" ht="12.8" hidden="false" customHeight="false" outlineLevel="0" collapsed="false">
      <c r="A22" s="1" t="n">
        <v>44040</v>
      </c>
      <c r="B22" s="0" t="n">
        <v>20</v>
      </c>
      <c r="C22" s="0" t="n">
        <v>605061.446166183</v>
      </c>
      <c r="D22" s="0" t="n">
        <v>446385.009925282</v>
      </c>
      <c r="E22" s="0" t="n">
        <v>6397.75227769495</v>
      </c>
      <c r="F22" s="0" t="n">
        <v>1562644.89597814</v>
      </c>
    </row>
    <row r="23" customFormat="false" ht="12.8" hidden="false" customHeight="false" outlineLevel="0" collapsed="false">
      <c r="A23" s="1" t="n">
        <v>44041</v>
      </c>
      <c r="B23" s="0" t="n">
        <v>21</v>
      </c>
      <c r="C23" s="0" t="n">
        <v>585029.797953946</v>
      </c>
      <c r="D23" s="0" t="n">
        <v>377139.656152463</v>
      </c>
      <c r="E23" s="0" t="n">
        <v>5441.08648810786</v>
      </c>
      <c r="F23" s="0" t="n">
        <v>1366822.59712716</v>
      </c>
    </row>
    <row r="24" customFormat="false" ht="12.8" hidden="false" customHeight="false" outlineLevel="0" collapsed="false">
      <c r="A24" s="1" t="n">
        <v>44042</v>
      </c>
      <c r="B24" s="0" t="n">
        <v>22</v>
      </c>
      <c r="C24" s="0" t="n">
        <v>568090.398382525</v>
      </c>
      <c r="D24" s="0" t="n">
        <v>318651.124493391</v>
      </c>
      <c r="E24" s="0" t="n">
        <v>4621.97964433786</v>
      </c>
      <c r="F24" s="0" t="n">
        <v>1192907.62163645</v>
      </c>
    </row>
    <row r="25" customFormat="false" ht="12.8" hidden="false" customHeight="false" outlineLevel="0" collapsed="false">
      <c r="A25" s="1" t="n">
        <v>44043</v>
      </c>
      <c r="B25" s="0" t="n">
        <v>23</v>
      </c>
      <c r="C25" s="0" t="n">
        <v>553735.961442103</v>
      </c>
      <c r="D25" s="0" t="n">
        <v>269275.336535135</v>
      </c>
      <c r="E25" s="0" t="n">
        <v>3922.41222599973</v>
      </c>
      <c r="F25" s="0" t="n">
        <v>1039044.51921825</v>
      </c>
    </row>
    <row r="26" customFormat="false" ht="12.8" hidden="false" customHeight="false" outlineLevel="0" collapsed="false">
      <c r="A26" s="1" t="n">
        <v>44044</v>
      </c>
      <c r="B26" s="0" t="n">
        <v>24</v>
      </c>
      <c r="C26" s="0" t="n">
        <v>541550.114385201</v>
      </c>
      <c r="D26" s="0" t="n">
        <v>227606.116285009</v>
      </c>
      <c r="E26" s="0" t="n">
        <v>3326.20820092256</v>
      </c>
      <c r="F26" s="0" t="n">
        <v>903389.995472491</v>
      </c>
    </row>
    <row r="27" customFormat="false" ht="12.8" hidden="false" customHeight="false" outlineLevel="0" collapsed="false">
      <c r="A27" s="1" t="n">
        <v>44045</v>
      </c>
      <c r="B27" s="0" t="n">
        <v>25</v>
      </c>
      <c r="C27" s="0" t="n">
        <v>531189.333618721</v>
      </c>
      <c r="D27" s="0" t="n">
        <v>192445.673794488</v>
      </c>
      <c r="E27" s="0" t="n">
        <v>2818.99977768214</v>
      </c>
      <c r="F27" s="0" t="n">
        <v>784157.758824122</v>
      </c>
    </row>
    <row r="28" customFormat="false" ht="12.8" hidden="false" customHeight="false" outlineLevel="0" collapsed="false">
      <c r="A28" s="1" t="n">
        <v>44046</v>
      </c>
      <c r="B28" s="0" t="n">
        <v>26</v>
      </c>
      <c r="C28" s="0" t="n">
        <v>522368.823393246</v>
      </c>
      <c r="D28" s="0" t="n">
        <v>162777.049261066</v>
      </c>
      <c r="E28" s="0" t="n">
        <v>2388.13790315664</v>
      </c>
      <c r="F28" s="0" t="n">
        <v>679649.37513265</v>
      </c>
    </row>
    <row r="29" customFormat="false" ht="12.8" hidden="false" customHeight="false" outlineLevel="0" collapsed="false">
      <c r="A29" s="1" t="n">
        <v>44047</v>
      </c>
      <c r="B29" s="0" t="n">
        <v>27</v>
      </c>
      <c r="C29" s="0" t="n">
        <v>514851.41808284</v>
      </c>
      <c r="D29" s="0" t="n">
        <v>137739.044719258</v>
      </c>
      <c r="E29" s="0" t="n">
        <v>2022.56925905927</v>
      </c>
      <c r="F29" s="0" t="n">
        <v>588274.061816007</v>
      </c>
    </row>
    <row r="30" customFormat="false" ht="12.8" hidden="false" customHeight="false" outlineLevel="0" collapsed="false">
      <c r="A30" s="1" t="n">
        <v>44048</v>
      </c>
      <c r="B30" s="0" t="n">
        <v>28</v>
      </c>
      <c r="C30" s="0" t="n">
        <v>508438.810367512</v>
      </c>
      <c r="D30" s="0" t="n">
        <v>116603.843490735</v>
      </c>
      <c r="E30" s="0" t="n">
        <v>1712.69538196913</v>
      </c>
      <c r="F30" s="0" t="n">
        <v>508559.924531293</v>
      </c>
    </row>
    <row r="31" customFormat="false" ht="12.8" hidden="false" customHeight="false" outlineLevel="0" collapsed="false">
      <c r="A31" s="1" t="n">
        <v>44049</v>
      </c>
      <c r="B31" s="0" t="n">
        <v>29</v>
      </c>
      <c r="C31" s="0" t="n">
        <v>502964.57564666</v>
      </c>
      <c r="D31" s="0" t="n">
        <v>98757.3095134393</v>
      </c>
      <c r="E31" s="0" t="n">
        <v>1450.22523705204</v>
      </c>
      <c r="F31" s="0" t="n">
        <v>439158.723949889</v>
      </c>
    </row>
    <row r="32" customFormat="false" ht="12.8" hidden="false" customHeight="false" outlineLevel="0" collapsed="false">
      <c r="A32" s="1" t="n">
        <v>44050</v>
      </c>
      <c r="B32" s="0" t="n">
        <v>30</v>
      </c>
      <c r="C32" s="0" t="n">
        <v>498288.590021113</v>
      </c>
      <c r="D32" s="0" t="n">
        <v>83681.8332362994</v>
      </c>
      <c r="E32" s="0" t="n">
        <v>1228.02912493554</v>
      </c>
      <c r="F32" s="0" t="n">
        <v>378845.879053486</v>
      </c>
    </row>
    <row r="33" customFormat="false" ht="12.8" hidden="false" customHeight="false" outlineLevel="0" collapsed="false">
      <c r="A33" s="1" t="n">
        <v>44051</v>
      </c>
      <c r="B33" s="0" t="n">
        <v>31</v>
      </c>
      <c r="C33" s="0" t="n">
        <v>494292.535043921</v>
      </c>
      <c r="D33" s="0" t="n">
        <v>70941.5215662314</v>
      </c>
      <c r="E33" s="0" t="n">
        <v>1039.99912019614</v>
      </c>
      <c r="F33" s="0" t="n">
        <v>326517.07674881</v>
      </c>
    </row>
    <row r="34" customFormat="false" ht="12.8" hidden="false" customHeight="false" outlineLevel="0" collapsed="false">
      <c r="A34" s="1" t="n">
        <v>44052</v>
      </c>
      <c r="B34" s="0" t="n">
        <v>32</v>
      </c>
      <c r="C34" s="0" t="n">
        <v>490876.25477672</v>
      </c>
      <c r="D34" s="0" t="n">
        <v>60169.4975201855</v>
      </c>
      <c r="E34" s="0" t="n">
        <v>880.919219097565</v>
      </c>
      <c r="F34" s="0" t="n">
        <v>281182.568487554</v>
      </c>
    </row>
    <row r="35" customFormat="false" ht="12.8" hidden="false" customHeight="false" outlineLevel="0" collapsed="false">
      <c r="A35" s="1" t="n">
        <v>44053</v>
      </c>
      <c r="B35" s="0" t="n">
        <v>33</v>
      </c>
      <c r="C35" s="0" t="n">
        <v>487954.785312326</v>
      </c>
      <c r="D35" s="0" t="n">
        <v>51057.0674805426</v>
      </c>
      <c r="E35" s="0" t="n">
        <v>746.34689573362</v>
      </c>
      <c r="F35" s="0" t="n">
        <v>241959.991735673</v>
      </c>
    </row>
    <row r="36" customFormat="false" ht="12.8" hidden="false" customHeight="false" outlineLevel="0" collapsed="false">
      <c r="A36" s="1" t="n">
        <v>44054</v>
      </c>
      <c r="B36" s="0" t="n">
        <v>34</v>
      </c>
      <c r="C36" s="0" t="n">
        <v>485455.918233813</v>
      </c>
      <c r="D36" s="0" t="n">
        <v>43344.5210629476</v>
      </c>
      <c r="E36" s="0" t="n">
        <v>632.506718210929</v>
      </c>
      <c r="F36" s="0" t="n">
        <v>208066.353913202</v>
      </c>
    </row>
    <row r="37" customFormat="false" ht="12.8" hidden="false" customHeight="false" outlineLevel="0" collapsed="false">
      <c r="A37" s="1" t="n">
        <v>44055</v>
      </c>
      <c r="B37" s="0" t="n">
        <v>35</v>
      </c>
      <c r="C37" s="0" t="n">
        <v>483318.190786645</v>
      </c>
      <c r="D37" s="0" t="n">
        <v>36813.3442975259</v>
      </c>
      <c r="E37" s="0" t="n">
        <v>536.195962061253</v>
      </c>
      <c r="F37" s="0" t="n">
        <v>178809.654013417</v>
      </c>
    </row>
    <row r="38" customFormat="false" ht="12.8" hidden="false" customHeight="false" outlineLevel="0" collapsed="false">
      <c r="A38" s="1" t="n">
        <v>44056</v>
      </c>
      <c r="B38" s="0" t="n">
        <v>36</v>
      </c>
      <c r="C38" s="0" t="n">
        <v>481489.219329031</v>
      </c>
      <c r="D38" s="0" t="n">
        <v>31279.6468956343</v>
      </c>
      <c r="E38" s="0" t="n">
        <v>454.701694648764</v>
      </c>
      <c r="F38" s="0" t="n">
        <v>153580.48733121</v>
      </c>
    </row>
    <row r="39" customFormat="false" ht="12.8" hidden="false" customHeight="false" outlineLevel="0" collapsed="false">
      <c r="A39" s="1" t="n">
        <v>44057</v>
      </c>
      <c r="B39" s="0" t="n">
        <v>37</v>
      </c>
      <c r="C39" s="0" t="n">
        <v>479924.310759561</v>
      </c>
      <c r="D39" s="0" t="n">
        <v>26588.6260859772</v>
      </c>
      <c r="E39" s="0" t="n">
        <v>385.728525501352</v>
      </c>
      <c r="F39" s="0" t="n">
        <v>131843.876517855</v>
      </c>
    </row>
    <row r="40" customFormat="false" ht="12.8" hidden="false" customHeight="false" outlineLevel="0" collapsed="false">
      <c r="A40" s="1" t="n">
        <v>44058</v>
      </c>
      <c r="B40" s="0" t="n">
        <v>38</v>
      </c>
      <c r="C40" s="0" t="n">
        <v>478585.300496044</v>
      </c>
      <c r="D40" s="0" t="n">
        <v>22609.9111322993</v>
      </c>
      <c r="E40" s="0" t="n">
        <v>327.336070920395</v>
      </c>
      <c r="F40" s="0" t="n">
        <v>113131.492845324</v>
      </c>
    </row>
    <row r="41" customFormat="false" ht="12.8" hidden="false" customHeight="false" outlineLevel="0" collapsed="false">
      <c r="A41" s="1" t="n">
        <v>44059</v>
      </c>
      <c r="B41" s="0" t="n">
        <v>39</v>
      </c>
      <c r="C41" s="0" t="n">
        <v>477439.576240924</v>
      </c>
      <c r="D41" s="0" t="n">
        <v>19233.6531609595</v>
      </c>
      <c r="E41" s="0" t="n">
        <v>277.885126647698</v>
      </c>
      <c r="F41" s="0" t="n">
        <v>97034.3709317796</v>
      </c>
    </row>
    <row r="42" customFormat="false" ht="12.8" hidden="false" customHeight="false" outlineLevel="0" collapsed="false">
      <c r="A42" s="1" t="n">
        <v>44060</v>
      </c>
      <c r="B42" s="0" t="n">
        <v>40</v>
      </c>
      <c r="C42" s="0" t="n">
        <v>476459.255000487</v>
      </c>
      <c r="D42" s="0" t="n">
        <v>16367.2437692045</v>
      </c>
      <c r="E42" s="0" t="n">
        <v>235.991549466143</v>
      </c>
      <c r="F42" s="0" t="n">
        <v>83196.1746303302</v>
      </c>
    </row>
    <row r="43" customFormat="false" ht="12.8" hidden="false" customHeight="false" outlineLevel="0" collapsed="false">
      <c r="A43" s="1" t="n">
        <v>44061</v>
      </c>
      <c r="B43" s="0" t="n">
        <v>41</v>
      </c>
      <c r="C43" s="0" t="n">
        <v>475620.48721515</v>
      </c>
      <c r="D43" s="0" t="n">
        <v>13932.5628007008</v>
      </c>
      <c r="E43" s="0" t="n">
        <v>200.486895011076</v>
      </c>
      <c r="F43" s="0" t="n">
        <v>71307.0382423642</v>
      </c>
    </row>
    <row r="44" customFormat="false" ht="12.8" hidden="false" customHeight="false" outlineLevel="0" collapsed="false">
      <c r="A44" s="1" t="n">
        <v>44062</v>
      </c>
      <c r="B44" s="0" t="n">
        <v>42</v>
      </c>
      <c r="C44" s="0" t="n">
        <v>474902.866847902</v>
      </c>
      <c r="D44" s="0" t="n">
        <v>11863.6706078084</v>
      </c>
      <c r="E44" s="0" t="n">
        <v>170.384928623807</v>
      </c>
      <c r="F44" s="0" t="n">
        <v>61097.9831202766</v>
      </c>
    </row>
    <row r="45" customFormat="false" ht="12.8" hidden="false" customHeight="false" outlineLevel="0" collapsed="false">
      <c r="A45" s="1" t="n">
        <v>44063</v>
      </c>
      <c r="B45" s="0" t="n">
        <v>43</v>
      </c>
      <c r="C45" s="0" t="n">
        <v>474288.930199235</v>
      </c>
      <c r="D45" s="0" t="n">
        <v>10104.8731349139</v>
      </c>
      <c r="E45" s="0" t="n">
        <v>144.853207408317</v>
      </c>
      <c r="F45" s="0" t="n">
        <v>52335.8929628145</v>
      </c>
    </row>
    <row r="46" customFormat="false" ht="12.8" hidden="false" customHeight="false" outlineLevel="0" collapsed="false">
      <c r="A46" s="1" t="n">
        <v>44064</v>
      </c>
      <c r="B46" s="0" t="n">
        <v>44</v>
      </c>
      <c r="C46" s="0" t="n">
        <v>473763.729319439</v>
      </c>
      <c r="D46" s="0" t="n">
        <v>8609.09938772658</v>
      </c>
      <c r="E46" s="0" t="n">
        <v>123.189016969274</v>
      </c>
      <c r="F46" s="0" t="n">
        <v>44819.0199665705</v>
      </c>
    </row>
    <row r="47" customFormat="false" ht="12.8" hidden="false" customHeight="false" outlineLevel="0" collapsed="false">
      <c r="A47" s="1" t="n">
        <v>44065</v>
      </c>
      <c r="B47" s="0" t="n">
        <v>45</v>
      </c>
      <c r="C47" s="0" t="n">
        <v>473314.468361416</v>
      </c>
      <c r="D47" s="0" t="n">
        <v>7336.54046820425</v>
      </c>
      <c r="E47" s="0" t="n">
        <v>104.799030480068</v>
      </c>
      <c r="F47" s="0" t="n">
        <v>38372.9871042682</v>
      </c>
    </row>
    <row r="48" customFormat="false" ht="12.8" hidden="false" customHeight="false" outlineLevel="0" collapsed="false">
      <c r="A48" s="1" t="n">
        <v>44066</v>
      </c>
      <c r="B48" s="0" t="n">
        <v>46</v>
      </c>
      <c r="C48" s="0" t="n">
        <v>472930.193201478</v>
      </c>
      <c r="D48" s="0" t="n">
        <v>6253.50753450216</v>
      </c>
      <c r="E48" s="0" t="n">
        <v>89.1821375464604</v>
      </c>
      <c r="F48" s="0" t="n">
        <v>32847.2480626484</v>
      </c>
    </row>
    <row r="49" customFormat="false" ht="12.8" hidden="false" customHeight="false" outlineLevel="0" collapsed="false">
      <c r="A49" s="1" t="n">
        <v>44067</v>
      </c>
      <c r="B49" s="0" t="n">
        <v>47</v>
      </c>
      <c r="C49" s="0" t="n">
        <v>472601.526259991</v>
      </c>
      <c r="D49" s="0" t="n">
        <v>5331.47296908837</v>
      </c>
      <c r="E49" s="0" t="n">
        <v>75.9149639567711</v>
      </c>
      <c r="F49" s="0" t="n">
        <v>28111.9649324914</v>
      </c>
    </row>
    <row r="50" customFormat="false" ht="12.8" hidden="false" customHeight="false" outlineLevel="0" collapsed="false">
      <c r="A50" s="1" t="n">
        <v>44068</v>
      </c>
      <c r="B50" s="0" t="n">
        <v>48</v>
      </c>
      <c r="C50" s="0" t="n">
        <v>472320.439760202</v>
      </c>
      <c r="D50" s="0" t="n">
        <v>4546.26487505979</v>
      </c>
      <c r="E50" s="0" t="n">
        <v>64.6396699564106</v>
      </c>
      <c r="F50" s="0" t="n">
        <v>24055.263934415</v>
      </c>
    </row>
    <row r="51" customFormat="false" ht="12.8" hidden="false" customHeight="false" outlineLevel="0" collapsed="false">
      <c r="A51" s="1" t="n">
        <v>44069</v>
      </c>
      <c r="B51" s="0" t="n">
        <v>49</v>
      </c>
      <c r="C51" s="0" t="n">
        <v>472080.061734829</v>
      </c>
      <c r="D51" s="0" t="n">
        <v>3877.38992542077</v>
      </c>
      <c r="E51" s="0" t="n">
        <v>55.0536739068723</v>
      </c>
      <c r="F51" s="0" t="n">
        <v>20580.83077499</v>
      </c>
    </row>
    <row r="52" customFormat="false" ht="12.8" hidden="false" customHeight="false" outlineLevel="0" collapsed="false">
      <c r="A52" s="1" t="n">
        <v>44070</v>
      </c>
      <c r="B52" s="0" t="n">
        <v>50</v>
      </c>
      <c r="C52" s="0" t="n">
        <v>471874.509974172</v>
      </c>
      <c r="D52" s="0" t="n">
        <v>3307.46370099343</v>
      </c>
      <c r="E52" s="0" t="n">
        <v>46.901000255867</v>
      </c>
      <c r="F52" s="0" t="n">
        <v>17605.8092704219</v>
      </c>
    </row>
    <row r="53" customFormat="false" ht="12.8" hidden="false" customHeight="false" outlineLevel="0" collapsed="false">
      <c r="A53" s="1" t="n">
        <v>44071</v>
      </c>
      <c r="B53" s="0" t="n">
        <v>51</v>
      </c>
      <c r="C53" s="0" t="n">
        <v>471698.749843589</v>
      </c>
      <c r="D53" s="0" t="n">
        <v>2821.73109137814</v>
      </c>
      <c r="E53" s="0" t="n">
        <v>39.9649960780928</v>
      </c>
      <c r="F53" s="0" t="n">
        <v>15058.9693594926</v>
      </c>
    </row>
    <row r="54" customFormat="false" ht="12.8" hidden="false" customHeight="false" outlineLevel="0" collapsed="false">
      <c r="A54" s="1" t="n">
        <v>44072</v>
      </c>
      <c r="B54" s="0" t="n">
        <v>52</v>
      </c>
      <c r="C54" s="0" t="n">
        <v>471548.472511093</v>
      </c>
      <c r="D54" s="0" t="n">
        <v>2407.66220559782</v>
      </c>
      <c r="E54" s="0" t="n">
        <v>34.0621996069754</v>
      </c>
      <c r="F54" s="0" t="n">
        <v>12879.1133403685</v>
      </c>
    </row>
    <row r="55" customFormat="false" ht="12.8" hidden="false" customHeight="false" outlineLevel="0" collapsed="false">
      <c r="A55" s="1" t="n">
        <v>44073</v>
      </c>
      <c r="B55" s="0" t="n">
        <v>53</v>
      </c>
      <c r="C55" s="0" t="n">
        <v>471419.990640049</v>
      </c>
      <c r="D55" s="0" t="n">
        <v>2054.61163552237</v>
      </c>
      <c r="E55" s="0" t="n">
        <v>29.0371777905102</v>
      </c>
      <c r="F55" s="0" t="n">
        <v>11013.6919536597</v>
      </c>
    </row>
    <row r="56" customFormat="false" ht="12.8" hidden="false" customHeight="false" outlineLevel="0" collapsed="false">
      <c r="A56" s="1" t="n">
        <v>44074</v>
      </c>
      <c r="B56" s="0" t="n">
        <v>54</v>
      </c>
      <c r="C56" s="0" t="n">
        <v>471310.149035183</v>
      </c>
      <c r="D56" s="0" t="n">
        <v>1753.53091328384</v>
      </c>
      <c r="E56" s="0" t="n">
        <v>24.7581786036563</v>
      </c>
      <c r="F56" s="0" t="n">
        <v>9417.60468904607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83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C30" activeCellId="0" sqref="C30"/>
    </sheetView>
  </sheetViews>
  <sheetFormatPr defaultColWidth="14.4453125" defaultRowHeight="12.8" zeroHeight="false" outlineLevelRow="0" outlineLevelCol="0"/>
  <cols>
    <col collapsed="false" customWidth="true" hidden="false" outlineLevel="0" max="4" min="1" style="0" width="32.29"/>
    <col collapsed="false" customWidth="true" hidden="false" outlineLevel="0" max="5" min="5" style="0" width="36.57"/>
    <col collapsed="false" customWidth="true" hidden="false" outlineLevel="0" max="6" min="6" style="0" width="20.01"/>
    <col collapsed="false" customWidth="true" hidden="false" outlineLevel="0" max="7" min="7" style="0" width="21.71"/>
  </cols>
  <sheetData>
    <row r="1" customFormat="false" ht="13.8" hidden="false" customHeight="false" outlineLevel="0" collapsed="false">
      <c r="A1" s="2"/>
      <c r="B1" s="2"/>
      <c r="C1" s="2"/>
      <c r="D1" s="2"/>
      <c r="E1" s="2" t="s">
        <v>6</v>
      </c>
      <c r="F1" s="3" t="s">
        <v>7</v>
      </c>
    </row>
    <row r="2" customFormat="false" ht="13.8" hidden="false" customHeight="false" outlineLevel="0" collapsed="false">
      <c r="A2" s="2"/>
      <c r="B2" s="2"/>
      <c r="C2" s="2"/>
      <c r="D2" s="2"/>
      <c r="E2" s="2" t="s">
        <v>8</v>
      </c>
      <c r="F2" s="4"/>
    </row>
    <row r="3" customFormat="false" ht="13.8" hidden="false" customHeight="false" outlineLevel="0" collapsed="false">
      <c r="A3" s="2"/>
      <c r="B3" s="2"/>
      <c r="C3" s="2"/>
      <c r="D3" s="2"/>
      <c r="E3" s="5"/>
      <c r="F3" s="4" t="s">
        <v>9</v>
      </c>
    </row>
    <row r="4" customFormat="false" ht="13.8" hidden="false" customHeight="false" outlineLevel="0" collapsed="false">
      <c r="A4" s="2"/>
      <c r="B4" s="2"/>
      <c r="C4" s="2"/>
      <c r="D4" s="2"/>
      <c r="E4" s="6"/>
      <c r="F4" s="4" t="s">
        <v>10</v>
      </c>
    </row>
    <row r="5" customFormat="false" ht="13.8" hidden="false" customHeight="false" outlineLevel="0" collapsed="false">
      <c r="A5" s="2"/>
      <c r="B5" s="2"/>
      <c r="C5" s="2"/>
      <c r="D5" s="2"/>
      <c r="E5" s="7"/>
      <c r="F5" s="4" t="s">
        <v>11</v>
      </c>
    </row>
    <row r="6" customFormat="false" ht="13.8" hidden="false" customHeight="false" outlineLevel="0" collapsed="false">
      <c r="A6" s="2"/>
      <c r="B6" s="2"/>
      <c r="C6" s="2"/>
      <c r="D6" s="2"/>
      <c r="E6" s="2"/>
    </row>
    <row r="7" customFormat="false" ht="13.8" hidden="false" customHeight="false" outlineLevel="0" collapsed="false">
      <c r="A7" s="2"/>
      <c r="B7" s="2"/>
      <c r="C7" s="2"/>
      <c r="D7" s="2"/>
      <c r="E7" s="2" t="s">
        <v>12</v>
      </c>
    </row>
    <row r="8" customFormat="false" ht="13.8" hidden="false" customHeight="false" outlineLevel="0" collapsed="false">
      <c r="A8" s="4"/>
      <c r="B8" s="4"/>
      <c r="C8" s="4"/>
      <c r="D8" s="4"/>
      <c r="E8" s="4" t="s">
        <v>13</v>
      </c>
      <c r="F8" s="4" t="s">
        <v>14</v>
      </c>
      <c r="G8" s="8" t="n">
        <v>0.211</v>
      </c>
    </row>
    <row r="9" customFormat="false" ht="13.8" hidden="false" customHeight="false" outlineLevel="0" collapsed="false">
      <c r="A9" s="4"/>
      <c r="B9" s="4"/>
      <c r="C9" s="4"/>
      <c r="D9" s="4"/>
      <c r="E9" s="4" t="s">
        <v>15</v>
      </c>
      <c r="F9" s="4" t="s">
        <v>16</v>
      </c>
      <c r="G9" s="8" t="n">
        <v>5</v>
      </c>
      <c r="P9" s="4"/>
      <c r="Q9" s="4"/>
      <c r="R9" s="4"/>
    </row>
    <row r="10" customFormat="false" ht="13.8" hidden="false" customHeight="false" outlineLevel="0" collapsed="false">
      <c r="A10" s="4"/>
      <c r="B10" s="4"/>
      <c r="C10" s="4"/>
      <c r="D10" s="4"/>
      <c r="E10" s="4" t="s">
        <v>17</v>
      </c>
      <c r="F10" s="4" t="s">
        <v>18</v>
      </c>
      <c r="G10" s="8" t="n">
        <v>3.3</v>
      </c>
      <c r="P10" s="4"/>
      <c r="Q10" s="4"/>
    </row>
    <row r="11" customFormat="false" ht="13.8" hidden="false" customHeight="false" outlineLevel="0" collapsed="false">
      <c r="A11" s="4"/>
      <c r="B11" s="4"/>
      <c r="C11" s="4"/>
      <c r="D11" s="4"/>
      <c r="E11" s="4" t="s">
        <v>19</v>
      </c>
      <c r="F11" s="4" t="s">
        <v>20</v>
      </c>
      <c r="G11" s="8" t="n">
        <v>5.5</v>
      </c>
      <c r="P11" s="4"/>
      <c r="Q11" s="4"/>
      <c r="R11" s="4"/>
    </row>
    <row r="12" customFormat="false" ht="13.8" hidden="false" customHeight="false" outlineLevel="0" collapsed="false">
      <c r="A12" s="4"/>
      <c r="B12" s="4"/>
      <c r="C12" s="4"/>
      <c r="D12" s="4"/>
      <c r="E12" s="4" t="s">
        <v>21</v>
      </c>
      <c r="F12" s="4" t="s">
        <v>22</v>
      </c>
      <c r="G12" s="8" t="n">
        <v>0.011</v>
      </c>
      <c r="P12" s="4"/>
      <c r="Q12" s="4"/>
      <c r="R12" s="4"/>
    </row>
    <row r="13" customFormat="false" ht="13.8" hidden="false" customHeight="false" outlineLevel="0" collapsed="false">
      <c r="A13" s="4"/>
      <c r="B13" s="4"/>
      <c r="C13" s="4"/>
      <c r="D13" s="4"/>
      <c r="E13" s="4" t="s">
        <v>23</v>
      </c>
      <c r="F13" s="4"/>
      <c r="G13" s="9" t="n">
        <v>1</v>
      </c>
      <c r="H13" s="10"/>
      <c r="I13" s="10"/>
      <c r="J13" s="10"/>
      <c r="K13" s="10"/>
      <c r="L13" s="10"/>
      <c r="M13" s="10"/>
      <c r="N13" s="10"/>
      <c r="O13" s="10"/>
      <c r="P13" s="10"/>
      <c r="Q13" s="4"/>
      <c r="R13" s="4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customFormat="false" ht="13.8" hidden="false" customHeight="false" outlineLevel="0" collapsed="false">
      <c r="A14" s="4"/>
      <c r="B14" s="4"/>
      <c r="C14" s="4"/>
      <c r="D14" s="4"/>
      <c r="E14" s="4" t="s">
        <v>24</v>
      </c>
      <c r="F14" s="4"/>
      <c r="G14" s="11" t="n">
        <v>0.844</v>
      </c>
      <c r="H14" s="10"/>
      <c r="I14" s="10"/>
      <c r="J14" s="10"/>
      <c r="K14" s="10"/>
      <c r="L14" s="10"/>
      <c r="M14" s="10"/>
      <c r="N14" s="10"/>
      <c r="O14" s="10"/>
      <c r="P14" s="4"/>
      <c r="Q14" s="4"/>
      <c r="R14" s="4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customFormat="false" ht="13.8" hidden="false" customHeight="false" outlineLevel="0" collapsed="false">
      <c r="A15" s="4"/>
      <c r="B15" s="4"/>
      <c r="C15" s="4"/>
      <c r="D15" s="4"/>
      <c r="E15" s="4" t="s">
        <v>25</v>
      </c>
      <c r="F15" s="4" t="s">
        <v>26</v>
      </c>
      <c r="G15" s="12" t="n">
        <v>21</v>
      </c>
      <c r="P15" s="4"/>
      <c r="Q15" s="4"/>
      <c r="R15" s="4"/>
    </row>
    <row r="16" customFormat="false" ht="13.8" hidden="false" customHeight="false" outlineLevel="0" collapsed="false">
      <c r="A16" s="4"/>
      <c r="B16" s="4"/>
      <c r="C16" s="4"/>
      <c r="D16" s="4"/>
      <c r="E16" s="4" t="s">
        <v>27</v>
      </c>
      <c r="F16" s="4" t="s">
        <v>28</v>
      </c>
      <c r="G16" s="12" t="n">
        <v>25</v>
      </c>
      <c r="P16" s="4"/>
      <c r="Q16" s="4"/>
      <c r="R16" s="4"/>
    </row>
    <row r="17" customFormat="false" ht="13.8" hidden="false" customHeight="false" outlineLevel="0" collapsed="false">
      <c r="A17" s="4"/>
      <c r="B17" s="4"/>
      <c r="C17" s="4"/>
      <c r="D17" s="4"/>
      <c r="E17" s="4"/>
      <c r="F17" s="4"/>
      <c r="G17" s="12"/>
      <c r="P17" s="4"/>
      <c r="Q17" s="4"/>
      <c r="R17" s="4"/>
    </row>
    <row r="18" customFormat="false" ht="13.8" hidden="false" customHeight="false" outlineLevel="0" collapsed="false">
      <c r="A18" s="4"/>
      <c r="B18" s="4"/>
      <c r="C18" s="4"/>
      <c r="D18" s="4"/>
      <c r="E18" s="4" t="s">
        <v>29</v>
      </c>
      <c r="F18" s="4" t="s">
        <v>30</v>
      </c>
      <c r="G18" s="12" t="n">
        <v>10000000</v>
      </c>
      <c r="P18" s="4"/>
      <c r="Q18" s="4"/>
      <c r="R18" s="4"/>
    </row>
    <row r="19" customFormat="false" ht="13.8" hidden="false" customHeight="false" outlineLevel="0" collapsed="false">
      <c r="A19" s="4"/>
      <c r="B19" s="4"/>
      <c r="C19" s="4"/>
      <c r="D19" s="4"/>
      <c r="E19" s="4" t="s">
        <v>31</v>
      </c>
      <c r="F19" s="4" t="s">
        <v>32</v>
      </c>
      <c r="G19" s="6" t="n">
        <v>2</v>
      </c>
      <c r="P19" s="4"/>
      <c r="Q19" s="4"/>
      <c r="R19" s="4"/>
    </row>
    <row r="20" customFormat="false" ht="13.8" hidden="false" customHeight="false" outlineLevel="0" collapsed="false">
      <c r="A20" s="4"/>
      <c r="B20" s="4"/>
      <c r="C20" s="4"/>
      <c r="D20" s="4"/>
      <c r="E20" s="4" t="s">
        <v>33</v>
      </c>
      <c r="F20" s="4" t="s">
        <v>34</v>
      </c>
      <c r="G20" s="6" t="n">
        <v>2</v>
      </c>
      <c r="P20" s="4"/>
      <c r="Q20" s="2"/>
      <c r="R20" s="2"/>
      <c r="S20" s="2"/>
      <c r="T20" s="2"/>
      <c r="U20" s="2"/>
      <c r="V20" s="2"/>
      <c r="W20" s="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customFormat="false" ht="13.8" hidden="false" customHeight="false" outlineLevel="0" collapsed="false">
      <c r="A21" s="4"/>
      <c r="B21" s="4"/>
      <c r="C21" s="4"/>
      <c r="D21" s="4"/>
      <c r="E21" s="4" t="s">
        <v>35</v>
      </c>
      <c r="F21" s="4" t="s">
        <v>36</v>
      </c>
      <c r="G21" s="12" t="n">
        <f aca="false">0.38*G18</f>
        <v>3800000</v>
      </c>
      <c r="P21" s="4"/>
      <c r="Q21" s="2"/>
      <c r="R21" s="2"/>
      <c r="S21" s="2"/>
      <c r="T21" s="2"/>
      <c r="U21" s="2"/>
      <c r="V21" s="2"/>
      <c r="W21" s="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customFormat="false" ht="13.8" hidden="false" customHeight="false" outlineLevel="0" collapsed="false">
      <c r="A22" s="2"/>
      <c r="B22" s="2"/>
      <c r="C22" s="2"/>
      <c r="D22" s="2"/>
      <c r="E22" s="2" t="s">
        <v>37</v>
      </c>
      <c r="F22" s="2" t="s">
        <v>38</v>
      </c>
      <c r="G22" s="2" t="n">
        <v>0.4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customFormat="false" ht="13.8" hidden="false" customHeight="false" outlineLevel="0" collapsed="false">
      <c r="A23" s="2"/>
      <c r="B23" s="2"/>
      <c r="C23" s="2"/>
      <c r="D23" s="2"/>
      <c r="E23" s="4" t="s">
        <v>39</v>
      </c>
      <c r="F23" s="4" t="s">
        <v>40</v>
      </c>
      <c r="G23" s="4" t="n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customFormat="false" ht="13.8" hidden="false" customHeight="false" outlineLevel="0" collapsed="false">
      <c r="A24" s="2"/>
      <c r="B24" s="2"/>
      <c r="C24" s="2"/>
      <c r="D24" s="2"/>
      <c r="E24" s="4" t="s">
        <v>41</v>
      </c>
      <c r="F24" s="4" t="s">
        <v>42</v>
      </c>
      <c r="G24" s="4" t="n">
        <v>0.7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customFormat="false" ht="13.8" hidden="false" customHeight="false" outlineLevel="0" collapsed="false">
      <c r="A25" s="2"/>
      <c r="B25" s="2"/>
      <c r="C25" s="2"/>
      <c r="D25" s="2"/>
      <c r="E25" s="4" t="s">
        <v>43</v>
      </c>
      <c r="F25" s="4" t="s">
        <v>44</v>
      </c>
      <c r="G25" s="4" t="n">
        <f aca="false">1-G24</f>
        <v>0.3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customFormat="false" ht="13.8" hidden="false" customHeight="false" outlineLevel="0" collapsed="false">
      <c r="A27" s="2" t="s">
        <v>0</v>
      </c>
      <c r="B27" s="2" t="s">
        <v>45</v>
      </c>
      <c r="C27" s="2" t="s">
        <v>46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47</v>
      </c>
      <c r="J27" s="2" t="s">
        <v>48</v>
      </c>
      <c r="K27" s="2" t="s">
        <v>49</v>
      </c>
      <c r="L27" s="2" t="s">
        <v>50</v>
      </c>
      <c r="M27" s="2" t="s">
        <v>51</v>
      </c>
      <c r="N27" s="2" t="s">
        <v>52</v>
      </c>
      <c r="O27" s="2" t="s">
        <v>53</v>
      </c>
      <c r="P27" s="2" t="s">
        <v>54</v>
      </c>
      <c r="Q27" s="2" t="s">
        <v>55</v>
      </c>
      <c r="R27" s="2" t="s">
        <v>56</v>
      </c>
      <c r="S27" s="2" t="s">
        <v>57</v>
      </c>
      <c r="T27" s="2" t="s">
        <v>58</v>
      </c>
      <c r="U27" s="13"/>
      <c r="V27" s="13"/>
      <c r="W27" s="13" t="s">
        <v>52</v>
      </c>
      <c r="X27" s="13" t="s">
        <v>50</v>
      </c>
      <c r="Y27" s="13" t="s">
        <v>51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customFormat="false" ht="13.8" hidden="false" customHeight="false" outlineLevel="0" collapsed="false">
      <c r="A28" s="14" t="n">
        <v>44020</v>
      </c>
      <c r="B28" s="14" t="s">
        <v>59</v>
      </c>
      <c r="C28" s="14" t="s">
        <v>60</v>
      </c>
      <c r="D28" s="15" t="n">
        <v>0</v>
      </c>
      <c r="E28" s="16" t="n">
        <f aca="false">$G$18*(1-$G$22)</f>
        <v>6000000</v>
      </c>
      <c r="F28" s="17" t="n">
        <f aca="false">G19*G21</f>
        <v>7600000</v>
      </c>
      <c r="G28" s="17" t="n">
        <f aca="false">G20*G21*G12</f>
        <v>83600</v>
      </c>
      <c r="H28" s="18" t="n">
        <f aca="false">$G$20*$G$21*(1-G12)</f>
        <v>7516400</v>
      </c>
      <c r="I28" s="18" t="n">
        <v>0</v>
      </c>
      <c r="J28" s="18" t="n">
        <f aca="false">N28*G24</f>
        <v>14000</v>
      </c>
      <c r="K28" s="18" t="n">
        <f aca="false">N28*G25</f>
        <v>6000</v>
      </c>
      <c r="L28" s="18" t="n">
        <v>95000</v>
      </c>
      <c r="M28" s="18" t="n">
        <v>7500</v>
      </c>
      <c r="N28" s="18" t="n">
        <v>20000</v>
      </c>
      <c r="O28" s="18" t="n">
        <f aca="false">L28+M28+N28</f>
        <v>122500</v>
      </c>
      <c r="P28" s="17" t="n">
        <v>87513</v>
      </c>
      <c r="Q28" s="19"/>
      <c r="R28" s="19"/>
      <c r="S28" s="20"/>
      <c r="T28" s="21" t="n">
        <f aca="false">SUM(E28:P28) +R28</f>
        <v>21552513</v>
      </c>
    </row>
    <row r="29" customFormat="false" ht="13.8" hidden="false" customHeight="false" outlineLevel="0" collapsed="false">
      <c r="A29" s="14" t="n">
        <v>44021</v>
      </c>
      <c r="B29" s="14" t="s">
        <v>59</v>
      </c>
      <c r="C29" s="14" t="s">
        <v>60</v>
      </c>
      <c r="D29" s="15" t="n">
        <v>1</v>
      </c>
      <c r="E29" s="21" t="n">
        <f aca="false">E28-$G$8*(G28+H28)*E28/$G$18</f>
        <v>5037840</v>
      </c>
      <c r="F29" s="21" t="n">
        <f aca="false">F28+$G$8*(G28+H28)*E28/$G$18 -F28/$G$9</f>
        <v>7042160</v>
      </c>
      <c r="G29" s="21" t="n">
        <f aca="false">G28+($G$12*$G$23*F28)/$G$9 -G28/$G$10</f>
        <v>74986.6666666667</v>
      </c>
      <c r="H29" s="21" t="n">
        <f aca="false">H28+((1-$G$12*$G$23)*F28)/$G$9 -H28/$G$11</f>
        <v>7653061.81818182</v>
      </c>
      <c r="I29" s="21" t="n">
        <f aca="false">I28+H28/$G$11</f>
        <v>1366618.18181818</v>
      </c>
      <c r="J29" s="21" t="n">
        <f aca="false">J28 + ($G$24*G28)/$G$10 - J28/$G$15</f>
        <v>31066.6666666667</v>
      </c>
      <c r="K29" s="21" t="n">
        <f aca="false">K28 + ($G$25*G28)/$G$10 - K28/$G$16</f>
        <v>13360</v>
      </c>
      <c r="L29" s="22" t="n">
        <f aca="false">L28 + J28/$G$15</f>
        <v>95666.6666666667</v>
      </c>
      <c r="M29" s="21" t="n">
        <f aca="false">M28+K28/$G$16</f>
        <v>7740</v>
      </c>
      <c r="N29" s="21" t="n">
        <f aca="false">J29+K29</f>
        <v>44426.6666666667</v>
      </c>
      <c r="O29" s="18" t="n">
        <f aca="false">L29+M29+N29</f>
        <v>147833.333333333</v>
      </c>
      <c r="P29" s="21" t="n">
        <f aca="false">P28 +G28/$G$10</f>
        <v>112846.333333333</v>
      </c>
      <c r="Q29" s="23" t="n">
        <f aca="false">G28/$G$10</f>
        <v>25333.3333333333</v>
      </c>
      <c r="R29" s="24" t="n">
        <f aca="false">R28+H28/$G$11</f>
        <v>1366618.18181818</v>
      </c>
      <c r="S29" s="20" t="n">
        <f aca="false">H28/$G$11</f>
        <v>1366618.18181818</v>
      </c>
      <c r="T29" s="19" t="n">
        <f aca="false">SUM(E29:P29) +R29</f>
        <v>22994224.5151515</v>
      </c>
    </row>
    <row r="30" customFormat="false" ht="13.8" hidden="false" customHeight="false" outlineLevel="0" collapsed="false">
      <c r="A30" s="14" t="n">
        <v>44022</v>
      </c>
      <c r="B30" s="14" t="s">
        <v>59</v>
      </c>
      <c r="C30" s="14" t="s">
        <v>60</v>
      </c>
      <c r="D30" s="15" t="n">
        <v>2</v>
      </c>
      <c r="E30" s="19" t="n">
        <f aca="false">E29-$G$8*(G29+H29)*E29/$G$18</f>
        <v>4216360.62546502</v>
      </c>
      <c r="F30" s="19" t="n">
        <f aca="false">F29+$G$8*(G29+H29)*E29/$G$18 -F29/$G$9</f>
        <v>6455207.37453498</v>
      </c>
      <c r="G30" s="25" t="n">
        <f aca="false">G29+($G$12*$G$23*F29)/$G$9 -G29/$G$10</f>
        <v>67756.1863434343</v>
      </c>
      <c r="H30" s="25" t="n">
        <f aca="false">H29+((1-$G$12*$G$23)*F29)/$G$9 -H29/$G$11</f>
        <v>7654535.28105785</v>
      </c>
      <c r="I30" s="25" t="n">
        <f aca="false">I29+H29/$G$11</f>
        <v>2758083.96694215</v>
      </c>
      <c r="J30" s="25" t="n">
        <f aca="false">J29 + ($G$24*G29)/$G$10 - J29/$G$15</f>
        <v>45493.5642135642</v>
      </c>
      <c r="K30" s="25" t="n">
        <f aca="false">K29 + ($G$25*G29)/$G$10 - K29/$G$16</f>
        <v>19642.5696969697</v>
      </c>
      <c r="L30" s="26" t="n">
        <f aca="false">L29 + J29/$G$15</f>
        <v>97146.0317460318</v>
      </c>
      <c r="M30" s="25" t="n">
        <f aca="false">M29+K29/$G$16</f>
        <v>8274.4</v>
      </c>
      <c r="N30" s="25" t="n">
        <f aca="false">J30+K30</f>
        <v>65136.1339105339</v>
      </c>
      <c r="O30" s="18" t="n">
        <f aca="false">L30+M30+N30</f>
        <v>170556.565656566</v>
      </c>
      <c r="P30" s="19" t="n">
        <f aca="false">P29 +G29/$G$10</f>
        <v>135569.565656566</v>
      </c>
      <c r="Q30" s="27" t="n">
        <f aca="false">G29/$G$10</f>
        <v>22723.2323232323</v>
      </c>
      <c r="R30" s="15" t="n">
        <f aca="false">R29+H29/$G$11</f>
        <v>2758083.96694215</v>
      </c>
      <c r="S30" s="20" t="n">
        <f aca="false">H29/$G$11</f>
        <v>1391465.78512397</v>
      </c>
      <c r="T30" s="19" t="n">
        <f aca="false">SUM(E30:P30) +R30</f>
        <v>24451846.2321658</v>
      </c>
    </row>
    <row r="31" customFormat="false" ht="13.8" hidden="false" customHeight="false" outlineLevel="0" collapsed="false">
      <c r="A31" s="14" t="n">
        <v>44023</v>
      </c>
      <c r="B31" s="14" t="s">
        <v>59</v>
      </c>
      <c r="C31" s="14" t="s">
        <v>60</v>
      </c>
      <c r="D31" s="15" t="n">
        <v>3</v>
      </c>
      <c r="E31" s="19" t="n">
        <f aca="false">E30-$G$8*(G30+H30)*E30/$G$18</f>
        <v>3529345.34958505</v>
      </c>
      <c r="F31" s="19" t="n">
        <f aca="false">F30+$G$8*(G30+H30)*E30/$G$18 -F30/$G$9</f>
        <v>5851181.17550796</v>
      </c>
      <c r="G31" s="25" t="n">
        <f aca="false">G30+($G$12*$G$23*F30)/$G$9 -G30/$G$10</f>
        <v>61425.4648875827</v>
      </c>
      <c r="H31" s="25" t="n">
        <f aca="false">H30+((1-$G$12*$G$23)*F30)/$G$9 -H30/$G$11</f>
        <v>7539641.61227581</v>
      </c>
      <c r="I31" s="25" t="n">
        <f aca="false">I30+H30/$G$11</f>
        <v>4149817.65440721</v>
      </c>
      <c r="J31" s="25" t="n">
        <f aca="false">J30 + ($G$24*G30)/$G$10 - J30/$G$15</f>
        <v>57699.7283887983</v>
      </c>
      <c r="K31" s="25" t="n">
        <f aca="false">K30 + ($G$25*G30)/$G$10 - K30/$G$16</f>
        <v>25016.5202130395</v>
      </c>
      <c r="L31" s="26" t="n">
        <f aca="false">L30 + J30/$G$15</f>
        <v>99312.3919466777</v>
      </c>
      <c r="M31" s="25" t="n">
        <f aca="false">M30+K30/$G$16</f>
        <v>9060.10278787879</v>
      </c>
      <c r="N31" s="25" t="n">
        <f aca="false">J31+K31</f>
        <v>82716.2486018378</v>
      </c>
      <c r="O31" s="18" t="n">
        <f aca="false">L31+M31+N31</f>
        <v>191088.743336394</v>
      </c>
      <c r="P31" s="19" t="n">
        <f aca="false">P30 +G30/$G$10</f>
        <v>156101.743336394</v>
      </c>
      <c r="Q31" s="27" t="n">
        <f aca="false">G30/$G$10</f>
        <v>20532.1776798286</v>
      </c>
      <c r="R31" s="15" t="n">
        <f aca="false">R30+H30/$G$11</f>
        <v>4149817.65440721</v>
      </c>
      <c r="S31" s="20" t="n">
        <f aca="false">H30/$G$11</f>
        <v>1391733.68746506</v>
      </c>
      <c r="T31" s="19" t="n">
        <f aca="false">SUM(E31:P31) +R31</f>
        <v>25902224.3896818</v>
      </c>
    </row>
    <row r="32" customFormat="false" ht="13.8" hidden="false" customHeight="false" outlineLevel="0" collapsed="false">
      <c r="A32" s="14" t="n">
        <v>44024</v>
      </c>
      <c r="B32" s="14" t="s">
        <v>59</v>
      </c>
      <c r="C32" s="14" t="s">
        <v>60</v>
      </c>
      <c r="D32" s="15" t="n">
        <v>4</v>
      </c>
      <c r="E32" s="19" t="n">
        <f aca="false">E31-$G$8*(G31+H31)*E31/$G$18</f>
        <v>2963300.0649569</v>
      </c>
      <c r="F32" s="19" t="n">
        <f aca="false">F31+$G$8*(G31+H31)*E31/$G$18 -F31/$G$9</f>
        <v>5246990.22503452</v>
      </c>
      <c r="G32" s="25" t="n">
        <f aca="false">G31+($G$12*$G$23*F31)/$G$9 -G31/$G$10</f>
        <v>55684.2862350388</v>
      </c>
      <c r="H32" s="25" t="n">
        <f aca="false">H31+((1-$G$12*$G$23)*F31)/$G$9 -H31/$G$11</f>
        <v>7326161.31928659</v>
      </c>
      <c r="I32" s="25" t="n">
        <f aca="false">I31+H31/$G$11</f>
        <v>5520661.58391191</v>
      </c>
      <c r="J32" s="25" t="n">
        <f aca="false">J31 + ($G$24*G31)/$G$10 - J31/$G$15</f>
        <v>67981.766342109</v>
      </c>
      <c r="K32" s="25" t="n">
        <f aca="false">K31 + ($G$25*G31)/$G$10 - K31/$G$16</f>
        <v>29599.9925761163</v>
      </c>
      <c r="L32" s="26" t="n">
        <f aca="false">L31 + J31/$G$15</f>
        <v>102059.99806043</v>
      </c>
      <c r="M32" s="25" t="n">
        <f aca="false">M31+K31/$G$16</f>
        <v>10060.7635964004</v>
      </c>
      <c r="N32" s="25" t="n">
        <f aca="false">J32+K32</f>
        <v>97581.7589182253</v>
      </c>
      <c r="O32" s="18" t="n">
        <f aca="false">L32+M32+N32</f>
        <v>209702.520575056</v>
      </c>
      <c r="P32" s="19" t="n">
        <f aca="false">P31 +G31/$G$10</f>
        <v>174715.520575056</v>
      </c>
      <c r="Q32" s="27" t="n">
        <f aca="false">G31/$G$10</f>
        <v>18613.7772386614</v>
      </c>
      <c r="R32" s="15" t="n">
        <f aca="false">R31+H31/$G$11</f>
        <v>5520661.58391191</v>
      </c>
      <c r="S32" s="20" t="n">
        <f aca="false">H31/$G$11</f>
        <v>1370843.92950469</v>
      </c>
      <c r="T32" s="19" t="n">
        <f aca="false">SUM(E32:P32) +R32</f>
        <v>27325161.3839802</v>
      </c>
    </row>
    <row r="33" customFormat="false" ht="13.8" hidden="false" customHeight="false" outlineLevel="0" collapsed="false">
      <c r="A33" s="14" t="n">
        <v>44025</v>
      </c>
      <c r="B33" s="14" t="s">
        <v>59</v>
      </c>
      <c r="C33" s="14" t="s">
        <v>60</v>
      </c>
      <c r="D33" s="15" t="n">
        <v>5</v>
      </c>
      <c r="E33" s="19" t="n">
        <f aca="false">E32-$G$8*(G32+H32)*E32/$G$18</f>
        <v>2501745.50779144</v>
      </c>
      <c r="F33" s="19" t="n">
        <f aca="false">F32+$G$8*(G32+H32)*E32/$G$18 -F32/$G$9</f>
        <v>4659146.73719307</v>
      </c>
      <c r="G33" s="25" t="n">
        <f aca="false">G32+($G$12*$G$23*F32)/$G$9 -G32/$G$10</f>
        <v>50353.6385982848</v>
      </c>
      <c r="H33" s="25" t="n">
        <f aca="false">H32+((1-$G$12*$G$23)*F32)/$G$9 -H32/$G$11</f>
        <v>7031986.65501904</v>
      </c>
      <c r="I33" s="25" t="n">
        <f aca="false">I32+H32/$G$11</f>
        <v>6852690.91469128</v>
      </c>
      <c r="J33" s="25" t="n">
        <f aca="false">J32 + ($G$24*G32)/$G$10 - J32/$G$15</f>
        <v>76556.3576657181</v>
      </c>
      <c r="K33" s="25" t="n">
        <f aca="false">K32 + ($G$25*G32)/$G$10 - K32/$G$16</f>
        <v>33478.2007126207</v>
      </c>
      <c r="L33" s="26" t="n">
        <f aca="false">L32 + J32/$G$15</f>
        <v>105297.225029102</v>
      </c>
      <c r="M33" s="25" t="n">
        <f aca="false">M32+K32/$G$16</f>
        <v>11244.763299445</v>
      </c>
      <c r="N33" s="25" t="n">
        <f aca="false">J33+K33</f>
        <v>110034.558378339</v>
      </c>
      <c r="O33" s="18" t="n">
        <f aca="false">L33+M33+N33</f>
        <v>226576.546706886</v>
      </c>
      <c r="P33" s="19" t="n">
        <f aca="false">P32 +G32/$G$10</f>
        <v>191589.546706886</v>
      </c>
      <c r="Q33" s="27" t="n">
        <f aca="false">G32/$G$10</f>
        <v>16874.0261318299</v>
      </c>
      <c r="R33" s="15" t="n">
        <f aca="false">R32+H32/$G$11</f>
        <v>6852690.91469128</v>
      </c>
      <c r="S33" s="20" t="n">
        <f aca="false">H32/$G$11</f>
        <v>1332029.33077938</v>
      </c>
      <c r="T33" s="19" t="n">
        <f aca="false">SUM(E33:P33) +R33</f>
        <v>28703391.5664834</v>
      </c>
    </row>
    <row r="34" customFormat="false" ht="13.8" hidden="false" customHeight="false" outlineLevel="0" collapsed="false">
      <c r="A34" s="14" t="n">
        <v>44026</v>
      </c>
      <c r="B34" s="14" t="s">
        <v>59</v>
      </c>
      <c r="C34" s="14" t="s">
        <v>60</v>
      </c>
      <c r="D34" s="15" t="n">
        <v>6</v>
      </c>
      <c r="E34" s="19" t="n">
        <f aca="false">E33-$G$8*(G33+H33)*E33/$G$18</f>
        <v>2127891.21319166</v>
      </c>
      <c r="F34" s="19" t="n">
        <f aca="false">F33+$G$8*(G33+H33)*E33/$G$18 -F33/$G$9</f>
        <v>4101171.68435423</v>
      </c>
      <c r="G34" s="25" t="n">
        <f aca="false">G33+($G$12*$G$23*F33)/$G$9 -G33/$G$10</f>
        <v>45345.0830569929</v>
      </c>
      <c r="H34" s="25" t="n">
        <f aca="false">H33+((1-$G$12*$G$23)*F33)/$G$9 -H33/$G$11</f>
        <v>6675022.85145055</v>
      </c>
      <c r="I34" s="25" t="n">
        <f aca="false">I33+H33/$G$11</f>
        <v>8131233.94287656</v>
      </c>
      <c r="J34" s="25" t="n">
        <f aca="false">J33 + ($G$24*G33)/$G$10 - J33/$G$15</f>
        <v>83591.891678675</v>
      </c>
      <c r="K34" s="25" t="n">
        <f aca="false">K33 + ($G$25*G33)/$G$10 - K33/$G$16</f>
        <v>36716.6761930508</v>
      </c>
      <c r="L34" s="26" t="n">
        <f aca="false">L33 + J33/$G$15</f>
        <v>108942.765870327</v>
      </c>
      <c r="M34" s="25" t="n">
        <f aca="false">M33+K33/$G$16</f>
        <v>12583.8913279498</v>
      </c>
      <c r="N34" s="25" t="n">
        <f aca="false">J34+K34</f>
        <v>120308.567871726</v>
      </c>
      <c r="O34" s="18" t="n">
        <f aca="false">L34+M34+N34</f>
        <v>241835.225070002</v>
      </c>
      <c r="P34" s="19" t="n">
        <f aca="false">P33 +G33/$G$10</f>
        <v>206848.225070002</v>
      </c>
      <c r="Q34" s="27" t="n">
        <f aca="false">G33/$G$10</f>
        <v>15258.6783631166</v>
      </c>
      <c r="R34" s="15" t="n">
        <f aca="false">R33+H33/$G$11</f>
        <v>8131233.94287656</v>
      </c>
      <c r="S34" s="20" t="n">
        <f aca="false">H33/$G$11</f>
        <v>1278543.02818528</v>
      </c>
      <c r="T34" s="19" t="n">
        <f aca="false">SUM(E34:P34) +R34</f>
        <v>30022725.9608883</v>
      </c>
    </row>
    <row r="35" customFormat="false" ht="13.8" hidden="false" customHeight="false" outlineLevel="0" collapsed="false">
      <c r="A35" s="14" t="n">
        <v>44027</v>
      </c>
      <c r="B35" s="14" t="s">
        <v>59</v>
      </c>
      <c r="C35" s="14" t="s">
        <v>60</v>
      </c>
      <c r="D35" s="15" t="n">
        <v>7</v>
      </c>
      <c r="E35" s="19" t="n">
        <f aca="false">E34-$G$8*(G34+H34)*E34/$G$18</f>
        <v>1826156.74258161</v>
      </c>
      <c r="F35" s="19" t="n">
        <f aca="false">F34+$G$8*(G34+H34)*E34/$G$18 -F34/$G$9</f>
        <v>3582671.81809344</v>
      </c>
      <c r="G35" s="25" t="n">
        <f aca="false">G34+($G$12*$G$23*F34)/$G$9 -G34/$G$10</f>
        <v>40626.7265028774</v>
      </c>
      <c r="H35" s="25" t="n">
        <f aca="false">H34+((1-$G$12*$G$23)*F34)/$G$9 -H34/$G$11</f>
        <v>6272594.09217026</v>
      </c>
      <c r="I35" s="25" t="n">
        <f aca="false">I34+H34/$G$11</f>
        <v>9344874.46132212</v>
      </c>
      <c r="J35" s="25" t="n">
        <f aca="false">J34 + ($G$24*G34)/$G$10 - J34/$G$15</f>
        <v>89229.9793900483</v>
      </c>
      <c r="K35" s="25" t="n">
        <f aca="false">K34 + ($G$25*G34)/$G$10 - K34/$G$16</f>
        <v>39370.2894232372</v>
      </c>
      <c r="L35" s="26" t="n">
        <f aca="false">L34 + J34/$G$15</f>
        <v>112923.33214074</v>
      </c>
      <c r="M35" s="25" t="n">
        <f aca="false">M34+K34/$G$16</f>
        <v>14052.5583756719</v>
      </c>
      <c r="N35" s="25" t="n">
        <f aca="false">J35+K35</f>
        <v>128600.268813286</v>
      </c>
      <c r="O35" s="18" t="n">
        <f aca="false">L35+M35+N35</f>
        <v>255576.159329697</v>
      </c>
      <c r="P35" s="19" t="n">
        <f aca="false">P34 +G34/$G$10</f>
        <v>220589.159329697</v>
      </c>
      <c r="Q35" s="27" t="n">
        <f aca="false">G34/$G$10</f>
        <v>13740.9342596948</v>
      </c>
      <c r="R35" s="15" t="n">
        <f aca="false">R34+H34/$G$11</f>
        <v>9344874.46132212</v>
      </c>
      <c r="S35" s="20" t="n">
        <f aca="false">H34/$G$11</f>
        <v>1213640.51844555</v>
      </c>
      <c r="T35" s="19" t="n">
        <f aca="false">SUM(E35:P35) +R35</f>
        <v>31272140.0487948</v>
      </c>
    </row>
    <row r="36" customFormat="false" ht="13.8" hidden="false" customHeight="false" outlineLevel="0" collapsed="false">
      <c r="A36" s="14" t="n">
        <v>44028</v>
      </c>
      <c r="B36" s="14" t="s">
        <v>59</v>
      </c>
      <c r="C36" s="14" t="s">
        <v>60</v>
      </c>
      <c r="D36" s="15" t="n">
        <v>8</v>
      </c>
      <c r="E36" s="19" t="n">
        <f aca="false">E35-$G$8*(G35+H35)*E35/$G$18</f>
        <v>1582896.30343111</v>
      </c>
      <c r="F36" s="19" t="n">
        <f aca="false">F35+$G$8*(G35+H35)*E35/$G$18 -F35/$G$9</f>
        <v>3109397.89362525</v>
      </c>
      <c r="G36" s="25" t="n">
        <f aca="false">G35+($G$12*$G$23*F35)/$G$9 -G35/$G$10</f>
        <v>36197.4752593868</v>
      </c>
      <c r="H36" s="25" t="n">
        <f aca="false">H35+((1-$G$12*$G$23)*F35)/$G$9 -H35/$G$11</f>
        <v>5840774.92466728</v>
      </c>
      <c r="I36" s="25" t="n">
        <f aca="false">I35+H35/$G$11</f>
        <v>10485346.114444</v>
      </c>
      <c r="J36" s="25" t="n">
        <f aca="false">J35 + ($G$24*G35)/$G$10 - J35/$G$15</f>
        <v>93598.7232227343</v>
      </c>
      <c r="K36" s="25" t="n">
        <f aca="false">K35 + ($G$25*G35)/$G$10 - K35/$G$16</f>
        <v>41488.8166192966</v>
      </c>
      <c r="L36" s="26" t="n">
        <f aca="false">L35 + J35/$G$15</f>
        <v>117172.378778361</v>
      </c>
      <c r="M36" s="25" t="n">
        <f aca="false">M35+K35/$G$16</f>
        <v>15627.3699526014</v>
      </c>
      <c r="N36" s="25" t="n">
        <f aca="false">J36+K36</f>
        <v>135087.539842031</v>
      </c>
      <c r="O36" s="18" t="n">
        <f aca="false">L36+M36+N36</f>
        <v>267887.288572993</v>
      </c>
      <c r="P36" s="19" t="n">
        <f aca="false">P35 +G35/$G$10</f>
        <v>232900.288572993</v>
      </c>
      <c r="Q36" s="27" t="n">
        <f aca="false">G35/$G$10</f>
        <v>12311.1292432962</v>
      </c>
      <c r="R36" s="15" t="n">
        <f aca="false">R35+H35/$G$11</f>
        <v>10485346.114444</v>
      </c>
      <c r="S36" s="20" t="n">
        <f aca="false">H35/$G$11</f>
        <v>1140471.65312187</v>
      </c>
      <c r="T36" s="19" t="n">
        <f aca="false">SUM(E36:P36) +R36</f>
        <v>32443721.231432</v>
      </c>
    </row>
    <row r="37" customFormat="false" ht="13.8" hidden="false" customHeight="false" outlineLevel="0" collapsed="false">
      <c r="A37" s="14" t="n">
        <v>44029</v>
      </c>
      <c r="B37" s="14" t="s">
        <v>59</v>
      </c>
      <c r="C37" s="14" t="s">
        <v>60</v>
      </c>
      <c r="D37" s="15" t="n">
        <v>9</v>
      </c>
      <c r="E37" s="19" t="n">
        <f aca="false">E36-$G$8*(G36+H36)*E36/$G$18</f>
        <v>1386610.64401097</v>
      </c>
      <c r="F37" s="19" t="n">
        <f aca="false">F36+$G$8*(G36+H36)*E36/$G$18 -F36/$G$9</f>
        <v>2683803.97432034</v>
      </c>
      <c r="G37" s="25" t="n">
        <f aca="false">G36+($G$12*$G$23*F36)/$G$9 -G36/$G$10</f>
        <v>32069.2187285785</v>
      </c>
      <c r="H37" s="25" t="n">
        <f aca="false">H36+((1-$G$12*$G$23)*F36)/$G$9 -H36/$G$11</f>
        <v>5393854.75081412</v>
      </c>
      <c r="I37" s="25" t="n">
        <f aca="false">I36+H36/$G$11</f>
        <v>11547305.1916562</v>
      </c>
      <c r="J37" s="25" t="n">
        <f aca="false">J36 + ($G$24*G36)/$G$10 - J36/$G$15</f>
        <v>96819.8934922576</v>
      </c>
      <c r="K37" s="25" t="n">
        <f aca="false">K36 + ($G$25*G36)/$G$10 - K36/$G$16</f>
        <v>43119.9435235599</v>
      </c>
      <c r="L37" s="26" t="n">
        <f aca="false">L36 + J36/$G$15</f>
        <v>121629.460836586</v>
      </c>
      <c r="M37" s="25" t="n">
        <f aca="false">M36+K36/$G$16</f>
        <v>17286.9226173732</v>
      </c>
      <c r="N37" s="25" t="n">
        <f aca="false">J37+K37</f>
        <v>139939.837015817</v>
      </c>
      <c r="O37" s="18" t="n">
        <f aca="false">L37+M37+N37</f>
        <v>278856.220469777</v>
      </c>
      <c r="P37" s="19" t="n">
        <f aca="false">P36 +G36/$G$10</f>
        <v>243869.220469777</v>
      </c>
      <c r="Q37" s="27" t="n">
        <f aca="false">G36/$G$10</f>
        <v>10968.9318967839</v>
      </c>
      <c r="R37" s="15" t="n">
        <f aca="false">R36+H36/$G$11</f>
        <v>11547305.1916562</v>
      </c>
      <c r="S37" s="20" t="n">
        <f aca="false">H36/$G$11</f>
        <v>1061959.07721223</v>
      </c>
      <c r="T37" s="19" t="n">
        <f aca="false">SUM(E37:P37) +R37</f>
        <v>33532470.4696116</v>
      </c>
    </row>
    <row r="38" customFormat="false" ht="13.8" hidden="false" customHeight="false" outlineLevel="0" collapsed="false">
      <c r="A38" s="14" t="n">
        <v>44030</v>
      </c>
      <c r="B38" s="14" t="s">
        <v>59</v>
      </c>
      <c r="C38" s="14" t="s">
        <v>60</v>
      </c>
      <c r="D38" s="15" t="n">
        <v>10</v>
      </c>
      <c r="E38" s="19" t="n">
        <f aca="false">E37-$G$8*(G37+H37)*E37/$G$18</f>
        <v>1227861.75709299</v>
      </c>
      <c r="F38" s="19" t="n">
        <f aca="false">F37+$G$8*(G37+H37)*E37/$G$18 -F37/$G$9</f>
        <v>2305792.06637426</v>
      </c>
      <c r="G38" s="25" t="n">
        <f aca="false">G37+($G$12*$G$23*F37)/$G$9 -G37/$G$10</f>
        <v>28255.642402817</v>
      </c>
      <c r="H38" s="25" t="n">
        <f aca="false">H37+((1-$G$12*$G$23)*F37)/$G$9 -H37/$G$11</f>
        <v>4944010.3131503</v>
      </c>
      <c r="I38" s="25" t="n">
        <f aca="false">I37+H37/$G$11</f>
        <v>12528006.0554406</v>
      </c>
      <c r="J38" s="25" t="n">
        <f aca="false">J37 + ($G$24*G37)/$G$10 - J37/$G$15</f>
        <v>99011.983922065</v>
      </c>
      <c r="K38" s="25" t="n">
        <f aca="false">K37 + ($G$25*G37)/$G$10 - K37/$G$16</f>
        <v>44310.5293033974</v>
      </c>
      <c r="L38" s="26" t="n">
        <f aca="false">L37 + J37/$G$15</f>
        <v>126239.931955265</v>
      </c>
      <c r="M38" s="25" t="n">
        <f aca="false">M37+K37/$G$16</f>
        <v>19011.7203583156</v>
      </c>
      <c r="N38" s="25" t="n">
        <f aca="false">J38+K38</f>
        <v>143322.513225462</v>
      </c>
      <c r="O38" s="18" t="n">
        <f aca="false">L38+M38+N38</f>
        <v>288574.165539043</v>
      </c>
      <c r="P38" s="19" t="n">
        <f aca="false">P37 +G37/$G$10</f>
        <v>253587.165539043</v>
      </c>
      <c r="Q38" s="27" t="n">
        <f aca="false">G37/$G$10</f>
        <v>9717.9450692662</v>
      </c>
      <c r="R38" s="15" t="n">
        <f aca="false">R37+H37/$G$11</f>
        <v>12528006.0554406</v>
      </c>
      <c r="S38" s="20" t="n">
        <f aca="false">H37/$G$11</f>
        <v>980700.863784385</v>
      </c>
      <c r="T38" s="19" t="n">
        <f aca="false">SUM(E38:P38) +R38</f>
        <v>34535989.8997442</v>
      </c>
    </row>
    <row r="39" customFormat="false" ht="13.8" hidden="false" customHeight="false" outlineLevel="0" collapsed="false">
      <c r="A39" s="14" t="n">
        <v>44031</v>
      </c>
      <c r="B39" s="14" t="s">
        <v>59</v>
      </c>
      <c r="C39" s="14" t="s">
        <v>60</v>
      </c>
      <c r="D39" s="15" t="n">
        <v>11</v>
      </c>
      <c r="E39" s="19" t="n">
        <f aca="false">E38-$G$8*(G38+H38)*E38/$G$18</f>
        <v>1099040.87210039</v>
      </c>
      <c r="F39" s="19" t="n">
        <f aca="false">F38+$G$8*(G38+H38)*E38/$G$18 -F38/$G$9</f>
        <v>1973454.538092</v>
      </c>
      <c r="G39" s="25" t="n">
        <f aca="false">G38+($G$12*$G$23*F38)/$G$9 -G38/$G$10</f>
        <v>24766.0690691989</v>
      </c>
      <c r="H39" s="25" t="n">
        <f aca="false">H38+((1-$G$12*$G$23)*F38)/$G$9 -H38/$G$11</f>
        <v>4501185.0178518</v>
      </c>
      <c r="I39" s="25" t="n">
        <f aca="false">I38+H38/$G$11</f>
        <v>13426917.0214679</v>
      </c>
      <c r="J39" s="25" t="n">
        <f aca="false">J38 + ($G$24*G38)/$G$10 - J38/$G$15</f>
        <v>100290.748660573</v>
      </c>
      <c r="K39" s="25" t="n">
        <f aca="false">K38 + ($G$25*G38)/$G$10 - K38/$G$16</f>
        <v>45106.8028951539</v>
      </c>
      <c r="L39" s="26" t="n">
        <f aca="false">L38 + J38/$G$15</f>
        <v>130954.788332506</v>
      </c>
      <c r="M39" s="25" t="n">
        <f aca="false">M38+K38/$G$16</f>
        <v>20784.1415304515</v>
      </c>
      <c r="N39" s="25" t="n">
        <f aca="false">J39+K39</f>
        <v>145397.551555727</v>
      </c>
      <c r="O39" s="18" t="n">
        <f aca="false">L39+M39+N39</f>
        <v>297136.481418685</v>
      </c>
      <c r="P39" s="19" t="n">
        <f aca="false">P38 +G38/$G$10</f>
        <v>262149.481418685</v>
      </c>
      <c r="Q39" s="27" t="n">
        <f aca="false">G38/$G$10</f>
        <v>8562.31587964152</v>
      </c>
      <c r="R39" s="15" t="n">
        <f aca="false">R38+H38/$G$11</f>
        <v>13426917.0214679</v>
      </c>
      <c r="S39" s="20" t="n">
        <f aca="false">H38/$G$11</f>
        <v>898910.966027327</v>
      </c>
      <c r="T39" s="19" t="n">
        <f aca="false">SUM(E39:P39) +R39</f>
        <v>35454100.535861</v>
      </c>
    </row>
    <row r="40" customFormat="false" ht="13.8" hidden="false" customHeight="false" outlineLevel="0" collapsed="false">
      <c r="A40" s="14" t="n">
        <v>44032</v>
      </c>
      <c r="B40" s="14" t="s">
        <v>59</v>
      </c>
      <c r="C40" s="14" t="s">
        <v>60</v>
      </c>
      <c r="D40" s="15" t="n">
        <v>12</v>
      </c>
      <c r="E40" s="19" t="n">
        <f aca="false">E39-$G$8*(G39+H39)*E39/$G$18</f>
        <v>994085.141754707</v>
      </c>
      <c r="F40" s="19" t="n">
        <f aca="false">F39+$G$8*(G39+H39)*E39/$G$18 -F39/$G$9</f>
        <v>1683719.36081928</v>
      </c>
      <c r="G40" s="25" t="n">
        <f aca="false">G39+($G$12*$G$23*F39)/$G$9 -G39/$G$10</f>
        <v>21602.7996380925</v>
      </c>
      <c r="H40" s="25" t="n">
        <f aca="false">H39+((1-$G$12*$G$23)*F39)/$G$9 -H39/$G$11</f>
        <v>4073137.04951334</v>
      </c>
      <c r="I40" s="25" t="n">
        <f aca="false">I39+H39/$G$11</f>
        <v>14245314.297441</v>
      </c>
      <c r="J40" s="25" t="n">
        <f aca="false">J39 + ($G$24*G39)/$G$10 - J39/$G$15</f>
        <v>100768.407314791</v>
      </c>
      <c r="K40" s="25" t="n">
        <f aca="false">K39 + ($G$25*G39)/$G$10 - K39/$G$16</f>
        <v>45553.9916038204</v>
      </c>
      <c r="L40" s="26" t="n">
        <f aca="false">L39 + J39/$G$15</f>
        <v>135730.538268724</v>
      </c>
      <c r="M40" s="25" t="n">
        <f aca="false">M39+K39/$G$16</f>
        <v>22588.4136462577</v>
      </c>
      <c r="N40" s="25" t="n">
        <f aca="false">J40+K40</f>
        <v>146322.398918612</v>
      </c>
      <c r="O40" s="18" t="n">
        <f aca="false">L40+M40+N40</f>
        <v>304641.350833594</v>
      </c>
      <c r="P40" s="19" t="n">
        <f aca="false">P39 +G39/$G$10</f>
        <v>269654.350833594</v>
      </c>
      <c r="Q40" s="27" t="n">
        <f aca="false">G39/$G$10</f>
        <v>7504.86941490875</v>
      </c>
      <c r="R40" s="15" t="n">
        <f aca="false">R39+H39/$G$11</f>
        <v>14245314.297441</v>
      </c>
      <c r="S40" s="20" t="n">
        <f aca="false">H39/$G$11</f>
        <v>818397.275973054</v>
      </c>
      <c r="T40" s="19" t="n">
        <f aca="false">SUM(E40:P40) +R40</f>
        <v>36288432.3980268</v>
      </c>
    </row>
    <row r="41" customFormat="false" ht="13.8" hidden="false" customHeight="false" outlineLevel="0" collapsed="false">
      <c r="A41" s="14" t="n">
        <v>44033</v>
      </c>
      <c r="B41" s="14" t="s">
        <v>59</v>
      </c>
      <c r="C41" s="14" t="s">
        <v>60</v>
      </c>
      <c r="D41" s="15" t="n">
        <v>13</v>
      </c>
      <c r="E41" s="19" t="n">
        <f aca="false">E40-$G$8*(G40+H40)*E40/$G$18</f>
        <v>908197.168839128</v>
      </c>
      <c r="F41" s="19" t="n">
        <f aca="false">F40+$G$8*(G40+H40)*E40/$G$18 -F40/$G$9</f>
        <v>1432863.46157101</v>
      </c>
      <c r="G41" s="25" t="n">
        <f aca="false">G40+($G$12*$G$23*F40)/$G$9 -G40/$G$10</f>
        <v>18760.6793112608</v>
      </c>
      <c r="H41" s="25" t="n">
        <f aca="false">H40+((1-$G$12*$G$23)*F40)/$G$9 -H40/$G$11</f>
        <v>3665606.36644461</v>
      </c>
      <c r="I41" s="25" t="n">
        <f aca="false">I40+H40/$G$11</f>
        <v>14985884.6700798</v>
      </c>
      <c r="J41" s="25" t="n">
        <f aca="false">J40 + ($G$24*G40)/$G$10 - J40/$G$15</f>
        <v>100552.323772816</v>
      </c>
      <c r="K41" s="25" t="n">
        <f aca="false">K40 + ($G$25*G40)/$G$10 - K40/$G$16</f>
        <v>45695.7228158578</v>
      </c>
      <c r="L41" s="26" t="n">
        <f aca="false">L40 + J40/$G$15</f>
        <v>140529.033855143</v>
      </c>
      <c r="M41" s="25" t="n">
        <f aca="false">M40+K40/$G$16</f>
        <v>24410.5733104105</v>
      </c>
      <c r="N41" s="25" t="n">
        <f aca="false">J41+K41</f>
        <v>146248.046588674</v>
      </c>
      <c r="O41" s="18" t="n">
        <f aca="false">L41+M41+N41</f>
        <v>311187.653754228</v>
      </c>
      <c r="P41" s="19" t="n">
        <f aca="false">P40 +G40/$G$10</f>
        <v>276200.653754228</v>
      </c>
      <c r="Q41" s="27" t="n">
        <f aca="false">G40/$G$10</f>
        <v>6546.30292063409</v>
      </c>
      <c r="R41" s="15" t="n">
        <f aca="false">R40+H40/$G$11</f>
        <v>14985884.6700798</v>
      </c>
      <c r="S41" s="20" t="n">
        <f aca="false">H40/$G$11</f>
        <v>740570.372638789</v>
      </c>
      <c r="T41" s="19" t="n">
        <f aca="false">SUM(E41:P41) +R41</f>
        <v>37042021.0241769</v>
      </c>
    </row>
    <row r="42" customFormat="false" ht="13.8" hidden="false" customHeight="false" outlineLevel="0" collapsed="false">
      <c r="A42" s="14" t="n">
        <v>44034</v>
      </c>
      <c r="B42" s="14" t="s">
        <v>59</v>
      </c>
      <c r="C42" s="14" t="s">
        <v>60</v>
      </c>
      <c r="D42" s="15" t="n">
        <v>14</v>
      </c>
      <c r="E42" s="19" t="n">
        <f aca="false">E41-$G$8*(G41+H41)*E41/$G$18</f>
        <v>837593.789548824</v>
      </c>
      <c r="F42" s="19" t="n">
        <f aca="false">F41+$G$8*(G41+H41)*E41/$G$18 -F41/$G$9</f>
        <v>1216894.14854711</v>
      </c>
      <c r="G42" s="25" t="n">
        <f aca="false">G41+($G$12*$G$23*F41)/$G$9 -G41/$G$10</f>
        <v>16227.9245899713</v>
      </c>
      <c r="H42" s="25" t="n">
        <f aca="false">H41+((1-$G$12*$G$23)*F41)/$G$9 -H41/$G$11</f>
        <v>3282552.87433524</v>
      </c>
      <c r="I42" s="25" t="n">
        <f aca="false">I41+H41/$G$11</f>
        <v>15652358.5548879</v>
      </c>
      <c r="J42" s="25" t="n">
        <f aca="false">J41 + ($G$24*G41)/$G$10 - J41/$G$15</f>
        <v>99743.6559145948</v>
      </c>
      <c r="K42" s="25" t="n">
        <f aca="false">K41 + ($G$25*G41)/$G$10 - K41/$G$16</f>
        <v>45573.4102042472</v>
      </c>
      <c r="L42" s="26" t="n">
        <f aca="false">L41 + J41/$G$15</f>
        <v>145317.239749087</v>
      </c>
      <c r="M42" s="25" t="n">
        <f aca="false">M41+K41/$G$16</f>
        <v>26238.4022230448</v>
      </c>
      <c r="N42" s="25" t="n">
        <f aca="false">J42+K42</f>
        <v>145317.066118842</v>
      </c>
      <c r="O42" s="18" t="n">
        <f aca="false">L42+M42+N42</f>
        <v>316872.708090973</v>
      </c>
      <c r="P42" s="19" t="n">
        <f aca="false">P41 +G41/$G$10</f>
        <v>281885.708090973</v>
      </c>
      <c r="Q42" s="27" t="n">
        <f aca="false">G41/$G$10</f>
        <v>5685.05433674571</v>
      </c>
      <c r="R42" s="15" t="n">
        <f aca="false">R41+H41/$G$11</f>
        <v>15652358.5548879</v>
      </c>
      <c r="S42" s="20" t="n">
        <f aca="false">H41/$G$11</f>
        <v>666473.88480811</v>
      </c>
      <c r="T42" s="19" t="n">
        <f aca="false">SUM(E42:P42) +R42</f>
        <v>37718934.0371887</v>
      </c>
    </row>
    <row r="43" customFormat="false" ht="13.8" hidden="false" customHeight="false" outlineLevel="0" collapsed="false">
      <c r="A43" s="14" t="n">
        <v>44035</v>
      </c>
      <c r="B43" s="14" t="s">
        <v>59</v>
      </c>
      <c r="C43" s="14" t="s">
        <v>60</v>
      </c>
      <c r="D43" s="15" t="n">
        <v>15</v>
      </c>
      <c r="E43" s="19" t="n">
        <f aca="false">E42-$G$8*(G42+H42)*E42/$G$18</f>
        <v>779293.681202281</v>
      </c>
      <c r="F43" s="19" t="n">
        <f aca="false">F42+$G$8*(G42+H42)*E42/$G$18 -F42/$G$9</f>
        <v>1031815.42718423</v>
      </c>
      <c r="G43" s="25" t="n">
        <f aca="false">G42+($G$12*$G$23*F42)/$G$9 -G42/$G$10</f>
        <v>13987.5388107231</v>
      </c>
      <c r="H43" s="25" t="n">
        <f aca="false">H42+((1-$G$12*$G$23)*F42)/$G$9 -H42/$G$11</f>
        <v>2926426.74158418</v>
      </c>
      <c r="I43" s="25" t="n">
        <f aca="false">I42+H42/$G$11</f>
        <v>16249186.3502216</v>
      </c>
      <c r="J43" s="25" t="n">
        <f aca="false">J42 + ($G$24*G42)/$G$10 - J42/$G$15</f>
        <v>98436.2450481362</v>
      </c>
      <c r="K43" s="25" t="n">
        <f aca="false">K42 + ($G$25*G42)/$G$10 - K42/$G$16</f>
        <v>45225.7396678929</v>
      </c>
      <c r="L43" s="26" t="n">
        <f aca="false">L42 + J42/$G$15</f>
        <v>150066.937649782</v>
      </c>
      <c r="M43" s="25" t="n">
        <f aca="false">M42+K42/$G$16</f>
        <v>28061.3386312147</v>
      </c>
      <c r="N43" s="25" t="n">
        <f aca="false">J43+K43</f>
        <v>143661.984716029</v>
      </c>
      <c r="O43" s="18" t="n">
        <f aca="false">L43+M43+N43</f>
        <v>321790.260997025</v>
      </c>
      <c r="P43" s="19" t="n">
        <f aca="false">P42 +G42/$G$10</f>
        <v>286803.260997025</v>
      </c>
      <c r="Q43" s="27" t="n">
        <f aca="false">G42/$G$10</f>
        <v>4917.55290605192</v>
      </c>
      <c r="R43" s="15" t="n">
        <f aca="false">R42+H42/$G$11</f>
        <v>16249186.3502216</v>
      </c>
      <c r="S43" s="20" t="n">
        <f aca="false">H42/$G$11</f>
        <v>596827.79533368</v>
      </c>
      <c r="T43" s="19" t="n">
        <f aca="false">SUM(E43:P43) +R43</f>
        <v>38323941.8569316</v>
      </c>
    </row>
    <row r="44" customFormat="false" ht="13.8" hidden="false" customHeight="false" outlineLevel="0" collapsed="false">
      <c r="A44" s="14" t="n">
        <v>44036</v>
      </c>
      <c r="B44" s="14" t="s">
        <v>59</v>
      </c>
      <c r="C44" s="14" t="s">
        <v>60</v>
      </c>
      <c r="D44" s="15" t="n">
        <v>16</v>
      </c>
      <c r="E44" s="19" t="n">
        <f aca="false">E43-$G$8*(G43+H43)*E43/$G$18</f>
        <v>730944.164929996</v>
      </c>
      <c r="F44" s="19" t="n">
        <f aca="false">F43+$G$8*(G43+H43)*E43/$G$18 -F43/$G$9</f>
        <v>873801.858019669</v>
      </c>
      <c r="G44" s="25" t="n">
        <f aca="false">G43+($G$12*$G$23*F43)/$G$9 -G43/$G$10</f>
        <v>12018.8846260668</v>
      </c>
      <c r="H44" s="25" t="n">
        <f aca="false">H43+((1-$G$12*$G$23)*F43)/$G$9 -H43/$G$11</f>
        <v>2598442.24370228</v>
      </c>
      <c r="I44" s="25" t="n">
        <f aca="false">I43+H43/$G$11</f>
        <v>16781263.9396005</v>
      </c>
      <c r="J44" s="25" t="n">
        <f aca="false">J43 + ($G$24*G43)/$G$10 - J43/$G$15</f>
        <v>96715.8584948718</v>
      </c>
      <c r="K44" s="25" t="n">
        <f aca="false">K43 + ($G$25*G43)/$G$10 - K43/$G$16</f>
        <v>44688.3045185156</v>
      </c>
      <c r="L44" s="26" t="n">
        <f aca="false">L43 + J43/$G$15</f>
        <v>154754.377890169</v>
      </c>
      <c r="M44" s="25" t="n">
        <f aca="false">M43+K43/$G$16</f>
        <v>29870.3682179304</v>
      </c>
      <c r="N44" s="25" t="n">
        <f aca="false">J44+K44</f>
        <v>141404.163013387</v>
      </c>
      <c r="O44" s="18" t="n">
        <f aca="false">L44+M44+N44</f>
        <v>326028.909121487</v>
      </c>
      <c r="P44" s="19" t="n">
        <f aca="false">P43 +G43/$G$10</f>
        <v>291041.909121487</v>
      </c>
      <c r="Q44" s="27" t="n">
        <f aca="false">G43/$G$10</f>
        <v>4238.64812446153</v>
      </c>
      <c r="R44" s="15" t="n">
        <f aca="false">R43+H43/$G$11</f>
        <v>16781263.9396005</v>
      </c>
      <c r="S44" s="20" t="n">
        <f aca="false">H43/$G$11</f>
        <v>532077.589378941</v>
      </c>
      <c r="T44" s="19" t="n">
        <f aca="false">SUM(E44:P44) +R44</f>
        <v>38862238.9208569</v>
      </c>
    </row>
    <row r="45" customFormat="false" ht="13.8" hidden="false" customHeight="false" outlineLevel="0" collapsed="false">
      <c r="A45" s="14" t="n">
        <v>44037</v>
      </c>
      <c r="B45" s="14" t="s">
        <v>59</v>
      </c>
      <c r="C45" s="14" t="s">
        <v>60</v>
      </c>
      <c r="D45" s="15" t="n">
        <v>17</v>
      </c>
      <c r="E45" s="19" t="n">
        <f aca="false">E44-$G$8*(G44+H44)*E44/$G$18</f>
        <v>690683.226876951</v>
      </c>
      <c r="F45" s="19" t="n">
        <f aca="false">F44+$G$8*(G44+H44)*E44/$G$18 -F44/$G$9</f>
        <v>739302.42446878</v>
      </c>
      <c r="G45" s="25" t="n">
        <f aca="false">G44+($G$12*$G$23*F44)/$G$9 -G44/$G$10</f>
        <v>10299.1624633868</v>
      </c>
      <c r="H45" s="25" t="n">
        <f aca="false">H44+((1-$G$12*$G$23)*F44)/$G$9 -H44/$G$11</f>
        <v>2298836.20690906</v>
      </c>
      <c r="I45" s="25" t="n">
        <f aca="false">I44+H44/$G$11</f>
        <v>17253707.98391</v>
      </c>
      <c r="J45" s="25" t="n">
        <f aca="false">J44 + ($G$24*G44)/$G$10 - J44/$G$15</f>
        <v>94659.8017989137</v>
      </c>
      <c r="K45" s="25" t="n">
        <f aca="false">K44 + ($G$25*G44)/$G$10 - K44/$G$16</f>
        <v>43993.398212872</v>
      </c>
      <c r="L45" s="26" t="n">
        <f aca="false">L44 + J44/$G$15</f>
        <v>159359.894961353</v>
      </c>
      <c r="M45" s="25" t="n">
        <f aca="false">M44+K44/$G$16</f>
        <v>31657.900398671</v>
      </c>
      <c r="N45" s="25" t="n">
        <f aca="false">J45+K45</f>
        <v>138653.200011786</v>
      </c>
      <c r="O45" s="18" t="n">
        <f aca="false">L45+M45+N45</f>
        <v>329670.99537181</v>
      </c>
      <c r="P45" s="19" t="n">
        <f aca="false">P44 +G44/$G$10</f>
        <v>294683.99537181</v>
      </c>
      <c r="Q45" s="27" t="n">
        <f aca="false">G44/$G$10</f>
        <v>3642.08625032328</v>
      </c>
      <c r="R45" s="15" t="n">
        <f aca="false">R44+H44/$G$11</f>
        <v>17253707.98391</v>
      </c>
      <c r="S45" s="20" t="n">
        <f aca="false">H44/$G$11</f>
        <v>472444.044309505</v>
      </c>
      <c r="T45" s="19" t="n">
        <f aca="false">SUM(E45:P45) +R45</f>
        <v>39339216.1746654</v>
      </c>
    </row>
    <row r="46" customFormat="false" ht="13.8" hidden="false" customHeight="false" outlineLevel="0" collapsed="false">
      <c r="A46" s="14" t="n">
        <v>44038</v>
      </c>
      <c r="B46" s="14" t="s">
        <v>59</v>
      </c>
      <c r="C46" s="14" t="s">
        <v>60</v>
      </c>
      <c r="D46" s="15" t="n">
        <v>18</v>
      </c>
      <c r="E46" s="19" t="n">
        <f aca="false">E45-$G$8*(G45+H45)*E45/$G$18</f>
        <v>657031.236337639</v>
      </c>
      <c r="F46" s="19" t="n">
        <f aca="false">F45+$G$8*(G45+H45)*E45/$G$18 -F45/$G$9</f>
        <v>625093.930114336</v>
      </c>
      <c r="G46" s="25" t="n">
        <f aca="false">G45+($G$12*$G$23*F45)/$G$9 -G45/$G$10</f>
        <v>8804.6694749797</v>
      </c>
      <c r="H46" s="25" t="n">
        <f aca="false">H45+((1-$G$12*$G$23)*F45)/$G$9 -H45/$G$11</f>
        <v>2027100.00703098</v>
      </c>
      <c r="I46" s="25" t="n">
        <f aca="false">I45+H45/$G$11</f>
        <v>17671678.203348</v>
      </c>
      <c r="J46" s="25" t="n">
        <f aca="false">J45 + ($G$24*G45)/$G$10 - J45/$G$15</f>
        <v>92336.8630150085</v>
      </c>
      <c r="K46" s="25" t="n">
        <f aca="false">K45 + ($G$25*G45)/$G$10 - K45/$G$16</f>
        <v>43169.9497810286</v>
      </c>
      <c r="L46" s="26" t="n">
        <f aca="false">L45 + J45/$G$15</f>
        <v>163867.504570825</v>
      </c>
      <c r="M46" s="25" t="n">
        <f aca="false">M45+K45/$G$16</f>
        <v>33417.6363271859</v>
      </c>
      <c r="N46" s="25" t="n">
        <f aca="false">J46+K46</f>
        <v>135506.812796037</v>
      </c>
      <c r="O46" s="18" t="n">
        <f aca="false">L46+M46+N46</f>
        <v>332791.953694048</v>
      </c>
      <c r="P46" s="19" t="n">
        <f aca="false">P45 +G45/$G$10</f>
        <v>297804.953694048</v>
      </c>
      <c r="Q46" s="27" t="n">
        <f aca="false">G45/$G$10</f>
        <v>3120.95832223843</v>
      </c>
      <c r="R46" s="15" t="n">
        <f aca="false">R45+H45/$G$11</f>
        <v>17671678.203348</v>
      </c>
      <c r="S46" s="20" t="n">
        <f aca="false">H45/$G$11</f>
        <v>417970.219438011</v>
      </c>
      <c r="T46" s="19" t="n">
        <f aca="false">SUM(E46:P46) +R46</f>
        <v>39760281.9235322</v>
      </c>
    </row>
    <row r="47" customFormat="false" ht="13.8" hidden="false" customHeight="false" outlineLevel="0" collapsed="false">
      <c r="A47" s="14" t="n">
        <v>44039</v>
      </c>
      <c r="B47" s="14" t="s">
        <v>59</v>
      </c>
      <c r="C47" s="14" t="s">
        <v>60</v>
      </c>
      <c r="D47" s="15" t="n">
        <v>19</v>
      </c>
      <c r="E47" s="19" t="n">
        <f aca="false">E46-$G$8*(G46+H46)*E46/$G$18</f>
        <v>628806.758740896</v>
      </c>
      <c r="F47" s="19" t="n">
        <f aca="false">F46+$G$8*(G46+H46)*E46/$G$18 -F46/$G$9</f>
        <v>528299.621688212</v>
      </c>
      <c r="G47" s="25" t="n">
        <f aca="false">G46+($G$12*$G$23*F46)/$G$9 -G46/$G$10</f>
        <v>7511.79446214648</v>
      </c>
      <c r="H47" s="25" t="n">
        <f aca="false">H46+((1-$G$12*$G$23)*F46)/$G$9 -H46/$G$11</f>
        <v>1782179.9487656</v>
      </c>
      <c r="I47" s="25" t="n">
        <f aca="false">I46+H46/$G$11</f>
        <v>18040241.84099</v>
      </c>
      <c r="J47" s="25" t="n">
        <f aca="false">J46 + ($G$24*G46)/$G$10 - J46/$G$15</f>
        <v>89807.5266994627</v>
      </c>
      <c r="K47" s="25" t="n">
        <f aca="false">K46 + ($G$25*G46)/$G$10 - K46/$G$16</f>
        <v>42243.5762875129</v>
      </c>
      <c r="L47" s="26" t="n">
        <f aca="false">L46 + J46/$G$15</f>
        <v>168264.498047731</v>
      </c>
      <c r="M47" s="25" t="n">
        <f aca="false">M46+K46/$G$16</f>
        <v>35144.4343184271</v>
      </c>
      <c r="N47" s="25" t="n">
        <f aca="false">J47+K47</f>
        <v>132051.102986976</v>
      </c>
      <c r="O47" s="18" t="n">
        <f aca="false">L47+M47+N47</f>
        <v>335460.035353133</v>
      </c>
      <c r="P47" s="19" t="n">
        <f aca="false">P46 +G46/$G$10</f>
        <v>300473.035353133</v>
      </c>
      <c r="Q47" s="27" t="n">
        <f aca="false">G46/$G$10</f>
        <v>2668.08165908476</v>
      </c>
      <c r="R47" s="15" t="n">
        <f aca="false">R46+H46/$G$11</f>
        <v>18040241.84099</v>
      </c>
      <c r="S47" s="20" t="n">
        <f aca="false">H46/$G$11</f>
        <v>368563.637641996</v>
      </c>
      <c r="T47" s="19" t="n">
        <f aca="false">SUM(E47:P47) +R47</f>
        <v>40130726.0146832</v>
      </c>
    </row>
    <row r="48" customFormat="false" ht="13.8" hidden="false" customHeight="false" outlineLevel="0" collapsed="false">
      <c r="A48" s="14" t="n">
        <v>44040</v>
      </c>
      <c r="B48" s="14" t="s">
        <v>59</v>
      </c>
      <c r="C48" s="14" t="s">
        <v>60</v>
      </c>
      <c r="D48" s="15" t="n">
        <v>20</v>
      </c>
      <c r="E48" s="19" t="n">
        <f aca="false">E47-$G$8*(G47+H47)*E47/$G$18</f>
        <v>605061.446166183</v>
      </c>
      <c r="F48" s="19" t="n">
        <f aca="false">F47+$G$8*(G47+H47)*E47/$G$18 -F47/$G$9</f>
        <v>446385.009925282</v>
      </c>
      <c r="G48" s="25" t="n">
        <f aca="false">G47+($G$12*$G$23*F47)/$G$9 -G47/$G$10</f>
        <v>6397.75227769495</v>
      </c>
      <c r="H48" s="25" t="n">
        <f aca="false">H47+((1-$G$12*$G$23)*F47)/$G$9 -H47/$G$11</f>
        <v>1562644.89597814</v>
      </c>
      <c r="I48" s="25" t="n">
        <f aca="false">I47+H47/$G$11</f>
        <v>18364274.5589474</v>
      </c>
      <c r="J48" s="25" t="n">
        <f aca="false">J47 + ($G$24*G47)/$G$10 - J47/$G$15</f>
        <v>87124.388755528</v>
      </c>
      <c r="K48" s="25" t="n">
        <f aca="false">K47 + ($G$25*G47)/$G$10 - K47/$G$16</f>
        <v>41236.7236416621</v>
      </c>
      <c r="L48" s="26" t="n">
        <f aca="false">L47 + J47/$G$15</f>
        <v>172541.046938181</v>
      </c>
      <c r="M48" s="25" t="n">
        <f aca="false">M47+K47/$G$16</f>
        <v>36834.1773699276</v>
      </c>
      <c r="N48" s="25" t="n">
        <f aca="false">J48+K48</f>
        <v>128361.11239719</v>
      </c>
      <c r="O48" s="18" t="n">
        <f aca="false">L48+M48+N48</f>
        <v>337736.336705299</v>
      </c>
      <c r="P48" s="19" t="n">
        <f aca="false">P47 +G47/$G$10</f>
        <v>302749.336705299</v>
      </c>
      <c r="Q48" s="27" t="n">
        <f aca="false">G47/$G$10</f>
        <v>2276.3013521656</v>
      </c>
      <c r="R48" s="15" t="n">
        <f aca="false">R47+H47/$G$11</f>
        <v>18364274.5589474</v>
      </c>
      <c r="S48" s="20" t="n">
        <f aca="false">H47/$G$11</f>
        <v>324032.717957381</v>
      </c>
      <c r="T48" s="19" t="n">
        <f aca="false">SUM(E48:P48) +R48</f>
        <v>40455621.3447552</v>
      </c>
    </row>
    <row r="49" customFormat="false" ht="13.8" hidden="false" customHeight="false" outlineLevel="0" collapsed="false">
      <c r="A49" s="14" t="n">
        <v>44041</v>
      </c>
      <c r="B49" s="14" t="s">
        <v>59</v>
      </c>
      <c r="C49" s="14" t="s">
        <v>60</v>
      </c>
      <c r="D49" s="15" t="n">
        <v>21</v>
      </c>
      <c r="E49" s="19" t="n">
        <f aca="false">E48-$G$8*(G48+H48)*E48/$G$18</f>
        <v>585029.797953946</v>
      </c>
      <c r="F49" s="19" t="n">
        <f aca="false">F48+$G$8*(G48+H48)*E48/$G$18 -F48/$G$9</f>
        <v>377139.656152463</v>
      </c>
      <c r="G49" s="25" t="n">
        <f aca="false">G48+($G$12*$G$23*F48)/$G$9 -G48/$G$10</f>
        <v>5441.08648810786</v>
      </c>
      <c r="H49" s="25" t="n">
        <f aca="false">H48+((1-$G$12*$G$23)*F48)/$G$9 -H48/$G$11</f>
        <v>1366822.59712716</v>
      </c>
      <c r="I49" s="25" t="n">
        <f aca="false">I48+H48/$G$11</f>
        <v>18648391.8127616</v>
      </c>
      <c r="J49" s="25" t="n">
        <f aca="false">J48 + ($G$24*G48)/$G$10 - J48/$G$15</f>
        <v>84332.707306594</v>
      </c>
      <c r="K49" s="25" t="n">
        <f aca="false">K48 + ($G$25*G48)/$G$10 - K48/$G$16</f>
        <v>40168.8685394224</v>
      </c>
      <c r="L49" s="26" t="n">
        <f aca="false">L48 + J48/$G$15</f>
        <v>176689.827355111</v>
      </c>
      <c r="M49" s="25" t="n">
        <f aca="false">M48+K48/$G$16</f>
        <v>38483.6463155941</v>
      </c>
      <c r="N49" s="25" t="n">
        <f aca="false">J49+K49</f>
        <v>124501.575846016</v>
      </c>
      <c r="O49" s="18" t="n">
        <f aca="false">L49+M49+N49</f>
        <v>339675.049516722</v>
      </c>
      <c r="P49" s="19" t="n">
        <f aca="false">P48 +G48/$G$10</f>
        <v>304688.049516721</v>
      </c>
      <c r="Q49" s="27" t="n">
        <f aca="false">G48/$G$10</f>
        <v>1938.71281142271</v>
      </c>
      <c r="R49" s="15" t="n">
        <f aca="false">R48+H48/$G$11</f>
        <v>18648391.8127616</v>
      </c>
      <c r="S49" s="20" t="n">
        <f aca="false">H48/$G$11</f>
        <v>284117.253814208</v>
      </c>
      <c r="T49" s="19" t="n">
        <f aca="false">SUM(E49:P49) +R49</f>
        <v>40739756.4876411</v>
      </c>
    </row>
    <row r="50" customFormat="false" ht="13.8" hidden="false" customHeight="false" outlineLevel="0" collapsed="false">
      <c r="A50" s="14" t="n">
        <v>44042</v>
      </c>
      <c r="B50" s="14" t="s">
        <v>59</v>
      </c>
      <c r="C50" s="14" t="s">
        <v>60</v>
      </c>
      <c r="D50" s="15" t="n">
        <v>22</v>
      </c>
      <c r="E50" s="19" t="n">
        <f aca="false">E49-$G$8*(G49+H49)*E49/$G$18</f>
        <v>568090.398382525</v>
      </c>
      <c r="F50" s="19" t="n">
        <f aca="false">F49+$G$8*(G49+H49)*E49/$G$18 -F49/$G$9</f>
        <v>318651.124493391</v>
      </c>
      <c r="G50" s="25" t="n">
        <f aca="false">G49+($G$12*$G$23*F49)/$G$9 -G49/$G$10</f>
        <v>4621.97964433786</v>
      </c>
      <c r="H50" s="25" t="n">
        <f aca="false">H49+((1-$G$12*$G$23)*F49)/$G$9 -H49/$G$11</f>
        <v>1192907.62163645</v>
      </c>
      <c r="I50" s="25" t="n">
        <f aca="false">I49+H49/$G$11</f>
        <v>18896905.0122393</v>
      </c>
      <c r="J50" s="25" t="n">
        <f aca="false">J49 + ($G$24*G49)/$G$10 - J49/$G$15</f>
        <v>81471.0339626319</v>
      </c>
      <c r="K50" s="25" t="n">
        <f aca="false">K49 + ($G$25*G49)/$G$10 - K49/$G$16</f>
        <v>39056.7580240371</v>
      </c>
      <c r="L50" s="26" t="n">
        <f aca="false">L49 + J49/$G$15</f>
        <v>180705.670560187</v>
      </c>
      <c r="M50" s="25" t="n">
        <f aca="false">M49+K49/$G$16</f>
        <v>40090.401057171</v>
      </c>
      <c r="N50" s="25" t="n">
        <f aca="false">J50+K50</f>
        <v>120527.791986669</v>
      </c>
      <c r="O50" s="18" t="n">
        <f aca="false">L50+M50+N50</f>
        <v>341323.863604027</v>
      </c>
      <c r="P50" s="19" t="n">
        <f aca="false">P49 +G49/$G$10</f>
        <v>306336.863604027</v>
      </c>
      <c r="Q50" s="27" t="n">
        <f aca="false">G49/$G$10</f>
        <v>1648.81408730541</v>
      </c>
      <c r="R50" s="15" t="n">
        <f aca="false">R49+H49/$G$11</f>
        <v>18896905.0122393</v>
      </c>
      <c r="S50" s="20" t="n">
        <f aca="false">H49/$G$11</f>
        <v>248513.199477665</v>
      </c>
      <c r="T50" s="19" t="n">
        <f aca="false">SUM(E50:P50) +R50</f>
        <v>40987593.531434</v>
      </c>
    </row>
    <row r="51" customFormat="false" ht="13.8" hidden="false" customHeight="false" outlineLevel="0" collapsed="false">
      <c r="A51" s="14" t="n">
        <v>44043</v>
      </c>
      <c r="B51" s="14" t="s">
        <v>59</v>
      </c>
      <c r="C51" s="14" t="s">
        <v>60</v>
      </c>
      <c r="D51" s="15" t="n">
        <v>23</v>
      </c>
      <c r="E51" s="19" t="n">
        <f aca="false">E50-$G$8*(G50+H50)*E50/$G$18</f>
        <v>553735.961442103</v>
      </c>
      <c r="F51" s="19" t="n">
        <f aca="false">F50+$G$8*(G50+H50)*E50/$G$18 -F50/$G$9</f>
        <v>269275.336535135</v>
      </c>
      <c r="G51" s="25" t="n">
        <f aca="false">G50+($G$12*$G$23*F50)/$G$9 -G50/$G$10</f>
        <v>3922.41222599973</v>
      </c>
      <c r="H51" s="25" t="n">
        <f aca="false">H50+((1-$G$12*$G$23)*F50)/$G$9 -H50/$G$11</f>
        <v>1039044.51921825</v>
      </c>
      <c r="I51" s="25" t="n">
        <f aca="false">I50+H50/$G$11</f>
        <v>19113797.3070823</v>
      </c>
      <c r="J51" s="25" t="n">
        <f aca="false">J50 + ($G$24*G50)/$G$10 - J50/$G$15</f>
        <v>78571.8808413488</v>
      </c>
      <c r="K51" s="25" t="n">
        <f aca="false">K50 + ($G$25*G50)/$G$10 - K50/$G$16</f>
        <v>37914.6676707427</v>
      </c>
      <c r="L51" s="26" t="n">
        <f aca="false">L50 + J50/$G$15</f>
        <v>184585.243606027</v>
      </c>
      <c r="M51" s="25" t="n">
        <f aca="false">M50+K50/$G$16</f>
        <v>41652.6713781324</v>
      </c>
      <c r="N51" s="25" t="n">
        <f aca="false">J51+K51</f>
        <v>116486.548512092</v>
      </c>
      <c r="O51" s="18" t="n">
        <f aca="false">L51+M51+N51</f>
        <v>342724.463496251</v>
      </c>
      <c r="P51" s="19" t="n">
        <f aca="false">P50 +G50/$G$10</f>
        <v>307737.46349625</v>
      </c>
      <c r="Q51" s="27" t="n">
        <f aca="false">G50/$G$10</f>
        <v>1400.5998922236</v>
      </c>
      <c r="R51" s="15" t="n">
        <f aca="false">R50+H50/$G$11</f>
        <v>19113797.3070823</v>
      </c>
      <c r="S51" s="20" t="n">
        <f aca="false">H50/$G$11</f>
        <v>216892.294842991</v>
      </c>
      <c r="T51" s="19" t="n">
        <f aca="false">SUM(E51:P51) +R51</f>
        <v>41203245.7825868</v>
      </c>
    </row>
    <row r="52" customFormat="false" ht="13.8" hidden="false" customHeight="false" outlineLevel="0" collapsed="false">
      <c r="A52" s="14" t="n">
        <v>44044</v>
      </c>
      <c r="B52" s="14" t="s">
        <v>59</v>
      </c>
      <c r="C52" s="14" t="s">
        <v>60</v>
      </c>
      <c r="D52" s="15" t="n">
        <v>24</v>
      </c>
      <c r="E52" s="19" t="n">
        <f aca="false">E51-$G$8*(G51+H51)*E51/$G$18</f>
        <v>541550.114385201</v>
      </c>
      <c r="F52" s="19" t="n">
        <f aca="false">F51+$G$8*(G51+H51)*E51/$G$18 -F51/$G$9</f>
        <v>227606.116285009</v>
      </c>
      <c r="G52" s="25" t="n">
        <f aca="false">G51+($G$12*$G$23*F51)/$G$9 -G51/$G$10</f>
        <v>3326.20820092256</v>
      </c>
      <c r="H52" s="25" t="n">
        <f aca="false">H51+((1-$G$12*$G$23)*F51)/$G$9 -H51/$G$11</f>
        <v>903389.995472491</v>
      </c>
      <c r="I52" s="25" t="n">
        <f aca="false">I51+H51/$G$11</f>
        <v>19302714.4923947</v>
      </c>
      <c r="J52" s="25" t="n">
        <f aca="false">J51 + ($G$24*G51)/$G$10 - J51/$G$15</f>
        <v>75662.3895418646</v>
      </c>
      <c r="K52" s="25" t="n">
        <f aca="false">K51 + ($G$25*G51)/$G$10 - K51/$G$16</f>
        <v>36754.6638935494</v>
      </c>
      <c r="L52" s="26" t="n">
        <f aca="false">L51 + J51/$G$15</f>
        <v>188326.761741329</v>
      </c>
      <c r="M52" s="25" t="n">
        <f aca="false">M51+K51/$G$16</f>
        <v>43169.2580849622</v>
      </c>
      <c r="N52" s="25" t="n">
        <f aca="false">J52+K52</f>
        <v>112417.053435414</v>
      </c>
      <c r="O52" s="18" t="n">
        <f aca="false">L52+M52+N52</f>
        <v>343913.073261705</v>
      </c>
      <c r="P52" s="19" t="n">
        <f aca="false">P51 +G51/$G$10</f>
        <v>308926.073261705</v>
      </c>
      <c r="Q52" s="27" t="n">
        <f aca="false">G51/$G$10</f>
        <v>1188.60976545446</v>
      </c>
      <c r="R52" s="15" t="n">
        <f aca="false">R51+H51/$G$11</f>
        <v>19302714.4923947</v>
      </c>
      <c r="S52" s="20" t="n">
        <f aca="false">H51/$G$11</f>
        <v>188917.185312409</v>
      </c>
      <c r="T52" s="19" t="n">
        <f aca="false">SUM(E52:P52) +R52</f>
        <v>41390470.6923535</v>
      </c>
    </row>
    <row r="53" customFormat="false" ht="13.8" hidden="false" customHeight="false" outlineLevel="0" collapsed="false">
      <c r="A53" s="14" t="n">
        <v>44045</v>
      </c>
      <c r="B53" s="14" t="s">
        <v>59</v>
      </c>
      <c r="C53" s="14" t="s">
        <v>60</v>
      </c>
      <c r="D53" s="15" t="n">
        <v>25</v>
      </c>
      <c r="E53" s="19" t="n">
        <f aca="false">E52-$G$8*(G52+H52)*E52/$G$18</f>
        <v>531189.333618721</v>
      </c>
      <c r="F53" s="19" t="n">
        <f aca="false">F52+$G$8*(G52+H52)*E52/$G$18 -F52/$G$9</f>
        <v>192445.673794488</v>
      </c>
      <c r="G53" s="25" t="n">
        <f aca="false">G52+($G$12*$G$23*F52)/$G$9 -G52/$G$10</f>
        <v>2818.99977768214</v>
      </c>
      <c r="H53" s="25" t="n">
        <f aca="false">H52+((1-$G$12*$G$23)*F52)/$G$9 -H52/$G$11</f>
        <v>784157.758824122</v>
      </c>
      <c r="I53" s="25" t="n">
        <f aca="false">I52+H52/$G$11</f>
        <v>19466967.2188442</v>
      </c>
      <c r="J53" s="25" t="n">
        <f aca="false">J52 + ($G$24*G52)/$G$10 - J52/$G$15</f>
        <v>72764.9779266468</v>
      </c>
      <c r="K53" s="25" t="n">
        <f aca="false">K52 + ($G$25*G52)/$G$10 - K52/$G$16</f>
        <v>35586.8599015276</v>
      </c>
      <c r="L53" s="26" t="n">
        <f aca="false">L52 + J52/$G$15</f>
        <v>191929.732671894</v>
      </c>
      <c r="M53" s="25" t="n">
        <f aca="false">M52+K52/$G$16</f>
        <v>44639.4446407041</v>
      </c>
      <c r="N53" s="25" t="n">
        <f aca="false">J53+K53</f>
        <v>108351.837828174</v>
      </c>
      <c r="O53" s="18" t="n">
        <f aca="false">L53+M53+N53</f>
        <v>344921.015140772</v>
      </c>
      <c r="P53" s="19" t="n">
        <f aca="false">P52 +G52/$G$10</f>
        <v>309934.015140772</v>
      </c>
      <c r="Q53" s="27" t="n">
        <f aca="false">G52/$G$10</f>
        <v>1007.94187906744</v>
      </c>
      <c r="R53" s="15" t="n">
        <f aca="false">R52+H52/$G$11</f>
        <v>19466967.2188442</v>
      </c>
      <c r="S53" s="20" t="n">
        <f aca="false">H52/$G$11</f>
        <v>164252.726449544</v>
      </c>
      <c r="T53" s="19" t="n">
        <f aca="false">SUM(E53:P53) +R53</f>
        <v>41552674.0869539</v>
      </c>
    </row>
    <row r="54" customFormat="false" ht="13.8" hidden="false" customHeight="false" outlineLevel="0" collapsed="false">
      <c r="A54" s="14" t="n">
        <v>44046</v>
      </c>
      <c r="B54" s="14" t="s">
        <v>59</v>
      </c>
      <c r="C54" s="14" t="s">
        <v>60</v>
      </c>
      <c r="D54" s="15" t="n">
        <v>26</v>
      </c>
      <c r="E54" s="19" t="n">
        <f aca="false">E53-$G$8*(G53+H53)*E53/$G$18</f>
        <v>522368.823393246</v>
      </c>
      <c r="F54" s="19" t="n">
        <f aca="false">F53+$G$8*(G53+H53)*E53/$G$18 -F53/$G$9</f>
        <v>162777.049261066</v>
      </c>
      <c r="G54" s="25" t="n">
        <f aca="false">G53+($G$12*$G$23*F53)/$G$9 -G53/$G$10</f>
        <v>2388.13790315664</v>
      </c>
      <c r="H54" s="25" t="n">
        <f aca="false">H53+((1-$G$12*$G$23)*F53)/$G$9 -H53/$G$11</f>
        <v>679649.37513265</v>
      </c>
      <c r="I54" s="25" t="n">
        <f aca="false">I53+H53/$G$11</f>
        <v>19609541.3568122</v>
      </c>
      <c r="J54" s="25" t="n">
        <f aca="false">J53 + ($G$24*G53)/$G$10 - J53/$G$15</f>
        <v>69897.9486275703</v>
      </c>
      <c r="K54" s="25" t="n">
        <f aca="false">K53 + ($G$25*G53)/$G$10 - K53/$G$16</f>
        <v>34419.6582125285</v>
      </c>
      <c r="L54" s="26" t="n">
        <f aca="false">L53 + J53/$G$15</f>
        <v>195394.731620782</v>
      </c>
      <c r="M54" s="25" t="n">
        <f aca="false">M53+K53/$G$16</f>
        <v>46062.9190367652</v>
      </c>
      <c r="N54" s="25" t="n">
        <f aca="false">J54+K54</f>
        <v>104317.606840099</v>
      </c>
      <c r="O54" s="18" t="n">
        <f aca="false">L54+M54+N54</f>
        <v>345775.257497646</v>
      </c>
      <c r="P54" s="19" t="n">
        <f aca="false">P53 +G53/$G$10</f>
        <v>310788.257497646</v>
      </c>
      <c r="Q54" s="27" t="n">
        <f aca="false">G53/$G$10</f>
        <v>854.242356873376</v>
      </c>
      <c r="R54" s="15" t="n">
        <f aca="false">R53+H53/$G$11</f>
        <v>19609541.3568122</v>
      </c>
      <c r="S54" s="20" t="n">
        <f aca="false">H53/$G$11</f>
        <v>142574.137968022</v>
      </c>
      <c r="T54" s="19" t="n">
        <f aca="false">SUM(E54:P54) +R54</f>
        <v>41692922.4786476</v>
      </c>
    </row>
    <row r="55" customFormat="false" ht="13.8" hidden="false" customHeight="false" outlineLevel="0" collapsed="false">
      <c r="A55" s="14" t="n">
        <v>44047</v>
      </c>
      <c r="B55" s="14" t="s">
        <v>59</v>
      </c>
      <c r="C55" s="14" t="s">
        <v>60</v>
      </c>
      <c r="D55" s="15" t="n">
        <v>27</v>
      </c>
      <c r="E55" s="19" t="n">
        <f aca="false">E54-$G$8*(G54+H54)*E54/$G$18</f>
        <v>514851.41808284</v>
      </c>
      <c r="F55" s="19" t="n">
        <f aca="false">F54+$G$8*(G54+H54)*E54/$G$18 -F54/$G$9</f>
        <v>137739.044719258</v>
      </c>
      <c r="G55" s="25" t="n">
        <f aca="false">G54+($G$12*$G$23*F54)/$G$9 -G54/$G$10</f>
        <v>2022.56925905927</v>
      </c>
      <c r="H55" s="25" t="n">
        <f aca="false">H54+((1-$G$12*$G$23)*F54)/$G$9 -H54/$G$11</f>
        <v>588274.061816007</v>
      </c>
      <c r="I55" s="25" t="n">
        <f aca="false">I54+H54/$G$11</f>
        <v>19733113.9704727</v>
      </c>
      <c r="J55" s="25" t="n">
        <f aca="false">J54 + ($G$24*G54)/$G$10 - J54/$G$15</f>
        <v>67076.0495901304</v>
      </c>
      <c r="K55" s="25" t="n">
        <f aca="false">K54 + ($G$25*G54)/$G$10 - K54/$G$16</f>
        <v>33259.9753297689</v>
      </c>
      <c r="L55" s="26" t="n">
        <f aca="false">L54 + J54/$G$15</f>
        <v>198723.205364952</v>
      </c>
      <c r="M55" s="25" t="n">
        <f aca="false">M54+K54/$G$16</f>
        <v>47439.7053652664</v>
      </c>
      <c r="N55" s="25" t="n">
        <f aca="false">J55+K55</f>
        <v>100336.024919899</v>
      </c>
      <c r="O55" s="18" t="n">
        <f aca="false">L55+M55+N55</f>
        <v>346498.935650118</v>
      </c>
      <c r="P55" s="19" t="n">
        <f aca="false">P54 +G54/$G$10</f>
        <v>311511.935650118</v>
      </c>
      <c r="Q55" s="27" t="n">
        <f aca="false">G54/$G$10</f>
        <v>723.678152471709</v>
      </c>
      <c r="R55" s="15" t="n">
        <f aca="false">R54+H54/$G$11</f>
        <v>19733113.9704727</v>
      </c>
      <c r="S55" s="20" t="n">
        <f aca="false">H54/$G$11</f>
        <v>123572.613660482</v>
      </c>
      <c r="T55" s="19" t="n">
        <f aca="false">SUM(E55:P55) +R55</f>
        <v>41813960.8666929</v>
      </c>
    </row>
    <row r="56" customFormat="false" ht="13.8" hidden="false" customHeight="false" outlineLevel="0" collapsed="false">
      <c r="A56" s="14" t="n">
        <v>44048</v>
      </c>
      <c r="B56" s="14" t="s">
        <v>59</v>
      </c>
      <c r="C56" s="14" t="s">
        <v>60</v>
      </c>
      <c r="D56" s="15" t="n">
        <v>28</v>
      </c>
      <c r="E56" s="19" t="n">
        <f aca="false">E55-$G$8*(G55+H55)*E55/$G$18</f>
        <v>508438.810367512</v>
      </c>
      <c r="F56" s="19" t="n">
        <f aca="false">F55+$G$8*(G55+H55)*E55/$G$18 -F55/$G$9</f>
        <v>116603.843490735</v>
      </c>
      <c r="G56" s="25" t="n">
        <f aca="false">G55+($G$12*$G$23*F55)/$G$9 -G55/$G$10</f>
        <v>1712.69538196913</v>
      </c>
      <c r="H56" s="25" t="n">
        <f aca="false">H55+((1-$G$12*$G$23)*F55)/$G$9 -H55/$G$11</f>
        <v>508559.924531293</v>
      </c>
      <c r="I56" s="25" t="n">
        <f aca="false">I55+H55/$G$11</f>
        <v>19840072.8908029</v>
      </c>
      <c r="J56" s="25" t="n">
        <f aca="false">J55 + ($G$24*G55)/$G$10 - J55/$G$15</f>
        <v>64310.9818334312</v>
      </c>
      <c r="K56" s="25" t="n">
        <f aca="false">K55 + ($G$25*G55)/$G$10 - K55/$G$16</f>
        <v>32113.4462492199</v>
      </c>
      <c r="L56" s="26" t="n">
        <f aca="false">L55 + J55/$G$15</f>
        <v>201917.302964482</v>
      </c>
      <c r="M56" s="25" t="n">
        <f aca="false">M55+K55/$G$16</f>
        <v>48770.1043784571</v>
      </c>
      <c r="N56" s="25" t="n">
        <f aca="false">J56+K56</f>
        <v>96424.4280826511</v>
      </c>
      <c r="O56" s="18" t="n">
        <f aca="false">L56+M56+N56</f>
        <v>347111.83542559</v>
      </c>
      <c r="P56" s="19" t="n">
        <f aca="false">P55 +G55/$G$10</f>
        <v>312124.83542559</v>
      </c>
      <c r="Q56" s="27" t="n">
        <f aca="false">G55/$G$10</f>
        <v>612.899775472507</v>
      </c>
      <c r="R56" s="15" t="n">
        <f aca="false">R55+H55/$G$11</f>
        <v>19840072.8908029</v>
      </c>
      <c r="S56" s="20" t="n">
        <f aca="false">H55/$G$11</f>
        <v>106958.920330183</v>
      </c>
      <c r="T56" s="19" t="n">
        <f aca="false">SUM(E56:P56) +R56</f>
        <v>41918233.9897367</v>
      </c>
    </row>
    <row r="57" customFormat="false" ht="13.8" hidden="false" customHeight="false" outlineLevel="0" collapsed="false">
      <c r="A57" s="14" t="n">
        <v>44049</v>
      </c>
      <c r="B57" s="14" t="s">
        <v>59</v>
      </c>
      <c r="C57" s="14" t="s">
        <v>60</v>
      </c>
      <c r="D57" s="15" t="n">
        <v>29</v>
      </c>
      <c r="E57" s="19" t="n">
        <f aca="false">E56-$G$8*(G56+H56)*E56/$G$18</f>
        <v>502964.57564666</v>
      </c>
      <c r="F57" s="19" t="n">
        <f aca="false">F56+$G$8*(G56+H56)*E56/$G$18 -F56/$G$9</f>
        <v>98757.3095134393</v>
      </c>
      <c r="G57" s="25" t="n">
        <f aca="false">G56+($G$12*$G$23*F56)/$G$9 -G56/$G$10</f>
        <v>1450.22523705204</v>
      </c>
      <c r="H57" s="25" t="n">
        <f aca="false">H56+((1-$G$12*$G$23)*F56)/$G$9 -H56/$G$11</f>
        <v>439158.723949889</v>
      </c>
      <c r="I57" s="25" t="n">
        <f aca="false">I56+H56/$G$11</f>
        <v>19932538.3316268</v>
      </c>
      <c r="J57" s="25" t="n">
        <f aca="false">J56 + ($G$24*G56)/$G$10 - J56/$G$15</f>
        <v>61611.853147495</v>
      </c>
      <c r="K57" s="25" t="n">
        <f aca="false">K56 + ($G$25*G56)/$G$10 - K56/$G$16</f>
        <v>30984.6079794301</v>
      </c>
      <c r="L57" s="26" t="n">
        <f aca="false">L56 + J56/$G$15</f>
        <v>204979.730670836</v>
      </c>
      <c r="M57" s="25" t="n">
        <f aca="false">M56+K56/$G$16</f>
        <v>50054.6422284259</v>
      </c>
      <c r="N57" s="25" t="n">
        <f aca="false">J57+K57</f>
        <v>92596.4611269251</v>
      </c>
      <c r="O57" s="18" t="n">
        <f aca="false">L57+M57+N57</f>
        <v>347630.834026187</v>
      </c>
      <c r="P57" s="19" t="n">
        <f aca="false">P56 +G56/$G$10</f>
        <v>312643.834026187</v>
      </c>
      <c r="Q57" s="27" t="n">
        <f aca="false">G56/$G$10</f>
        <v>518.998600596707</v>
      </c>
      <c r="R57" s="15" t="n">
        <f aca="false">R56+H56/$G$11</f>
        <v>19932538.3316268</v>
      </c>
      <c r="S57" s="20" t="n">
        <f aca="false">H56/$G$11</f>
        <v>92465.4408238714</v>
      </c>
      <c r="T57" s="19" t="n">
        <f aca="false">SUM(E57:P57) +R57</f>
        <v>42007909.4608061</v>
      </c>
    </row>
    <row r="58" customFormat="false" ht="13.8" hidden="false" customHeight="false" outlineLevel="0" collapsed="false">
      <c r="A58" s="14" t="n">
        <v>44050</v>
      </c>
      <c r="B58" s="14" t="s">
        <v>59</v>
      </c>
      <c r="C58" s="14" t="s">
        <v>60</v>
      </c>
      <c r="D58" s="15" t="n">
        <v>30</v>
      </c>
      <c r="E58" s="19" t="n">
        <f aca="false">E57-$G$8*(G57+H57)*E57/$G$18</f>
        <v>498288.590021113</v>
      </c>
      <c r="F58" s="19" t="n">
        <f aca="false">F57+$G$8*(G57+H57)*E57/$G$18 -F57/$G$9</f>
        <v>83681.8332362994</v>
      </c>
      <c r="G58" s="25" t="n">
        <f aca="false">G57+($G$12*$G$23*F57)/$G$9 -G57/$G$10</f>
        <v>1228.02912493554</v>
      </c>
      <c r="H58" s="25" t="n">
        <f aca="false">H57+((1-$G$12*$G$23)*F57)/$G$9 -H57/$G$11</f>
        <v>378845.879053486</v>
      </c>
      <c r="I58" s="25" t="n">
        <f aca="false">I57+H57/$G$11</f>
        <v>20012385.3723449</v>
      </c>
      <c r="J58" s="25" t="n">
        <f aca="false">J57 + ($G$24*G57)/$G$10 - J57/$G$15</f>
        <v>58985.5789136989</v>
      </c>
      <c r="K58" s="25" t="n">
        <f aca="false">K57 + ($G$25*G57)/$G$10 - K57/$G$16</f>
        <v>29877.0623181667</v>
      </c>
      <c r="L58" s="26" t="n">
        <f aca="false">L57 + J57/$G$15</f>
        <v>207913.628439764</v>
      </c>
      <c r="M58" s="25" t="n">
        <f aca="false">M57+K57/$G$16</f>
        <v>51294.0265476031</v>
      </c>
      <c r="N58" s="25" t="n">
        <f aca="false">J58+K58</f>
        <v>88862.6412318657</v>
      </c>
      <c r="O58" s="18" t="n">
        <f aca="false">L58+M58+N58</f>
        <v>348070.296219233</v>
      </c>
      <c r="P58" s="19" t="n">
        <f aca="false">P57 +G57/$G$10</f>
        <v>313083.296219233</v>
      </c>
      <c r="Q58" s="27" t="n">
        <f aca="false">G57/$G$10</f>
        <v>439.462193046074</v>
      </c>
      <c r="R58" s="15" t="n">
        <f aca="false">R57+H57/$G$11</f>
        <v>20012385.3723449</v>
      </c>
      <c r="S58" s="20" t="n">
        <f aca="false">H57/$G$11</f>
        <v>79847.0407181616</v>
      </c>
      <c r="T58" s="19" t="n">
        <f aca="false">SUM(E58:P58) +R58</f>
        <v>42084901.6060153</v>
      </c>
    </row>
    <row r="59" customFormat="false" ht="13.8" hidden="false" customHeight="false" outlineLevel="0" collapsed="false">
      <c r="A59" s="14" t="n">
        <v>44051</v>
      </c>
      <c r="B59" s="14" t="s">
        <v>59</v>
      </c>
      <c r="C59" s="14" t="s">
        <v>60</v>
      </c>
      <c r="D59" s="15" t="n">
        <v>31</v>
      </c>
      <c r="E59" s="19" t="n">
        <f aca="false">E58-$G$8*(G58+H58)*E58/$G$18</f>
        <v>494292.535043921</v>
      </c>
      <c r="F59" s="19" t="n">
        <f aca="false">F58+$G$8*(G58+H58)*E58/$G$18 -F58/$G$9</f>
        <v>70941.5215662314</v>
      </c>
      <c r="G59" s="25" t="n">
        <f aca="false">G58+($G$12*$G$23*F58)/$G$9 -G58/$G$10</f>
        <v>1039.99912019614</v>
      </c>
      <c r="H59" s="25" t="n">
        <f aca="false">H58+((1-$G$12*$G$23)*F58)/$G$9 -H58/$G$11</f>
        <v>326517.07674881</v>
      </c>
      <c r="I59" s="25" t="n">
        <f aca="false">I58+H58/$G$11</f>
        <v>20081266.4412638</v>
      </c>
      <c r="J59" s="25" t="n">
        <f aca="false">J58 + ($G$24*G58)/$G$10 - J58/$G$15</f>
        <v>56437.2328490719</v>
      </c>
      <c r="K59" s="25" t="n">
        <f aca="false">K58 + ($G$25*G58)/$G$10 - K58/$G$16</f>
        <v>28793.6188367978</v>
      </c>
      <c r="L59" s="26" t="n">
        <f aca="false">L58 + J58/$G$15</f>
        <v>210722.465530893</v>
      </c>
      <c r="M59" s="25" t="n">
        <f aca="false">M58+K58/$G$16</f>
        <v>52489.1090403298</v>
      </c>
      <c r="N59" s="25" t="n">
        <f aca="false">J59+K59</f>
        <v>85230.8516858697</v>
      </c>
      <c r="O59" s="18" t="n">
        <f aca="false">L59+M59+N59</f>
        <v>348442.426257092</v>
      </c>
      <c r="P59" s="19" t="n">
        <f aca="false">P58 +G58/$G$10</f>
        <v>313455.426257092</v>
      </c>
      <c r="Q59" s="27" t="n">
        <f aca="false">G58/$G$10</f>
        <v>372.130037859254</v>
      </c>
      <c r="R59" s="15" t="n">
        <f aca="false">R58+H58/$G$11</f>
        <v>20081266.4412638</v>
      </c>
      <c r="S59" s="20" t="n">
        <f aca="false">H58/$G$11</f>
        <v>68881.0689188156</v>
      </c>
      <c r="T59" s="19" t="n">
        <f aca="false">SUM(E59:P59) +R59</f>
        <v>42150895.1454638</v>
      </c>
    </row>
    <row r="60" customFormat="false" ht="13.8" hidden="false" customHeight="false" outlineLevel="0" collapsed="false">
      <c r="A60" s="14" t="n">
        <v>44052</v>
      </c>
      <c r="B60" s="14" t="s">
        <v>59</v>
      </c>
      <c r="C60" s="14" t="s">
        <v>60</v>
      </c>
      <c r="D60" s="15" t="n">
        <v>32</v>
      </c>
      <c r="E60" s="19" t="n">
        <f aca="false">E59-$G$8*(G59+H59)*E59/$G$18</f>
        <v>490876.25477672</v>
      </c>
      <c r="F60" s="19" t="n">
        <f aca="false">F59+$G$8*(G59+H59)*E59/$G$18 -F59/$G$9</f>
        <v>60169.4975201855</v>
      </c>
      <c r="G60" s="25" t="n">
        <f aca="false">G59+($G$12*$G$23*F59)/$G$9 -G59/$G$10</f>
        <v>880.919219097565</v>
      </c>
      <c r="H60" s="25" t="n">
        <f aca="false">H59+((1-$G$12*$G$23)*F59)/$G$9 -H59/$G$11</f>
        <v>281182.568487554</v>
      </c>
      <c r="I60" s="25" t="n">
        <f aca="false">I59+H59/$G$11</f>
        <v>20140633.1824908</v>
      </c>
      <c r="J60" s="25" t="n">
        <f aca="false">J59 + ($G$24*G59)/$G$10 - J59/$G$15</f>
        <v>53970.3514445257</v>
      </c>
      <c r="K60" s="25" t="n">
        <f aca="false">K59 + ($G$25*G59)/$G$10 - K59/$G$16</f>
        <v>27736.4194578892</v>
      </c>
      <c r="L60" s="26" t="n">
        <f aca="false">L59 + J59/$G$15</f>
        <v>213409.95280942</v>
      </c>
      <c r="M60" s="25" t="n">
        <f aca="false">M59+K59/$G$16</f>
        <v>53640.8537938017</v>
      </c>
      <c r="N60" s="25" t="n">
        <f aca="false">J60+K60</f>
        <v>81706.7709024149</v>
      </c>
      <c r="O60" s="18" t="n">
        <f aca="false">L60+M60+N60</f>
        <v>348757.577505636</v>
      </c>
      <c r="P60" s="19" t="n">
        <f aca="false">P59 +G59/$G$10</f>
        <v>313770.577505636</v>
      </c>
      <c r="Q60" s="27" t="n">
        <f aca="false">G59/$G$10</f>
        <v>315.151248544285</v>
      </c>
      <c r="R60" s="15" t="n">
        <f aca="false">R59+H59/$G$11</f>
        <v>20140633.1824908</v>
      </c>
      <c r="S60" s="20" t="n">
        <f aca="false">H59/$G$11</f>
        <v>59366.7412270564</v>
      </c>
      <c r="T60" s="19" t="n">
        <f aca="false">SUM(E60:P60) +R60</f>
        <v>42207368.1084045</v>
      </c>
    </row>
    <row r="61" customFormat="false" ht="13.8" hidden="false" customHeight="false" outlineLevel="0" collapsed="false">
      <c r="A61" s="14" t="n">
        <v>44053</v>
      </c>
      <c r="B61" s="14" t="s">
        <v>59</v>
      </c>
      <c r="C61" s="14" t="s">
        <v>60</v>
      </c>
      <c r="D61" s="15" t="n">
        <v>33</v>
      </c>
      <c r="E61" s="19" t="n">
        <f aca="false">E60-$G$8*(G60+H60)*E60/$G$18</f>
        <v>487954.785312326</v>
      </c>
      <c r="F61" s="19" t="n">
        <f aca="false">F60+$G$8*(G60+H60)*E60/$G$18 -F60/$G$9</f>
        <v>51057.0674805426</v>
      </c>
      <c r="G61" s="25" t="n">
        <f aca="false">G60+($G$12*$G$23*F60)/$G$9 -G60/$G$10</f>
        <v>746.34689573362</v>
      </c>
      <c r="H61" s="25" t="n">
        <f aca="false">H60+((1-$G$12*$G$23)*F60)/$G$9 -H60/$G$11</f>
        <v>241959.991735673</v>
      </c>
      <c r="I61" s="25" t="n">
        <f aca="false">I60+H60/$G$11</f>
        <v>20191757.2858522</v>
      </c>
      <c r="J61" s="25" t="n">
        <f aca="false">J60 + ($G$24*G60)/$G$10 - J60/$G$15</f>
        <v>51587.1963616079</v>
      </c>
      <c r="K61" s="25" t="n">
        <f aca="false">K60 + ($G$25*G60)/$G$10 - K60/$G$16</f>
        <v>26707.0462449461</v>
      </c>
      <c r="L61" s="26" t="n">
        <f aca="false">L60 + J60/$G$15</f>
        <v>215979.969544873</v>
      </c>
      <c r="M61" s="25" t="n">
        <f aca="false">M60+K60/$G$16</f>
        <v>54750.3105721173</v>
      </c>
      <c r="N61" s="25" t="n">
        <f aca="false">J61+K61</f>
        <v>78294.242606554</v>
      </c>
      <c r="O61" s="18" t="n">
        <f aca="false">L61+M61+N61</f>
        <v>349024.522723545</v>
      </c>
      <c r="P61" s="19" t="n">
        <f aca="false">P60 +G60/$G$10</f>
        <v>314037.522723545</v>
      </c>
      <c r="Q61" s="27" t="n">
        <f aca="false">G60/$G$10</f>
        <v>266.945217908353</v>
      </c>
      <c r="R61" s="15" t="n">
        <f aca="false">R60+H60/$G$11</f>
        <v>20191757.2858522</v>
      </c>
      <c r="S61" s="20" t="n">
        <f aca="false">H60/$G$11</f>
        <v>51124.1033613735</v>
      </c>
      <c r="T61" s="19" t="n">
        <f aca="false">SUM(E61:P61) +R61</f>
        <v>42255613.5739058</v>
      </c>
    </row>
    <row r="62" customFormat="false" ht="13.8" hidden="false" customHeight="false" outlineLevel="0" collapsed="false">
      <c r="A62" s="14" t="n">
        <v>44054</v>
      </c>
      <c r="B62" s="14" t="s">
        <v>59</v>
      </c>
      <c r="C62" s="14" t="s">
        <v>60</v>
      </c>
      <c r="D62" s="15" t="n">
        <v>34</v>
      </c>
      <c r="E62" s="19" t="n">
        <f aca="false">E61-$G$8*(G61+H61)*E61/$G$18</f>
        <v>485455.918233813</v>
      </c>
      <c r="F62" s="19" t="n">
        <f aca="false">F61+$G$8*(G61+H61)*E61/$G$18 -F61/$G$9</f>
        <v>43344.5210629476</v>
      </c>
      <c r="G62" s="25" t="n">
        <f aca="false">G61+($G$12*$G$23*F61)/$G$9 -G61/$G$10</f>
        <v>632.506718210929</v>
      </c>
      <c r="H62" s="25" t="n">
        <f aca="false">H61+((1-$G$12*$G$23)*F61)/$G$9 -H61/$G$11</f>
        <v>208066.353913202</v>
      </c>
      <c r="I62" s="25" t="n">
        <f aca="false">I61+H61/$G$11</f>
        <v>20235750.0116223</v>
      </c>
      <c r="J62" s="25" t="n">
        <f aca="false">J61 + ($G$24*G61)/$G$10 - J61/$G$15</f>
        <v>49288.9792097173</v>
      </c>
      <c r="K62" s="25" t="n">
        <f aca="false">K61 + ($G$25*G61)/$G$10 - K61/$G$16</f>
        <v>25706.6141129423</v>
      </c>
      <c r="L62" s="26" t="n">
        <f aca="false">L61 + J61/$G$15</f>
        <v>218436.50270495</v>
      </c>
      <c r="M62" s="25" t="n">
        <f aca="false">M61+K61/$G$16</f>
        <v>55818.5924219151</v>
      </c>
      <c r="N62" s="25" t="n">
        <f aca="false">J62+K62</f>
        <v>74995.5933226595</v>
      </c>
      <c r="O62" s="18" t="n">
        <f aca="false">L62+M62+N62</f>
        <v>349250.688449525</v>
      </c>
      <c r="P62" s="19" t="n">
        <f aca="false">P61 +G61/$G$10</f>
        <v>314263.688449525</v>
      </c>
      <c r="Q62" s="27" t="n">
        <f aca="false">G61/$G$10</f>
        <v>226.165725979885</v>
      </c>
      <c r="R62" s="15" t="n">
        <f aca="false">R61+H61/$G$11</f>
        <v>20235750.0116223</v>
      </c>
      <c r="S62" s="20" t="n">
        <f aca="false">H61/$G$11</f>
        <v>43992.7257701225</v>
      </c>
      <c r="T62" s="19" t="n">
        <f aca="false">SUM(E62:P62) +R62</f>
        <v>42296759.981844</v>
      </c>
    </row>
    <row r="63" customFormat="false" ht="13.8" hidden="false" customHeight="false" outlineLevel="0" collapsed="false">
      <c r="A63" s="14" t="n">
        <v>44055</v>
      </c>
      <c r="B63" s="14" t="s">
        <v>59</v>
      </c>
      <c r="C63" s="14" t="s">
        <v>60</v>
      </c>
      <c r="D63" s="15" t="n">
        <v>35</v>
      </c>
      <c r="E63" s="19" t="n">
        <f aca="false">E62-$G$8*(G62+H62)*E62/$G$18</f>
        <v>483318.190786645</v>
      </c>
      <c r="F63" s="19" t="n">
        <f aca="false">F62+$G$8*(G62+H62)*E62/$G$18 -F62/$G$9</f>
        <v>36813.3442975259</v>
      </c>
      <c r="G63" s="25" t="n">
        <f aca="false">G62+($G$12*$G$23*F62)/$G$9 -G62/$G$10</f>
        <v>536.195962061253</v>
      </c>
      <c r="H63" s="25" t="n">
        <f aca="false">H62+((1-$G$12*$G$23)*F62)/$G$9 -H62/$G$11</f>
        <v>178809.654013417</v>
      </c>
      <c r="I63" s="25" t="n">
        <f aca="false">I62+H62/$G$11</f>
        <v>20273580.2577883</v>
      </c>
      <c r="J63" s="25" t="n">
        <f aca="false">J62 + ($G$24*G62)/$G$10 - J62/$G$15</f>
        <v>47076.0530533772</v>
      </c>
      <c r="K63" s="25" t="n">
        <f aca="false">K62 + ($G$25*G62)/$G$10 - K62/$G$16</f>
        <v>24735.850159171</v>
      </c>
      <c r="L63" s="26" t="n">
        <f aca="false">L62 + J62/$G$15</f>
        <v>220783.596953032</v>
      </c>
      <c r="M63" s="25" t="n">
        <f aca="false">M62+K62/$G$16</f>
        <v>56846.8569864328</v>
      </c>
      <c r="N63" s="25" t="n">
        <f aca="false">J63+K63</f>
        <v>71811.9032125482</v>
      </c>
      <c r="O63" s="18" t="n">
        <f aca="false">L63+M63+N63</f>
        <v>349442.357152013</v>
      </c>
      <c r="P63" s="19" t="n">
        <f aca="false">P62 +G62/$G$10</f>
        <v>314455.357152013</v>
      </c>
      <c r="Q63" s="27" t="n">
        <f aca="false">G62/$G$10</f>
        <v>191.66870248816</v>
      </c>
      <c r="R63" s="15" t="n">
        <f aca="false">R62+H62/$G$11</f>
        <v>20273580.2577883</v>
      </c>
      <c r="S63" s="20" t="n">
        <f aca="false">H62/$G$11</f>
        <v>37830.2461660368</v>
      </c>
      <c r="T63" s="19" t="n">
        <f aca="false">SUM(E63:P63) +R63</f>
        <v>42331789.8753049</v>
      </c>
    </row>
    <row r="64" customFormat="false" ht="13.8" hidden="false" customHeight="false" outlineLevel="0" collapsed="false">
      <c r="A64" s="14" t="n">
        <v>44056</v>
      </c>
      <c r="B64" s="14" t="s">
        <v>59</v>
      </c>
      <c r="C64" s="14" t="s">
        <v>60</v>
      </c>
      <c r="D64" s="15" t="n">
        <v>36</v>
      </c>
      <c r="E64" s="19" t="n">
        <f aca="false">E63-$G$8*(G63+H63)*E63/$G$18</f>
        <v>481489.219329031</v>
      </c>
      <c r="F64" s="19" t="n">
        <f aca="false">F63+$G$8*(G63+H63)*E63/$G$18 -F63/$G$9</f>
        <v>31279.6468956343</v>
      </c>
      <c r="G64" s="25" t="n">
        <f aca="false">G63+($G$12*$G$23*F63)/$G$9 -G63/$G$10</f>
        <v>454.701694648764</v>
      </c>
      <c r="H64" s="25" t="n">
        <f aca="false">H63+((1-$G$12*$G$23)*F63)/$G$9 -H63/$G$11</f>
        <v>153580.48733121</v>
      </c>
      <c r="I64" s="25" t="n">
        <f aca="false">I63+H63/$G$11</f>
        <v>20306091.1039726</v>
      </c>
      <c r="J64" s="25" t="n">
        <f aca="false">J63 + ($G$24*G63)/$G$10 - J63/$G$15</f>
        <v>44948.0747787185</v>
      </c>
      <c r="K64" s="25" t="n">
        <f aca="false">K63 + ($G$25*G63)/$G$10 - K63/$G$16</f>
        <v>23795.1612402643</v>
      </c>
      <c r="L64" s="26" t="n">
        <f aca="false">L63 + J63/$G$15</f>
        <v>223025.313765097</v>
      </c>
      <c r="M64" s="25" t="n">
        <f aca="false">M63+K63/$G$16</f>
        <v>57836.2909927996</v>
      </c>
      <c r="N64" s="25" t="n">
        <f aca="false">J64+K64</f>
        <v>68743.2360189828</v>
      </c>
      <c r="O64" s="18" t="n">
        <f aca="false">L64+M64+N64</f>
        <v>349604.84077688</v>
      </c>
      <c r="P64" s="19" t="n">
        <f aca="false">P63 +G63/$G$10</f>
        <v>314617.84077688</v>
      </c>
      <c r="Q64" s="27" t="n">
        <f aca="false">G63/$G$10</f>
        <v>162.483624867046</v>
      </c>
      <c r="R64" s="15" t="n">
        <f aca="false">R63+H63/$G$11</f>
        <v>20306091.1039726</v>
      </c>
      <c r="S64" s="20" t="n">
        <f aca="false">H63/$G$11</f>
        <v>32510.8461842576</v>
      </c>
      <c r="T64" s="19" t="n">
        <f aca="false">SUM(E64:P64) +R64</f>
        <v>42361557.0215453</v>
      </c>
    </row>
    <row r="65" customFormat="false" ht="13.8" hidden="false" customHeight="false" outlineLevel="0" collapsed="false">
      <c r="A65" s="14" t="n">
        <v>44057</v>
      </c>
      <c r="B65" s="14" t="s">
        <v>59</v>
      </c>
      <c r="C65" s="14" t="s">
        <v>60</v>
      </c>
      <c r="D65" s="15" t="n">
        <v>37</v>
      </c>
      <c r="E65" s="19" t="n">
        <f aca="false">E64-$G$8*(G64+H64)*E64/$G$18</f>
        <v>479924.310759561</v>
      </c>
      <c r="F65" s="19" t="n">
        <f aca="false">F64+$G$8*(G64+H64)*E64/$G$18 -F64/$G$9</f>
        <v>26588.6260859772</v>
      </c>
      <c r="G65" s="25" t="n">
        <f aca="false">G64+($G$12*$G$23*F64)/$G$9 -G64/$G$10</f>
        <v>385.728525501352</v>
      </c>
      <c r="H65" s="25" t="n">
        <f aca="false">H64+((1-$G$12*$G$23)*F64)/$G$9 -H64/$G$11</f>
        <v>131843.876517855</v>
      </c>
      <c r="I65" s="25" t="n">
        <f aca="false">I64+H64/$G$11</f>
        <v>20334014.8289419</v>
      </c>
      <c r="J65" s="25" t="n">
        <f aca="false">J64 + ($G$24*G64)/$G$10 - J64/$G$15</f>
        <v>42904.1421400687</v>
      </c>
      <c r="K65" s="25" t="n">
        <f aca="false">K64 + ($G$25*G64)/$G$10 - K64/$G$16</f>
        <v>22884.6913083491</v>
      </c>
      <c r="L65" s="26" t="n">
        <f aca="false">L64 + J64/$G$15</f>
        <v>225165.69827837</v>
      </c>
      <c r="M65" s="25" t="n">
        <f aca="false">M64+K64/$G$16</f>
        <v>58788.0974424102</v>
      </c>
      <c r="N65" s="25" t="n">
        <f aca="false">J65+K65</f>
        <v>65788.8334484178</v>
      </c>
      <c r="O65" s="18" t="n">
        <f aca="false">L65+M65+N65</f>
        <v>349742.629169198</v>
      </c>
      <c r="P65" s="19" t="n">
        <f aca="false">P64 +G64/$G$10</f>
        <v>314755.629169198</v>
      </c>
      <c r="Q65" s="27" t="n">
        <f aca="false">G64/$G$10</f>
        <v>137.788392317807</v>
      </c>
      <c r="R65" s="15" t="n">
        <f aca="false">R64+H64/$G$11</f>
        <v>20334014.8289419</v>
      </c>
      <c r="S65" s="20" t="n">
        <f aca="false">H64/$G$11</f>
        <v>27923.7249693108</v>
      </c>
      <c r="T65" s="19" t="n">
        <f aca="false">SUM(E65:P65) +R65</f>
        <v>42386801.9207287</v>
      </c>
    </row>
    <row r="66" customFormat="false" ht="15" hidden="false" customHeight="false" outlineLevel="0" collapsed="false">
      <c r="A66" s="28" t="n">
        <v>44058</v>
      </c>
      <c r="B66" s="14" t="s">
        <v>59</v>
      </c>
      <c r="C66" s="14" t="s">
        <v>60</v>
      </c>
      <c r="D66" s="29" t="n">
        <v>38</v>
      </c>
      <c r="E66" s="30" t="n">
        <f aca="false">E65-$G$8*(G65+H65)*E65/$G$18</f>
        <v>478585.300496044</v>
      </c>
      <c r="F66" s="30" t="n">
        <f aca="false">F65+$G$8*(G65+H65)*E65/$G$18 -F65/$G$9</f>
        <v>22609.9111322993</v>
      </c>
      <c r="G66" s="25" t="n">
        <f aca="false">G65+($G$12*$G$23*F65)/$G$9 -G65/$G$10</f>
        <v>327.336070920395</v>
      </c>
      <c r="H66" s="25" t="n">
        <f aca="false">H65+((1-$G$12*$G$23)*F65)/$G$9 -H65/$G$11</f>
        <v>113131.492845324</v>
      </c>
      <c r="I66" s="25" t="n">
        <f aca="false">I65+H65/$G$11</f>
        <v>20357986.4428542</v>
      </c>
      <c r="J66" s="25" t="n">
        <f aca="false">J65 + ($G$24*G65)/$G$10 - J65/$G$15</f>
        <v>40942.9089548255</v>
      </c>
      <c r="K66" s="25" t="n">
        <f aca="false">K65 + ($G$25*G65)/$G$10 - K65/$G$16</f>
        <v>22004.3698856061</v>
      </c>
      <c r="L66" s="26" t="n">
        <f aca="false">L65 + J65/$G$15</f>
        <v>227208.752665992</v>
      </c>
      <c r="M66" s="25" t="n">
        <f aca="false">M65+K65/$G$16</f>
        <v>59703.4850947442</v>
      </c>
      <c r="N66" s="25" t="n">
        <f aca="false">J66+K66</f>
        <v>62947.2788404316</v>
      </c>
      <c r="O66" s="18" t="n">
        <f aca="false">L66+M66+N66</f>
        <v>349859.516601168</v>
      </c>
      <c r="P66" s="30" t="n">
        <f aca="false">P65 +G65/$G$10</f>
        <v>314872.516601168</v>
      </c>
      <c r="Q66" s="31" t="n">
        <f aca="false">G65/$G$10</f>
        <v>116.887431970107</v>
      </c>
      <c r="R66" s="29" t="n">
        <f aca="false">R65+H65/$G$11</f>
        <v>20357986.4428542</v>
      </c>
      <c r="S66" s="20" t="n">
        <f aca="false">H65/$G$11</f>
        <v>23971.6139123373</v>
      </c>
      <c r="T66" s="30" t="n">
        <f aca="false">SUM(E66:P66) +R66</f>
        <v>42408165.754897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</row>
    <row r="67" customFormat="false" ht="13.8" hidden="false" customHeight="false" outlineLevel="0" collapsed="false">
      <c r="A67" s="14" t="n">
        <v>44059</v>
      </c>
      <c r="B67" s="14" t="s">
        <v>59</v>
      </c>
      <c r="C67" s="14" t="s">
        <v>60</v>
      </c>
      <c r="D67" s="15" t="n">
        <v>39</v>
      </c>
      <c r="E67" s="19" t="n">
        <f aca="false">E66-$G$8*(G66+H66)*E66/$G$18</f>
        <v>477439.576240924</v>
      </c>
      <c r="F67" s="19" t="n">
        <f aca="false">F66+$G$8*(G66+H66)*E66/$G$18 -F66/$G$9</f>
        <v>19233.6531609595</v>
      </c>
      <c r="G67" s="25" t="n">
        <f aca="false">G66+($G$12*$G$23*F66)/$G$9 -G66/$G$10</f>
        <v>277.885126647698</v>
      </c>
      <c r="H67" s="25" t="n">
        <f aca="false">H66+((1-$G$12*$G$23)*F66)/$G$9 -H66/$G$11</f>
        <v>97034.3709317796</v>
      </c>
      <c r="I67" s="25" t="n">
        <f aca="false">I66+H66/$G$11</f>
        <v>20378555.8051898</v>
      </c>
      <c r="J67" s="25" t="n">
        <f aca="false">J66 + ($G$24*G66)/$G$10 - J66/$G$15</f>
        <v>39062.6815477779</v>
      </c>
      <c r="K67" s="25" t="n">
        <f aca="false">K66 + ($G$25*G66)/$G$10 - K66/$G$16</f>
        <v>21153.952914811</v>
      </c>
      <c r="L67" s="26" t="n">
        <f aca="false">L66 + J66/$G$15</f>
        <v>229158.414997174</v>
      </c>
      <c r="M67" s="25" t="n">
        <f aca="false">M66+K66/$G$16</f>
        <v>60583.6598901684</v>
      </c>
      <c r="N67" s="25" t="n">
        <f aca="false">J67+K67</f>
        <v>60216.6344625889</v>
      </c>
      <c r="O67" s="18" t="n">
        <f aca="false">L67+M67+N67</f>
        <v>349958.709349931</v>
      </c>
      <c r="P67" s="19" t="n">
        <f aca="false">P66 +G66/$G$10</f>
        <v>314971.709349932</v>
      </c>
      <c r="Q67" s="27" t="n">
        <f aca="false">G66/$G$10</f>
        <v>99.1927487637562</v>
      </c>
      <c r="R67" s="15" t="n">
        <f aca="false">R66+H66/$G$11</f>
        <v>20378555.8051898</v>
      </c>
      <c r="S67" s="20" t="n">
        <f aca="false">H66/$G$11</f>
        <v>20569.3623355135</v>
      </c>
      <c r="T67" s="19" t="n">
        <f aca="false">SUM(E67:P67) +R67</f>
        <v>42426202.8583522</v>
      </c>
    </row>
    <row r="68" customFormat="false" ht="13.8" hidden="false" customHeight="false" outlineLevel="0" collapsed="false">
      <c r="A68" s="14" t="n">
        <v>44060</v>
      </c>
      <c r="B68" s="14" t="s">
        <v>59</v>
      </c>
      <c r="C68" s="14" t="s">
        <v>60</v>
      </c>
      <c r="D68" s="15" t="n">
        <v>40</v>
      </c>
      <c r="E68" s="19" t="n">
        <f aca="false">E67-$G$8*(G67+H67)*E67/$G$18</f>
        <v>476459.255000487</v>
      </c>
      <c r="F68" s="19" t="n">
        <f aca="false">F67+$G$8*(G67+H67)*E67/$G$18 -F67/$G$9</f>
        <v>16367.2437692045</v>
      </c>
      <c r="G68" s="25" t="n">
        <f aca="false">G67+($G$12*$G$23*F67)/$G$9 -G67/$G$10</f>
        <v>235.991549466143</v>
      </c>
      <c r="H68" s="25" t="n">
        <f aca="false">H67+((1-$G$12*$G$23)*F67)/$G$9 -H67/$G$11</f>
        <v>83196.1746303302</v>
      </c>
      <c r="I68" s="25" t="n">
        <f aca="false">I67+H67/$G$11</f>
        <v>20396198.4180864</v>
      </c>
      <c r="J68" s="25" t="n">
        <f aca="false">J67 + ($G$24*G67)/$G$10 - J67/$G$15</f>
        <v>37261.4991849215</v>
      </c>
      <c r="K68" s="25" t="n">
        <f aca="false">K67 + ($G$25*G67)/$G$10 - K67/$G$16</f>
        <v>20333.0570824593</v>
      </c>
      <c r="L68" s="26" t="n">
        <f aca="false">L67 + J67/$G$15</f>
        <v>231018.542689925</v>
      </c>
      <c r="M68" s="25" t="n">
        <f aca="false">M67+K67/$G$16</f>
        <v>61429.8180067609</v>
      </c>
      <c r="N68" s="25" t="n">
        <f aca="false">J68+K68</f>
        <v>57594.5562673808</v>
      </c>
      <c r="O68" s="18" t="n">
        <f aca="false">L68+M68+N68</f>
        <v>350042.916964067</v>
      </c>
      <c r="P68" s="19" t="n">
        <f aca="false">P67 +G67/$G$10</f>
        <v>315055.916964067</v>
      </c>
      <c r="Q68" s="27" t="n">
        <f aca="false">G67/$G$10</f>
        <v>84.2076141356659</v>
      </c>
      <c r="R68" s="15" t="n">
        <f aca="false">R67+H67/$G$11</f>
        <v>20396198.4180864</v>
      </c>
      <c r="S68" s="20" t="n">
        <f aca="false">H67/$G$11</f>
        <v>17642.6128966872</v>
      </c>
      <c r="T68" s="19" t="n">
        <f aca="false">SUM(E68:P68) +R68</f>
        <v>42441391.808282</v>
      </c>
    </row>
    <row r="69" customFormat="false" ht="13.8" hidden="false" customHeight="false" outlineLevel="0" collapsed="false">
      <c r="A69" s="14" t="n">
        <v>44061</v>
      </c>
      <c r="B69" s="14" t="s">
        <v>59</v>
      </c>
      <c r="C69" s="14" t="s">
        <v>60</v>
      </c>
      <c r="D69" s="15" t="n">
        <v>41</v>
      </c>
      <c r="E69" s="19" t="n">
        <f aca="false">E68-$G$8*(G68+H68)*E68/$G$18</f>
        <v>475620.48721515</v>
      </c>
      <c r="F69" s="19" t="n">
        <f aca="false">F68+$G$8*(G68+H68)*E68/$G$18 -F68/$G$9</f>
        <v>13932.5628007008</v>
      </c>
      <c r="G69" s="25" t="n">
        <f aca="false">G68+($G$12*$G$23*F68)/$G$9 -G68/$G$10</f>
        <v>200.486895011076</v>
      </c>
      <c r="H69" s="25" t="n">
        <f aca="false">H68+((1-$G$12*$G$23)*F68)/$G$9 -H68/$G$11</f>
        <v>71307.0382423642</v>
      </c>
      <c r="I69" s="25" t="n">
        <f aca="false">I68+H68/$G$11</f>
        <v>20411324.995292</v>
      </c>
      <c r="J69" s="25" t="n">
        <f aca="false">J68 + ($G$24*G68)/$G$10 - J68/$G$15</f>
        <v>35537.2008944008</v>
      </c>
      <c r="K69" s="25" t="n">
        <f aca="false">K68 + ($G$25*G68)/$G$10 - K68/$G$16</f>
        <v>19541.1885763851</v>
      </c>
      <c r="L69" s="26" t="n">
        <f aca="false">L68 + J68/$G$15</f>
        <v>232792.899793969</v>
      </c>
      <c r="M69" s="25" t="n">
        <f aca="false">M68+K68/$G$16</f>
        <v>62243.1402900592</v>
      </c>
      <c r="N69" s="25" t="n">
        <f aca="false">J69+K69</f>
        <v>55078.3894707859</v>
      </c>
      <c r="O69" s="18" t="n">
        <f aca="false">L69+M69+N69</f>
        <v>350114.429554814</v>
      </c>
      <c r="P69" s="19" t="n">
        <f aca="false">P68 +G68/$G$10</f>
        <v>315127.429554814</v>
      </c>
      <c r="Q69" s="27" t="n">
        <f aca="false">G68/$G$10</f>
        <v>71.5125907473159</v>
      </c>
      <c r="R69" s="15" t="n">
        <f aca="false">R68+H68/$G$11</f>
        <v>20411324.995292</v>
      </c>
      <c r="S69" s="20" t="n">
        <f aca="false">H68/$G$11</f>
        <v>15126.5772055146</v>
      </c>
      <c r="T69" s="19" t="n">
        <f aca="false">SUM(E69:P69) +R69</f>
        <v>42454145.2438724</v>
      </c>
    </row>
    <row r="70" customFormat="false" ht="13.8" hidden="false" customHeight="false" outlineLevel="0" collapsed="false">
      <c r="A70" s="14" t="n">
        <v>44062</v>
      </c>
      <c r="B70" s="14" t="s">
        <v>59</v>
      </c>
      <c r="C70" s="14" t="s">
        <v>60</v>
      </c>
      <c r="D70" s="15" t="n">
        <v>42</v>
      </c>
      <c r="E70" s="19" t="n">
        <f aca="false">E69-$G$8*(G69+H69)*E69/$G$18</f>
        <v>474902.866847902</v>
      </c>
      <c r="F70" s="19" t="n">
        <f aca="false">F69+$G$8*(G69+H69)*E69/$G$18 -F69/$G$9</f>
        <v>11863.6706078084</v>
      </c>
      <c r="G70" s="25" t="n">
        <f aca="false">G69+($G$12*$G$23*F69)/$G$9 -G69/$G$10</f>
        <v>170.384928623807</v>
      </c>
      <c r="H70" s="25" t="n">
        <f aca="false">H69+((1-$G$12*$G$23)*F69)/$G$9 -H69/$G$11</f>
        <v>61097.9831202766</v>
      </c>
      <c r="I70" s="25" t="n">
        <f aca="false">I69+H69/$G$11</f>
        <v>20424289.911336</v>
      </c>
      <c r="J70" s="25" t="n">
        <f aca="false">J69 + ($G$24*G69)/$G$10 - J69/$G$15</f>
        <v>33887.4807559468</v>
      </c>
      <c r="K70" s="25" t="n">
        <f aca="false">K69 + ($G$25*G69)/$G$10 - K69/$G$16</f>
        <v>18777.7671146943</v>
      </c>
      <c r="L70" s="26" t="n">
        <f aca="false">L69 + J69/$G$15</f>
        <v>234485.147455607</v>
      </c>
      <c r="M70" s="25" t="n">
        <f aca="false">M69+K69/$G$16</f>
        <v>63024.7878331147</v>
      </c>
      <c r="N70" s="25" t="n">
        <f aca="false">J70+K70</f>
        <v>52665.2478706412</v>
      </c>
      <c r="O70" s="18" t="n">
        <f aca="false">L70+M70+N70</f>
        <v>350175.183159363</v>
      </c>
      <c r="P70" s="19" t="n">
        <f aca="false">P69 +G69/$G$10</f>
        <v>315188.183159363</v>
      </c>
      <c r="Q70" s="27" t="n">
        <f aca="false">G69/$G$10</f>
        <v>60.7536045488111</v>
      </c>
      <c r="R70" s="15" t="n">
        <f aca="false">R69+H69/$G$11</f>
        <v>20424289.911336</v>
      </c>
      <c r="S70" s="20" t="n">
        <f aca="false">H69/$G$11</f>
        <v>12964.9160440662</v>
      </c>
      <c r="T70" s="19" t="n">
        <f aca="false">SUM(E70:P70) +R70</f>
        <v>42464818.5255254</v>
      </c>
    </row>
    <row r="71" customFormat="false" ht="13.8" hidden="false" customHeight="false" outlineLevel="0" collapsed="false">
      <c r="A71" s="14" t="n">
        <v>44063</v>
      </c>
      <c r="B71" s="14" t="s">
        <v>59</v>
      </c>
      <c r="C71" s="14" t="s">
        <v>60</v>
      </c>
      <c r="D71" s="15" t="n">
        <v>43</v>
      </c>
      <c r="E71" s="19" t="n">
        <f aca="false">E70-$G$8*(G70+H70)*E70/$G$18</f>
        <v>474288.930199235</v>
      </c>
      <c r="F71" s="19" t="n">
        <f aca="false">F70+$G$8*(G70+H70)*E70/$G$18 -F70/$G$9</f>
        <v>10104.8731349139</v>
      </c>
      <c r="G71" s="25" t="n">
        <f aca="false">G70+($G$12*$G$23*F70)/$G$9 -G70/$G$10</f>
        <v>144.853207408317</v>
      </c>
      <c r="H71" s="25" t="n">
        <f aca="false">H70+((1-$G$12*$G$23)*F70)/$G$9 -H70/$G$11</f>
        <v>52335.8929628145</v>
      </c>
      <c r="I71" s="25" t="n">
        <f aca="false">I70+H70/$G$11</f>
        <v>20435398.6355397</v>
      </c>
      <c r="J71" s="25" t="n">
        <f aca="false">J70 + ($G$24*G70)/$G$10 - J70/$G$15</f>
        <v>32309.9334537267</v>
      </c>
      <c r="K71" s="25" t="n">
        <f aca="false">K70 + ($G$25*G70)/$G$10 - K70/$G$16</f>
        <v>18042.1459690724</v>
      </c>
      <c r="L71" s="26" t="n">
        <f aca="false">L70 + J70/$G$15</f>
        <v>236098.837015414</v>
      </c>
      <c r="M71" s="25" t="n">
        <f aca="false">M70+K70/$G$16</f>
        <v>63775.8985177024</v>
      </c>
      <c r="N71" s="25" t="n">
        <f aca="false">J71+K71</f>
        <v>50352.0794227991</v>
      </c>
      <c r="O71" s="18" t="n">
        <f aca="false">L71+M71+N71</f>
        <v>350226.814955916</v>
      </c>
      <c r="P71" s="19" t="n">
        <f aca="false">P70 +G70/$G$10</f>
        <v>315239.814955916</v>
      </c>
      <c r="Q71" s="27" t="n">
        <f aca="false">G70/$G$10</f>
        <v>51.6317965526689</v>
      </c>
      <c r="R71" s="15" t="n">
        <f aca="false">R70+H70/$G$11</f>
        <v>20435398.6355397</v>
      </c>
      <c r="S71" s="20" t="n">
        <f aca="false">H70/$G$11</f>
        <v>11108.7242036867</v>
      </c>
      <c r="T71" s="19" t="n">
        <f aca="false">SUM(E71:P71) +R71</f>
        <v>42473717.3448744</v>
      </c>
    </row>
    <row r="72" customFormat="false" ht="13.8" hidden="false" customHeight="false" outlineLevel="0" collapsed="false">
      <c r="A72" s="14" t="n">
        <v>44064</v>
      </c>
      <c r="B72" s="14" t="s">
        <v>59</v>
      </c>
      <c r="C72" s="14" t="s">
        <v>60</v>
      </c>
      <c r="D72" s="15" t="n">
        <v>44</v>
      </c>
      <c r="E72" s="19" t="n">
        <f aca="false">E71-$G$8*(G71+H71)*E71/$G$18</f>
        <v>473763.729319439</v>
      </c>
      <c r="F72" s="19" t="n">
        <f aca="false">F71+$G$8*(G71+H71)*E71/$G$18 -F71/$G$9</f>
        <v>8609.09938772658</v>
      </c>
      <c r="G72" s="25" t="n">
        <f aca="false">G71+($G$12*$G$23*F71)/$G$9 -G71/$G$10</f>
        <v>123.189016969274</v>
      </c>
      <c r="H72" s="25" t="n">
        <f aca="false">H71+((1-$G$12*$G$23)*F71)/$G$9 -H71/$G$11</f>
        <v>44819.0199665705</v>
      </c>
      <c r="I72" s="25" t="n">
        <f aca="false">I71+H71/$G$11</f>
        <v>20444914.252442</v>
      </c>
      <c r="J72" s="25" t="n">
        <f aca="false">J71 + ($G$24*G71)/$G$10 - J71/$G$15</f>
        <v>30802.0916319605</v>
      </c>
      <c r="K72" s="25" t="n">
        <f aca="false">K71 + ($G$25*G71)/$G$10 - K71/$G$16</f>
        <v>17333.6286037102</v>
      </c>
      <c r="L72" s="26" t="n">
        <f aca="false">L71 + J71/$G$15</f>
        <v>237637.405275116</v>
      </c>
      <c r="M72" s="25" t="n">
        <f aca="false">M71+K71/$G$16</f>
        <v>64497.5843564653</v>
      </c>
      <c r="N72" s="25" t="n">
        <f aca="false">J72+K72</f>
        <v>48135.7202356708</v>
      </c>
      <c r="O72" s="18" t="n">
        <f aca="false">L72+M72+N72</f>
        <v>350270.709867252</v>
      </c>
      <c r="P72" s="19" t="n">
        <f aca="false">P71 +G71/$G$10</f>
        <v>315283.709867252</v>
      </c>
      <c r="Q72" s="27" t="n">
        <f aca="false">G71/$G$10</f>
        <v>43.8949113358536</v>
      </c>
      <c r="R72" s="15" t="n">
        <f aca="false">R71+H71/$G$11</f>
        <v>20444914.252442</v>
      </c>
      <c r="S72" s="20" t="n">
        <f aca="false">H71/$G$11</f>
        <v>9515.6169023299</v>
      </c>
      <c r="T72" s="19" t="n">
        <f aca="false">SUM(E72:P72) +R72</f>
        <v>42481104.3924122</v>
      </c>
    </row>
    <row r="73" customFormat="false" ht="13.8" hidden="false" customHeight="false" outlineLevel="0" collapsed="false">
      <c r="A73" s="14" t="n">
        <v>44065</v>
      </c>
      <c r="B73" s="14" t="s">
        <v>59</v>
      </c>
      <c r="C73" s="14" t="s">
        <v>60</v>
      </c>
      <c r="D73" s="15" t="n">
        <v>45</v>
      </c>
      <c r="E73" s="19" t="n">
        <f aca="false">E72-$G$8*(G72+H72)*E72/$G$18</f>
        <v>473314.468361416</v>
      </c>
      <c r="F73" s="19" t="n">
        <f aca="false">F72+$G$8*(G72+H72)*E72/$G$18 -F72/$G$9</f>
        <v>7336.54046820425</v>
      </c>
      <c r="G73" s="25" t="n">
        <f aca="false">G72+($G$12*$G$23*F72)/$G$9 -G72/$G$10</f>
        <v>104.799030480068</v>
      </c>
      <c r="H73" s="25" t="n">
        <f aca="false">H72+((1-$G$12*$G$23)*F72)/$G$9 -H72/$G$11</f>
        <v>38372.9871042682</v>
      </c>
      <c r="I73" s="25" t="n">
        <f aca="false">I72+H72/$G$11</f>
        <v>20453063.1651632</v>
      </c>
      <c r="J73" s="25" t="n">
        <f aca="false">J72 + ($G$24*G72)/$G$10 - J72/$G$15</f>
        <v>29361.4563673715</v>
      </c>
      <c r="K73" s="25" t="n">
        <f aca="false">K72 + ($G$25*G72)/$G$10 - K72/$G$16</f>
        <v>16651.4824611045</v>
      </c>
      <c r="L73" s="26" t="n">
        <f aca="false">L72 + J72/$G$15</f>
        <v>239104.171543304</v>
      </c>
      <c r="M73" s="25" t="n">
        <f aca="false">M72+K72/$G$16</f>
        <v>65190.9295006137</v>
      </c>
      <c r="N73" s="25" t="n">
        <f aca="false">J73+K73</f>
        <v>46012.938828476</v>
      </c>
      <c r="O73" s="18" t="n">
        <f aca="false">L73+M73+N73</f>
        <v>350308.039872394</v>
      </c>
      <c r="P73" s="19" t="n">
        <f aca="false">P72 +G72/$G$10</f>
        <v>315321.039872394</v>
      </c>
      <c r="Q73" s="27" t="n">
        <f aca="false">G72/$G$10</f>
        <v>37.3300051422041</v>
      </c>
      <c r="R73" s="15" t="n">
        <f aca="false">R72+H72/$G$11</f>
        <v>20453063.1651632</v>
      </c>
      <c r="S73" s="20" t="n">
        <f aca="false">H72/$G$11</f>
        <v>8148.91272119464</v>
      </c>
      <c r="T73" s="19" t="n">
        <f aca="false">SUM(E73:P73) +R73</f>
        <v>42487205.1837365</v>
      </c>
    </row>
    <row r="74" customFormat="false" ht="13.8" hidden="false" customHeight="false" outlineLevel="0" collapsed="false">
      <c r="A74" s="14" t="n">
        <v>44066</v>
      </c>
      <c r="B74" s="14" t="s">
        <v>59</v>
      </c>
      <c r="C74" s="14" t="s">
        <v>60</v>
      </c>
      <c r="D74" s="15" t="n">
        <v>46</v>
      </c>
      <c r="E74" s="19" t="n">
        <f aca="false">E73-$G$8*(G73+H73)*E73/$G$18</f>
        <v>472930.193201478</v>
      </c>
      <c r="F74" s="19" t="n">
        <f aca="false">F73+$G$8*(G73+H73)*E73/$G$18 -F73/$G$9</f>
        <v>6253.50753450216</v>
      </c>
      <c r="G74" s="25" t="n">
        <f aca="false">G73+($G$12*$G$23*F73)/$G$9 -G73/$G$10</f>
        <v>89.1821375464604</v>
      </c>
      <c r="H74" s="25" t="n">
        <f aca="false">H73+((1-$G$12*$G$23)*F73)/$G$9 -H73/$G$11</f>
        <v>32847.2480626484</v>
      </c>
      <c r="I74" s="25" t="n">
        <f aca="false">I73+H73/$G$11</f>
        <v>20460040.0719095</v>
      </c>
      <c r="J74" s="25" t="n">
        <f aca="false">J73 + ($G$24*G73)/$G$10 - J73/$G$15</f>
        <v>27985.5218758236</v>
      </c>
      <c r="K74" s="25" t="n">
        <f aca="false">K73 + ($G$25*G73)/$G$10 - K73/$G$16</f>
        <v>15994.9503472494</v>
      </c>
      <c r="L74" s="26" t="n">
        <f aca="false">L73 + J73/$G$15</f>
        <v>240502.336132227</v>
      </c>
      <c r="M74" s="25" t="n">
        <f aca="false">M73+K73/$G$16</f>
        <v>65856.9887990579</v>
      </c>
      <c r="N74" s="25" t="n">
        <f aca="false">J74+K74</f>
        <v>43980.472223073</v>
      </c>
      <c r="O74" s="18" t="n">
        <f aca="false">L74+M74+N74</f>
        <v>350339.797154358</v>
      </c>
      <c r="P74" s="19" t="n">
        <f aca="false">P73 +G73/$G$10</f>
        <v>315352.797154358</v>
      </c>
      <c r="Q74" s="27" t="n">
        <f aca="false">G73/$G$10</f>
        <v>31.757281963657</v>
      </c>
      <c r="R74" s="15" t="n">
        <f aca="false">R73+H73/$G$11</f>
        <v>20460040.0719095</v>
      </c>
      <c r="S74" s="20" t="n">
        <f aca="false">H73/$G$11</f>
        <v>6976.90674623058</v>
      </c>
      <c r="T74" s="19" t="n">
        <f aca="false">SUM(E74:P74) +R74</f>
        <v>42492213.1384413</v>
      </c>
    </row>
    <row r="75" customFormat="false" ht="13.8" hidden="false" customHeight="false" outlineLevel="0" collapsed="false">
      <c r="A75" s="14" t="n">
        <v>44067</v>
      </c>
      <c r="B75" s="14" t="s">
        <v>59</v>
      </c>
      <c r="C75" s="14" t="s">
        <v>60</v>
      </c>
      <c r="D75" s="15" t="n">
        <v>47</v>
      </c>
      <c r="E75" s="19" t="n">
        <f aca="false">E74-$G$8*(G74+H74)*E74/$G$18</f>
        <v>472601.526259991</v>
      </c>
      <c r="F75" s="19" t="n">
        <f aca="false">F74+$G$8*(G74+H74)*E74/$G$18 -F74/$G$9</f>
        <v>5331.47296908837</v>
      </c>
      <c r="G75" s="25" t="n">
        <f aca="false">G74+($G$12*$G$23*F74)/$G$9 -G74/$G$10</f>
        <v>75.9149639567711</v>
      </c>
      <c r="H75" s="25" t="n">
        <f aca="false">H74+((1-$G$12*$G$23)*F74)/$G$9 -H74/$G$11</f>
        <v>28111.9649324914</v>
      </c>
      <c r="I75" s="25" t="n">
        <f aca="false">I74+H74/$G$11</f>
        <v>20466012.29883</v>
      </c>
      <c r="J75" s="25" t="n">
        <f aca="false">J74 + ($G$24*G74)/$G$10 - J74/$G$15</f>
        <v>26671.7954000908</v>
      </c>
      <c r="K75" s="25" t="n">
        <f aca="false">K74 + ($G$25*G74)/$G$10 - K74/$G$16</f>
        <v>15363.2598004091</v>
      </c>
      <c r="L75" s="26" t="n">
        <f aca="false">L74 + J74/$G$15</f>
        <v>241834.980031075</v>
      </c>
      <c r="M75" s="25" t="n">
        <f aca="false">M74+K74/$G$16</f>
        <v>66496.7868129479</v>
      </c>
      <c r="N75" s="25" t="n">
        <f aca="false">J75+K75</f>
        <v>42035.0552004998</v>
      </c>
      <c r="O75" s="18" t="n">
        <f aca="false">L75+M75+N75</f>
        <v>350366.822044523</v>
      </c>
      <c r="P75" s="19" t="n">
        <f aca="false">P74 +G74/$G$10</f>
        <v>315379.822044523</v>
      </c>
      <c r="Q75" s="27" t="n">
        <f aca="false">G74/$G$10</f>
        <v>27.0248901655941</v>
      </c>
      <c r="R75" s="15" t="n">
        <f aca="false">R74+H74/$G$11</f>
        <v>20466012.29883</v>
      </c>
      <c r="S75" s="20" t="n">
        <f aca="false">H74/$G$11</f>
        <v>5972.22692048153</v>
      </c>
      <c r="T75" s="19" t="n">
        <f aca="false">SUM(E75:P75) +R75</f>
        <v>42496293.9981195</v>
      </c>
    </row>
    <row r="76" customFormat="false" ht="13.8" hidden="false" customHeight="false" outlineLevel="0" collapsed="false">
      <c r="A76" s="14" t="n">
        <v>44068</v>
      </c>
      <c r="B76" s="14" t="s">
        <v>59</v>
      </c>
      <c r="C76" s="14" t="s">
        <v>60</v>
      </c>
      <c r="D76" s="15" t="n">
        <v>48</v>
      </c>
      <c r="E76" s="19" t="n">
        <f aca="false">E75-$G$8*(G75+H75)*E75/$G$18</f>
        <v>472320.439760202</v>
      </c>
      <c r="F76" s="19" t="n">
        <f aca="false">F75+$G$8*(G75+H75)*E75/$G$18 -F75/$G$9</f>
        <v>4546.26487505979</v>
      </c>
      <c r="G76" s="25" t="n">
        <f aca="false">G75+($G$12*$G$23*F75)/$G$9 -G75/$G$10</f>
        <v>64.6396699564106</v>
      </c>
      <c r="H76" s="25" t="n">
        <f aca="false">H75+((1-$G$12*$G$23)*F75)/$G$9 -H75/$G$11</f>
        <v>24055.263934415</v>
      </c>
      <c r="I76" s="25" t="n">
        <f aca="false">I75+H75/$G$11</f>
        <v>20471123.5651813</v>
      </c>
      <c r="J76" s="25" t="n">
        <f aca="false">J75 + ($G$24*G75)/$G$10 - J75/$G$15</f>
        <v>25417.813079021</v>
      </c>
      <c r="K76" s="25" t="n">
        <f aca="false">K75 + ($G$25*G75)/$G$10 - K75/$G$16</f>
        <v>14755.6307687524</v>
      </c>
      <c r="L76" s="26" t="n">
        <f aca="false">L75 + J75/$G$15</f>
        <v>243105.065526318</v>
      </c>
      <c r="M76" s="25" t="n">
        <f aca="false">M75+K75/$G$16</f>
        <v>67111.3172049642</v>
      </c>
      <c r="N76" s="25" t="n">
        <f aca="false">J76+K76</f>
        <v>40173.4438477734</v>
      </c>
      <c r="O76" s="18" t="n">
        <f aca="false">L76+M76+N76</f>
        <v>350389.826579056</v>
      </c>
      <c r="P76" s="19" t="n">
        <f aca="false">P75 +G75/$G$10</f>
        <v>315402.826579056</v>
      </c>
      <c r="Q76" s="27" t="n">
        <f aca="false">G75/$G$10</f>
        <v>23.0045345323549</v>
      </c>
      <c r="R76" s="15" t="n">
        <f aca="false">R75+H75/$G$11</f>
        <v>20471123.5651813</v>
      </c>
      <c r="S76" s="20" t="n">
        <f aca="false">H75/$G$11</f>
        <v>5111.26635136208</v>
      </c>
      <c r="T76" s="19" t="n">
        <f aca="false">SUM(E76:P76) +R76</f>
        <v>42499589.6621872</v>
      </c>
    </row>
    <row r="77" customFormat="false" ht="13.8" hidden="false" customHeight="false" outlineLevel="0" collapsed="false">
      <c r="A77" s="14" t="n">
        <v>44069</v>
      </c>
      <c r="B77" s="14" t="s">
        <v>59</v>
      </c>
      <c r="C77" s="14" t="s">
        <v>60</v>
      </c>
      <c r="D77" s="15" t="n">
        <v>49</v>
      </c>
      <c r="E77" s="19" t="n">
        <f aca="false">E76-$G$8*(G76+H76)*E76/$G$18</f>
        <v>472080.061734829</v>
      </c>
      <c r="F77" s="19" t="n">
        <f aca="false">F76+$G$8*(G76+H76)*E76/$G$18 -F76/$G$9</f>
        <v>3877.38992542077</v>
      </c>
      <c r="G77" s="25" t="n">
        <f aca="false">G76+($G$12*$G$23*F76)/$G$9 -G76/$G$10</f>
        <v>55.0536739068723</v>
      </c>
      <c r="H77" s="25" t="n">
        <f aca="false">H76+((1-$G$12*$G$23)*F76)/$G$9 -H76/$G$11</f>
        <v>20580.83077499</v>
      </c>
      <c r="I77" s="25" t="n">
        <f aca="false">I76+H76/$G$11</f>
        <v>20475497.249533</v>
      </c>
      <c r="J77" s="25" t="n">
        <f aca="false">J76 + ($G$24*G76)/$G$10 - J76/$G$15</f>
        <v>24221.1524727813</v>
      </c>
      <c r="K77" s="25" t="n">
        <f aca="false">K76 + ($G$25*G76)/$G$10 - K76/$G$16</f>
        <v>14171.2818716347</v>
      </c>
      <c r="L77" s="26" t="n">
        <f aca="false">L76 + J76/$G$15</f>
        <v>244315.4375777</v>
      </c>
      <c r="M77" s="25" t="n">
        <f aca="false">M76+K76/$G$16</f>
        <v>67701.5424357143</v>
      </c>
      <c r="N77" s="25" t="n">
        <f aca="false">J77+K77</f>
        <v>38392.434344416</v>
      </c>
      <c r="O77" s="18" t="n">
        <f aca="false">L77+M77+N77</f>
        <v>350409.41435783</v>
      </c>
      <c r="P77" s="19" t="n">
        <f aca="false">P76 +G76/$G$10</f>
        <v>315422.41435783</v>
      </c>
      <c r="Q77" s="27" t="n">
        <f aca="false">G76/$G$10</f>
        <v>19.5877787746699</v>
      </c>
      <c r="R77" s="15" t="n">
        <f aca="false">R76+H76/$G$11</f>
        <v>20475497.249533</v>
      </c>
      <c r="S77" s="20" t="n">
        <f aca="false">H76/$G$11</f>
        <v>4373.68435171182</v>
      </c>
      <c r="T77" s="19" t="n">
        <f aca="false">SUM(E77:P77) +R77</f>
        <v>42502221.5125931</v>
      </c>
    </row>
    <row r="78" customFormat="false" ht="13.8" hidden="false" customHeight="false" outlineLevel="0" collapsed="false">
      <c r="A78" s="14" t="n">
        <v>44070</v>
      </c>
      <c r="B78" s="14" t="s">
        <v>59</v>
      </c>
      <c r="C78" s="14" t="s">
        <v>60</v>
      </c>
      <c r="D78" s="15" t="n">
        <v>50</v>
      </c>
      <c r="E78" s="19" t="n">
        <f aca="false">E77-$G$8*(G77+H77)*E77/$G$18</f>
        <v>471874.509974172</v>
      </c>
      <c r="F78" s="19" t="n">
        <f aca="false">F77+$G$8*(G77+H77)*E77/$G$18 -F77/$G$9</f>
        <v>3307.46370099343</v>
      </c>
      <c r="G78" s="25" t="n">
        <f aca="false">G77+($G$12*$G$23*F77)/$G$9 -G77/$G$10</f>
        <v>46.901000255867</v>
      </c>
      <c r="H78" s="25" t="n">
        <f aca="false">H77+((1-$G$12*$G$23)*F77)/$G$9 -H77/$G$11</f>
        <v>17605.8092704219</v>
      </c>
      <c r="I78" s="25" t="n">
        <f aca="false">I77+H77/$G$11</f>
        <v>20479239.2187648</v>
      </c>
      <c r="J78" s="25" t="n">
        <f aca="false">J77 + ($G$24*G77)/$G$10 - J77/$G$15</f>
        <v>23079.4423118326</v>
      </c>
      <c r="K78" s="25" t="n">
        <f aca="false">K77 + ($G$25*G77)/$G$10 - K77/$G$16</f>
        <v>13609.4354762154</v>
      </c>
      <c r="L78" s="26" t="n">
        <f aca="false">L77 + J77/$G$15</f>
        <v>245468.825790689</v>
      </c>
      <c r="M78" s="25" t="n">
        <f aca="false">M77+K77/$G$16</f>
        <v>68268.3937105797</v>
      </c>
      <c r="N78" s="25" t="n">
        <f aca="false">J78+K78</f>
        <v>36688.877788048</v>
      </c>
      <c r="O78" s="18" t="n">
        <f aca="false">L78+M78+N78</f>
        <v>350426.097289317</v>
      </c>
      <c r="P78" s="19" t="n">
        <f aca="false">P77 +G77/$G$10</f>
        <v>315439.097289317</v>
      </c>
      <c r="Q78" s="27" t="n">
        <f aca="false">G77/$G$10</f>
        <v>16.682931486931</v>
      </c>
      <c r="R78" s="15" t="n">
        <f aca="false">R77+H77/$G$11</f>
        <v>20479239.2187648</v>
      </c>
      <c r="S78" s="20" t="n">
        <f aca="false">H77/$G$11</f>
        <v>3741.96923181637</v>
      </c>
      <c r="T78" s="19" t="n">
        <f aca="false">SUM(E78:P78) +R78</f>
        <v>42504293.2911315</v>
      </c>
    </row>
    <row r="79" customFormat="false" ht="13.8" hidden="false" customHeight="false" outlineLevel="0" collapsed="false">
      <c r="A79" s="14" t="n">
        <v>44071</v>
      </c>
      <c r="B79" s="14" t="s">
        <v>59</v>
      </c>
      <c r="C79" s="14" t="s">
        <v>60</v>
      </c>
      <c r="D79" s="15" t="n">
        <v>51</v>
      </c>
      <c r="E79" s="19" t="n">
        <f aca="false">E78-$G$8*(G78+H78)*E78/$G$18</f>
        <v>471698.749843589</v>
      </c>
      <c r="F79" s="19" t="n">
        <f aca="false">F78+$G$8*(G78+H78)*E78/$G$18 -F78/$G$9</f>
        <v>2821.73109137814</v>
      </c>
      <c r="G79" s="25" t="n">
        <f aca="false">G78+($G$12*$G$23*F78)/$G$9 -G78/$G$10</f>
        <v>39.9649960780928</v>
      </c>
      <c r="H79" s="25" t="n">
        <f aca="false">H78+((1-$G$12*$G$23)*F78)/$G$9 -H78/$G$11</f>
        <v>15058.9693594926</v>
      </c>
      <c r="I79" s="25" t="n">
        <f aca="false">I78+H78/$G$11</f>
        <v>20482440.2749958</v>
      </c>
      <c r="J79" s="25" t="n">
        <f aca="false">J78 + ($G$24*G78)/$G$10 - J78/$G$15</f>
        <v>21990.3699463883</v>
      </c>
      <c r="K79" s="25" t="n">
        <f aca="false">K78 + ($G$25*G78)/$G$10 - K78/$G$16</f>
        <v>13069.3217844628</v>
      </c>
      <c r="L79" s="26" t="n">
        <f aca="false">L78 + J78/$G$15</f>
        <v>246567.846853158</v>
      </c>
      <c r="M79" s="25" t="n">
        <f aca="false">M78+K78/$G$16</f>
        <v>68812.7711296283</v>
      </c>
      <c r="N79" s="25" t="n">
        <f aca="false">J79+K79</f>
        <v>35059.6917308511</v>
      </c>
      <c r="O79" s="18" t="n">
        <f aca="false">L79+M79+N79</f>
        <v>350440.309713637</v>
      </c>
      <c r="P79" s="19" t="n">
        <f aca="false">P78 +G78/$G$10</f>
        <v>315453.309713637</v>
      </c>
      <c r="Q79" s="27" t="n">
        <f aca="false">G78/$G$10</f>
        <v>14.2124243199597</v>
      </c>
      <c r="R79" s="15" t="n">
        <f aca="false">R78+H78/$G$11</f>
        <v>20482440.2749958</v>
      </c>
      <c r="S79" s="20" t="n">
        <f aca="false">H78/$G$11</f>
        <v>3201.0562309858</v>
      </c>
      <c r="T79" s="19" t="n">
        <f aca="false">SUM(E79:P79) +R79</f>
        <v>42505893.586154</v>
      </c>
    </row>
    <row r="80" customFormat="false" ht="13.8" hidden="false" customHeight="false" outlineLevel="0" collapsed="false">
      <c r="A80" s="14" t="n">
        <v>44072</v>
      </c>
      <c r="B80" s="14" t="s">
        <v>59</v>
      </c>
      <c r="C80" s="14" t="s">
        <v>60</v>
      </c>
      <c r="D80" s="15" t="n">
        <v>52</v>
      </c>
      <c r="E80" s="19" t="n">
        <f aca="false">E79-$G$8*(G79+H79)*E79/$G$18</f>
        <v>471548.472511093</v>
      </c>
      <c r="F80" s="19" t="n">
        <f aca="false">F79+$G$8*(G79+H79)*E79/$G$18 -F79/$G$9</f>
        <v>2407.66220559782</v>
      </c>
      <c r="G80" s="25" t="n">
        <f aca="false">G79+($G$12*$G$23*F79)/$G$9 -G79/$G$10</f>
        <v>34.0621996069754</v>
      </c>
      <c r="H80" s="25" t="n">
        <f aca="false">H79+((1-$G$12*$G$23)*F79)/$G$9 -H79/$G$11</f>
        <v>12879.1133403685</v>
      </c>
      <c r="I80" s="25" t="n">
        <f aca="false">I79+H79/$G$11</f>
        <v>20485178.2694248</v>
      </c>
      <c r="J80" s="25" t="n">
        <f aca="false">J79 + ($G$24*G79)/$G$10 - J79/$G$15</f>
        <v>20951.6868961613</v>
      </c>
      <c r="K80" s="25" t="n">
        <f aca="false">K79 + ($G$25*G79)/$G$10 - K79/$G$16</f>
        <v>12550.1820945459</v>
      </c>
      <c r="L80" s="26" t="n">
        <f aca="false">L79 + J79/$G$15</f>
        <v>247615.007326795</v>
      </c>
      <c r="M80" s="25" t="n">
        <f aca="false">M79+K79/$G$16</f>
        <v>69335.5440010069</v>
      </c>
      <c r="N80" s="25" t="n">
        <f aca="false">J80+K80</f>
        <v>33501.8689907072</v>
      </c>
      <c r="O80" s="18" t="n">
        <f aca="false">L80+M80+N80</f>
        <v>350452.420318509</v>
      </c>
      <c r="P80" s="19" t="n">
        <f aca="false">P79 +G79/$G$10</f>
        <v>315465.420318509</v>
      </c>
      <c r="Q80" s="27" t="n">
        <f aca="false">G79/$G$10</f>
        <v>12.1106048721493</v>
      </c>
      <c r="R80" s="15" t="n">
        <f aca="false">R79+H79/$G$11</f>
        <v>20485178.2694248</v>
      </c>
      <c r="S80" s="20" t="n">
        <f aca="false">H79/$G$11</f>
        <v>2737.99442899865</v>
      </c>
      <c r="T80" s="19" t="n">
        <f aca="false">SUM(E80:P80) +R80</f>
        <v>42507097.9790526</v>
      </c>
    </row>
    <row r="81" customFormat="false" ht="13.8" hidden="false" customHeight="false" outlineLevel="0" collapsed="false">
      <c r="A81" s="14" t="n">
        <v>44073</v>
      </c>
      <c r="B81" s="14" t="s">
        <v>59</v>
      </c>
      <c r="C81" s="14" t="s">
        <v>60</v>
      </c>
      <c r="D81" s="15" t="n">
        <v>53</v>
      </c>
      <c r="E81" s="19" t="n">
        <f aca="false">E80-$G$8*(G80+H80)*E80/$G$18</f>
        <v>471419.990640049</v>
      </c>
      <c r="F81" s="19" t="n">
        <f aca="false">F80+$G$8*(G80+H80)*E80/$G$18 -F80/$G$9</f>
        <v>2054.61163552237</v>
      </c>
      <c r="G81" s="25" t="n">
        <f aca="false">G80+($G$12*$G$23*F80)/$G$9 -G80/$G$10</f>
        <v>29.0371777905102</v>
      </c>
      <c r="H81" s="25" t="n">
        <f aca="false">H80+((1-$G$12*$G$23)*F80)/$G$9 -H80/$G$11</f>
        <v>11013.6919536597</v>
      </c>
      <c r="I81" s="25" t="n">
        <f aca="false">I80+H80/$G$11</f>
        <v>20487519.9263958</v>
      </c>
      <c r="J81" s="25" t="n">
        <f aca="false">J80 + ($G$24*G80)/$G$10 - J80/$G$15</f>
        <v>19961.2128352218</v>
      </c>
      <c r="K81" s="25" t="n">
        <f aca="false">K80 + ($G$25*G80)/$G$10 - K80/$G$16</f>
        <v>12051.2713743647</v>
      </c>
      <c r="L81" s="26" t="n">
        <f aca="false">L80 + J80/$G$15</f>
        <v>248612.706702803</v>
      </c>
      <c r="M81" s="25" t="n">
        <f aca="false">M80+K80/$G$16</f>
        <v>69837.5512847887</v>
      </c>
      <c r="N81" s="25" t="n">
        <f aca="false">J81+K81</f>
        <v>32012.4842095865</v>
      </c>
      <c r="O81" s="18" t="n">
        <f aca="false">L81+M81+N81</f>
        <v>350462.742197178</v>
      </c>
      <c r="P81" s="19" t="n">
        <f aca="false">P80 +G80/$G$10</f>
        <v>315475.742197178</v>
      </c>
      <c r="Q81" s="27" t="n">
        <f aca="false">G80/$G$10</f>
        <v>10.3218786687804</v>
      </c>
      <c r="R81" s="15" t="n">
        <f aca="false">R80+H80/$G$11</f>
        <v>20487519.9263958</v>
      </c>
      <c r="S81" s="20" t="n">
        <f aca="false">H80/$G$11</f>
        <v>2341.6569709761</v>
      </c>
      <c r="T81" s="19" t="n">
        <f aca="false">SUM(E81:P81) +R81</f>
        <v>42507970.8949998</v>
      </c>
    </row>
    <row r="82" customFormat="false" ht="13.8" hidden="false" customHeight="false" outlineLevel="0" collapsed="false">
      <c r="A82" s="14" t="n">
        <v>44074</v>
      </c>
      <c r="B82" s="14" t="s">
        <v>59</v>
      </c>
      <c r="C82" s="14" t="s">
        <v>60</v>
      </c>
      <c r="D82" s="15" t="n">
        <v>54</v>
      </c>
      <c r="E82" s="19" t="n">
        <f aca="false">E81-$G$8*(G81+H81)*E81/$G$18</f>
        <v>471310.149035183</v>
      </c>
      <c r="F82" s="19" t="n">
        <f aca="false">F81+$G$8*(G81+H81)*E81/$G$18 -F81/$G$9</f>
        <v>1753.53091328384</v>
      </c>
      <c r="G82" s="25" t="n">
        <f aca="false">G81+($G$12*$G$23*F81)/$G$9 -G81/$G$10</f>
        <v>24.7581786036563</v>
      </c>
      <c r="H82" s="25" t="n">
        <f aca="false">H81+((1-$G$12*$G$23)*F81)/$G$9 -H81/$G$11</f>
        <v>9417.60468904607</v>
      </c>
      <c r="I82" s="25" t="n">
        <f aca="false">I81+H81/$G$11</f>
        <v>20489522.4158419</v>
      </c>
      <c r="J82" s="25" t="n">
        <f aca="false">J81 + ($G$24*G81)/$G$10 - J81/$G$15</f>
        <v>19016.8382920369</v>
      </c>
      <c r="K82" s="25" t="n">
        <f aca="false">K81 + ($G$25*G81)/$G$10 - K81/$G$16</f>
        <v>11571.8602628256</v>
      </c>
      <c r="L82" s="26" t="n">
        <f aca="false">L81 + J81/$G$15</f>
        <v>249563.240647337</v>
      </c>
      <c r="M82" s="25" t="n">
        <f aca="false">M81+K81/$G$16</f>
        <v>70319.6021397633</v>
      </c>
      <c r="N82" s="25" t="n">
        <f aca="false">J82+K82</f>
        <v>30588.6985548625</v>
      </c>
      <c r="O82" s="18" t="n">
        <f aca="false">L82+M82+N82</f>
        <v>350471.541341963</v>
      </c>
      <c r="P82" s="19" t="n">
        <f aca="false">P81 +G81/$G$10</f>
        <v>315484.541341963</v>
      </c>
      <c r="Q82" s="27" t="n">
        <f aca="false">G81/$G$10</f>
        <v>8.79914478500308</v>
      </c>
      <c r="R82" s="15" t="n">
        <f aca="false">R81+H81/$G$11</f>
        <v>20489522.4158419</v>
      </c>
      <c r="S82" s="20" t="n">
        <f aca="false">H81/$G$11</f>
        <v>2002.48944611994</v>
      </c>
      <c r="T82" s="19" t="n">
        <f aca="false">SUM(E82:P82) +R82</f>
        <v>42508567.1970807</v>
      </c>
    </row>
    <row r="83" customFormat="false" ht="13.8" hidden="false" customHeight="false" outlineLevel="0" collapsed="false">
      <c r="A83" s="33"/>
      <c r="B83" s="33"/>
      <c r="C83" s="33"/>
      <c r="D83" s="33"/>
      <c r="E83" s="33"/>
      <c r="F83" s="14"/>
      <c r="G83" s="15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7"/>
      <c r="U83" s="15"/>
    </row>
    <row r="84" customFormat="false" ht="13.8" hidden="false" customHeight="false" outlineLevel="0" collapsed="false">
      <c r="A84" s="33"/>
      <c r="B84" s="33"/>
      <c r="C84" s="33"/>
      <c r="D84" s="33"/>
      <c r="E84" s="33"/>
      <c r="F84" s="14"/>
      <c r="G84" s="15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7"/>
      <c r="U84" s="15"/>
    </row>
    <row r="85" customFormat="false" ht="13.8" hidden="false" customHeight="false" outlineLevel="0" collapsed="false">
      <c r="A85" s="33"/>
      <c r="B85" s="33"/>
      <c r="C85" s="33"/>
      <c r="D85" s="33"/>
      <c r="E85" s="33"/>
      <c r="F85" s="14"/>
      <c r="G85" s="15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7"/>
      <c r="U85" s="15"/>
    </row>
    <row r="86" customFormat="false" ht="13.8" hidden="false" customHeight="false" outlineLevel="0" collapsed="false">
      <c r="A86" s="33"/>
      <c r="B86" s="33"/>
      <c r="C86" s="33"/>
      <c r="D86" s="33"/>
      <c r="E86" s="33"/>
      <c r="F86" s="14"/>
      <c r="G86" s="15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27"/>
      <c r="U86" s="15"/>
    </row>
    <row r="87" customFormat="false" ht="13.8" hidden="false" customHeight="false" outlineLevel="0" collapsed="false">
      <c r="A87" s="33"/>
      <c r="B87" s="33"/>
      <c r="C87" s="33"/>
      <c r="D87" s="33"/>
      <c r="E87" s="33"/>
      <c r="F87" s="14"/>
      <c r="G87" s="15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27"/>
      <c r="U87" s="15"/>
    </row>
    <row r="88" customFormat="false" ht="13.8" hidden="false" customHeight="false" outlineLevel="0" collapsed="false">
      <c r="A88" s="33"/>
      <c r="B88" s="33"/>
      <c r="C88" s="33"/>
      <c r="D88" s="33"/>
      <c r="E88" s="33"/>
      <c r="F88" s="14"/>
      <c r="G88" s="15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27"/>
      <c r="U88" s="15"/>
    </row>
    <row r="89" customFormat="false" ht="13.8" hidden="false" customHeight="false" outlineLevel="0" collapsed="false">
      <c r="A89" s="33"/>
      <c r="B89" s="33"/>
      <c r="C89" s="33"/>
      <c r="D89" s="33"/>
      <c r="E89" s="33"/>
      <c r="F89" s="14"/>
      <c r="G89" s="15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27"/>
      <c r="U89" s="15"/>
    </row>
    <row r="90" customFormat="false" ht="13.8" hidden="false" customHeight="false" outlineLevel="0" collapsed="false">
      <c r="A90" s="33"/>
      <c r="B90" s="33"/>
      <c r="C90" s="33"/>
      <c r="D90" s="33"/>
      <c r="E90" s="33"/>
      <c r="F90" s="14"/>
      <c r="G90" s="15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27"/>
      <c r="U90" s="15"/>
    </row>
    <row r="91" customFormat="false" ht="13.8" hidden="false" customHeight="false" outlineLevel="0" collapsed="false">
      <c r="A91" s="33"/>
      <c r="B91" s="33"/>
      <c r="C91" s="33"/>
      <c r="D91" s="33"/>
      <c r="E91" s="33"/>
      <c r="F91" s="14"/>
      <c r="G91" s="15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7"/>
      <c r="U91" s="15"/>
    </row>
    <row r="92" customFormat="false" ht="13.8" hidden="false" customHeight="false" outlineLevel="0" collapsed="false">
      <c r="A92" s="33"/>
      <c r="B92" s="33"/>
      <c r="C92" s="33"/>
      <c r="D92" s="33"/>
      <c r="E92" s="33"/>
      <c r="F92" s="14"/>
      <c r="G92" s="15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7"/>
      <c r="U92" s="15"/>
    </row>
    <row r="93" customFormat="false" ht="13.8" hidden="false" customHeight="false" outlineLevel="0" collapsed="false">
      <c r="A93" s="33"/>
      <c r="B93" s="33"/>
      <c r="C93" s="33"/>
      <c r="D93" s="33"/>
      <c r="E93" s="33"/>
      <c r="F93" s="14"/>
      <c r="G93" s="15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7"/>
      <c r="U93" s="15"/>
    </row>
    <row r="94" customFormat="false" ht="13.8" hidden="false" customHeight="false" outlineLevel="0" collapsed="false">
      <c r="A94" s="33"/>
      <c r="B94" s="33"/>
      <c r="C94" s="33"/>
      <c r="D94" s="33"/>
      <c r="E94" s="33"/>
      <c r="F94" s="14"/>
      <c r="G94" s="15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7"/>
      <c r="U94" s="15"/>
    </row>
    <row r="95" customFormat="false" ht="13.8" hidden="false" customHeight="false" outlineLevel="0" collapsed="false">
      <c r="A95" s="33"/>
      <c r="B95" s="33"/>
      <c r="C95" s="33"/>
      <c r="D95" s="33"/>
      <c r="E95" s="33"/>
      <c r="F95" s="14"/>
      <c r="G95" s="15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27"/>
      <c r="U95" s="15"/>
    </row>
    <row r="96" customFormat="false" ht="13.8" hidden="false" customHeight="false" outlineLevel="0" collapsed="false">
      <c r="A96" s="33"/>
      <c r="B96" s="33"/>
      <c r="C96" s="33"/>
      <c r="D96" s="33"/>
      <c r="E96" s="33"/>
      <c r="F96" s="14"/>
      <c r="G96" s="15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27"/>
      <c r="U96" s="15"/>
    </row>
    <row r="97" customFormat="false" ht="13.8" hidden="false" customHeight="false" outlineLevel="0" collapsed="false">
      <c r="A97" s="33"/>
      <c r="B97" s="33"/>
      <c r="C97" s="33"/>
      <c r="D97" s="33"/>
      <c r="E97" s="33"/>
      <c r="F97" s="14"/>
      <c r="G97" s="15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27"/>
      <c r="U97" s="15"/>
    </row>
    <row r="98" customFormat="false" ht="13.8" hidden="false" customHeight="false" outlineLevel="0" collapsed="false">
      <c r="A98" s="33"/>
      <c r="B98" s="33"/>
      <c r="C98" s="33"/>
      <c r="D98" s="33"/>
      <c r="E98" s="33"/>
      <c r="F98" s="14"/>
      <c r="G98" s="15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7"/>
      <c r="U98" s="15"/>
    </row>
    <row r="99" customFormat="false" ht="13.8" hidden="false" customHeight="false" outlineLevel="0" collapsed="false">
      <c r="A99" s="33"/>
      <c r="B99" s="33"/>
      <c r="C99" s="33"/>
      <c r="D99" s="33"/>
      <c r="E99" s="33"/>
      <c r="F99" s="14"/>
      <c r="G99" s="15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7"/>
      <c r="U99" s="15"/>
    </row>
    <row r="100" customFormat="false" ht="13.8" hidden="false" customHeight="false" outlineLevel="0" collapsed="false">
      <c r="A100" s="33"/>
      <c r="B100" s="33"/>
      <c r="C100" s="33"/>
      <c r="D100" s="33"/>
      <c r="E100" s="33"/>
      <c r="F100" s="14"/>
      <c r="G100" s="15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27"/>
      <c r="U100" s="15"/>
    </row>
    <row r="101" customFormat="false" ht="13.8" hidden="false" customHeight="false" outlineLevel="0" collapsed="false">
      <c r="A101" s="33"/>
      <c r="B101" s="33"/>
      <c r="C101" s="33"/>
      <c r="D101" s="33"/>
      <c r="E101" s="33"/>
      <c r="F101" s="14"/>
      <c r="G101" s="15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27"/>
      <c r="U101" s="15"/>
    </row>
    <row r="102" customFormat="false" ht="13.8" hidden="false" customHeight="false" outlineLevel="0" collapsed="false">
      <c r="A102" s="33"/>
      <c r="B102" s="33"/>
      <c r="C102" s="33"/>
      <c r="D102" s="33"/>
      <c r="E102" s="33"/>
      <c r="F102" s="14"/>
      <c r="G102" s="15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27"/>
      <c r="U102" s="15"/>
    </row>
    <row r="103" customFormat="false" ht="13.8" hidden="false" customHeight="false" outlineLevel="0" collapsed="false">
      <c r="A103" s="33"/>
      <c r="B103" s="33"/>
      <c r="C103" s="33"/>
      <c r="D103" s="33"/>
      <c r="E103" s="33"/>
      <c r="F103" s="14"/>
      <c r="G103" s="15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27"/>
      <c r="U103" s="15"/>
    </row>
    <row r="104" customFormat="false" ht="13.8" hidden="false" customHeight="false" outlineLevel="0" collapsed="false">
      <c r="A104" s="33"/>
      <c r="B104" s="33"/>
      <c r="C104" s="33"/>
      <c r="D104" s="33"/>
      <c r="E104" s="33"/>
      <c r="F104" s="14"/>
      <c r="G104" s="15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27"/>
      <c r="U104" s="15"/>
    </row>
    <row r="105" customFormat="false" ht="13.8" hidden="false" customHeight="false" outlineLevel="0" collapsed="false">
      <c r="A105" s="33"/>
      <c r="B105" s="33"/>
      <c r="C105" s="33"/>
      <c r="D105" s="33"/>
      <c r="E105" s="33"/>
      <c r="F105" s="14"/>
      <c r="G105" s="15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27"/>
      <c r="U105" s="15"/>
    </row>
    <row r="106" customFormat="false" ht="13.8" hidden="false" customHeight="false" outlineLevel="0" collapsed="false">
      <c r="A106" s="33"/>
      <c r="B106" s="33"/>
      <c r="C106" s="33"/>
      <c r="D106" s="33"/>
      <c r="E106" s="33"/>
      <c r="F106" s="14"/>
      <c r="G106" s="15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27"/>
      <c r="U106" s="15"/>
    </row>
    <row r="107" customFormat="false" ht="13.8" hidden="false" customHeight="false" outlineLevel="0" collapsed="false">
      <c r="A107" s="33"/>
      <c r="B107" s="33"/>
      <c r="C107" s="33"/>
      <c r="D107" s="33"/>
      <c r="E107" s="33"/>
      <c r="F107" s="14"/>
      <c r="G107" s="15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27"/>
      <c r="U107" s="15"/>
    </row>
    <row r="108" customFormat="false" ht="13.8" hidden="false" customHeight="false" outlineLevel="0" collapsed="false">
      <c r="A108" s="33"/>
      <c r="B108" s="33"/>
      <c r="C108" s="33"/>
      <c r="D108" s="33"/>
      <c r="E108" s="33"/>
      <c r="F108" s="14"/>
      <c r="G108" s="15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27"/>
      <c r="U108" s="15"/>
    </row>
    <row r="109" customFormat="false" ht="13.8" hidden="false" customHeight="false" outlineLevel="0" collapsed="false">
      <c r="A109" s="33"/>
      <c r="B109" s="33"/>
      <c r="C109" s="33"/>
      <c r="D109" s="33"/>
      <c r="E109" s="33"/>
      <c r="F109" s="14"/>
      <c r="G109" s="15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27"/>
      <c r="U109" s="15"/>
    </row>
    <row r="110" customFormat="false" ht="13.8" hidden="false" customHeight="false" outlineLevel="0" collapsed="false">
      <c r="A110" s="33"/>
      <c r="B110" s="33"/>
      <c r="C110" s="33"/>
      <c r="D110" s="33"/>
      <c r="E110" s="33"/>
      <c r="F110" s="14"/>
      <c r="G110" s="15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27"/>
      <c r="U110" s="15"/>
    </row>
    <row r="111" customFormat="false" ht="13.8" hidden="false" customHeight="false" outlineLevel="0" collapsed="false">
      <c r="A111" s="33"/>
      <c r="B111" s="33"/>
      <c r="C111" s="33"/>
      <c r="D111" s="33"/>
      <c r="E111" s="33"/>
      <c r="F111" s="14"/>
      <c r="G111" s="15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27"/>
      <c r="U111" s="15"/>
    </row>
    <row r="112" customFormat="false" ht="13.8" hidden="false" customHeight="false" outlineLevel="0" collapsed="false">
      <c r="A112" s="33"/>
      <c r="B112" s="33"/>
      <c r="C112" s="33"/>
      <c r="D112" s="33"/>
      <c r="E112" s="33"/>
      <c r="F112" s="14"/>
      <c r="G112" s="15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27"/>
      <c r="U112" s="15"/>
    </row>
    <row r="113" customFormat="false" ht="13.8" hidden="false" customHeight="false" outlineLevel="0" collapsed="false">
      <c r="A113" s="33"/>
      <c r="B113" s="33"/>
      <c r="C113" s="33"/>
      <c r="D113" s="33"/>
      <c r="E113" s="33"/>
      <c r="F113" s="14"/>
      <c r="G113" s="15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27"/>
      <c r="U113" s="15"/>
    </row>
    <row r="114" customFormat="false" ht="13.8" hidden="false" customHeight="false" outlineLevel="0" collapsed="false">
      <c r="A114" s="33"/>
      <c r="B114" s="33"/>
      <c r="C114" s="33"/>
      <c r="D114" s="33"/>
      <c r="E114" s="33"/>
      <c r="F114" s="14"/>
      <c r="G114" s="15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27"/>
      <c r="U114" s="15"/>
    </row>
    <row r="115" customFormat="false" ht="13.8" hidden="false" customHeight="false" outlineLevel="0" collapsed="false">
      <c r="A115" s="33"/>
      <c r="B115" s="33"/>
      <c r="C115" s="33"/>
      <c r="D115" s="33"/>
      <c r="E115" s="33"/>
      <c r="F115" s="14"/>
      <c r="G115" s="15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27"/>
      <c r="U115" s="15"/>
    </row>
    <row r="116" customFormat="false" ht="13.8" hidden="false" customHeight="false" outlineLevel="0" collapsed="false">
      <c r="A116" s="33"/>
      <c r="B116" s="33"/>
      <c r="C116" s="33"/>
      <c r="D116" s="33"/>
      <c r="E116" s="33"/>
      <c r="F116" s="14"/>
      <c r="G116" s="15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27"/>
      <c r="U116" s="15"/>
    </row>
    <row r="117" customFormat="false" ht="13.8" hidden="false" customHeight="false" outlineLevel="0" collapsed="false">
      <c r="A117" s="33"/>
      <c r="B117" s="33"/>
      <c r="C117" s="33"/>
      <c r="D117" s="33"/>
      <c r="E117" s="33"/>
      <c r="F117" s="14"/>
      <c r="G117" s="15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27"/>
      <c r="U117" s="15"/>
    </row>
    <row r="118" customFormat="false" ht="13.8" hidden="false" customHeight="false" outlineLevel="0" collapsed="false">
      <c r="A118" s="33"/>
      <c r="B118" s="33"/>
      <c r="C118" s="33"/>
      <c r="D118" s="33"/>
      <c r="E118" s="33"/>
      <c r="F118" s="14"/>
      <c r="G118" s="15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27"/>
      <c r="U118" s="15"/>
    </row>
    <row r="119" customFormat="false" ht="13.8" hidden="false" customHeight="false" outlineLevel="0" collapsed="false">
      <c r="A119" s="33"/>
      <c r="B119" s="33"/>
      <c r="C119" s="33"/>
      <c r="D119" s="33"/>
      <c r="E119" s="33"/>
      <c r="F119" s="14"/>
      <c r="G119" s="15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27"/>
      <c r="U119" s="15"/>
    </row>
    <row r="120" customFormat="false" ht="13.8" hidden="false" customHeight="false" outlineLevel="0" collapsed="false">
      <c r="A120" s="33"/>
      <c r="B120" s="33"/>
      <c r="C120" s="33"/>
      <c r="D120" s="33"/>
      <c r="E120" s="33"/>
      <c r="F120" s="14"/>
      <c r="G120" s="15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27"/>
      <c r="U120" s="15"/>
    </row>
    <row r="121" customFormat="false" ht="13.8" hidden="false" customHeight="false" outlineLevel="0" collapsed="false">
      <c r="A121" s="33"/>
      <c r="B121" s="33"/>
      <c r="C121" s="33"/>
      <c r="D121" s="33"/>
      <c r="E121" s="33"/>
      <c r="F121" s="14"/>
      <c r="G121" s="15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27"/>
      <c r="U121" s="15"/>
    </row>
    <row r="122" customFormat="false" ht="13.8" hidden="false" customHeight="false" outlineLevel="0" collapsed="false">
      <c r="A122" s="33"/>
      <c r="B122" s="33"/>
      <c r="C122" s="33"/>
      <c r="D122" s="33"/>
      <c r="E122" s="33"/>
      <c r="F122" s="14"/>
      <c r="G122" s="15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27"/>
      <c r="U122" s="15"/>
    </row>
    <row r="123" customFormat="false" ht="13.8" hidden="false" customHeight="false" outlineLevel="0" collapsed="false">
      <c r="A123" s="33"/>
      <c r="B123" s="33"/>
      <c r="C123" s="33"/>
      <c r="D123" s="33"/>
      <c r="E123" s="33"/>
      <c r="F123" s="14"/>
      <c r="G123" s="15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7"/>
      <c r="U123" s="15"/>
    </row>
    <row r="124" customFormat="false" ht="13.8" hidden="false" customHeight="false" outlineLevel="0" collapsed="false">
      <c r="A124" s="33"/>
      <c r="B124" s="33"/>
      <c r="C124" s="33"/>
      <c r="D124" s="33"/>
      <c r="E124" s="33"/>
      <c r="F124" s="14"/>
      <c r="G124" s="15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27"/>
      <c r="U124" s="15"/>
    </row>
    <row r="125" customFormat="false" ht="13.8" hidden="false" customHeight="false" outlineLevel="0" collapsed="false">
      <c r="A125" s="33"/>
      <c r="B125" s="33"/>
      <c r="C125" s="33"/>
      <c r="D125" s="33"/>
      <c r="E125" s="33"/>
      <c r="F125" s="14"/>
      <c r="G125" s="15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27"/>
      <c r="U125" s="15"/>
    </row>
    <row r="126" customFormat="false" ht="13.8" hidden="false" customHeight="false" outlineLevel="0" collapsed="false">
      <c r="A126" s="33"/>
      <c r="B126" s="33"/>
      <c r="C126" s="33"/>
      <c r="D126" s="33"/>
      <c r="E126" s="33"/>
      <c r="F126" s="14"/>
      <c r="G126" s="15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27"/>
      <c r="U126" s="15"/>
    </row>
    <row r="127" customFormat="false" ht="13.8" hidden="false" customHeight="false" outlineLevel="0" collapsed="false">
      <c r="A127" s="33"/>
      <c r="B127" s="33"/>
      <c r="C127" s="33"/>
      <c r="D127" s="33"/>
      <c r="E127" s="33"/>
      <c r="F127" s="14"/>
      <c r="G127" s="15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27"/>
      <c r="U127" s="15"/>
    </row>
    <row r="128" customFormat="false" ht="13.8" hidden="false" customHeight="false" outlineLevel="0" collapsed="false">
      <c r="A128" s="33"/>
      <c r="B128" s="33"/>
      <c r="C128" s="33"/>
      <c r="D128" s="33"/>
      <c r="E128" s="33"/>
      <c r="F128" s="14"/>
      <c r="G128" s="15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27"/>
      <c r="U128" s="15"/>
    </row>
    <row r="129" customFormat="false" ht="13.8" hidden="false" customHeight="false" outlineLevel="0" collapsed="false">
      <c r="A129" s="33"/>
      <c r="B129" s="33"/>
      <c r="C129" s="33"/>
      <c r="D129" s="33"/>
      <c r="E129" s="33"/>
      <c r="F129" s="14"/>
      <c r="G129" s="15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27"/>
      <c r="U129" s="15"/>
    </row>
    <row r="130" customFormat="false" ht="13.8" hidden="false" customHeight="false" outlineLevel="0" collapsed="false">
      <c r="A130" s="33"/>
      <c r="B130" s="33"/>
      <c r="C130" s="33"/>
      <c r="D130" s="33"/>
      <c r="E130" s="33"/>
      <c r="F130" s="14"/>
      <c r="G130" s="15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27"/>
      <c r="U130" s="15"/>
    </row>
    <row r="131" customFormat="false" ht="13.8" hidden="false" customHeight="false" outlineLevel="0" collapsed="false">
      <c r="A131" s="33"/>
      <c r="B131" s="33"/>
      <c r="C131" s="33"/>
      <c r="D131" s="33"/>
      <c r="E131" s="33"/>
      <c r="F131" s="14"/>
      <c r="G131" s="15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27"/>
      <c r="U131" s="15"/>
    </row>
    <row r="132" customFormat="false" ht="13.8" hidden="false" customHeight="false" outlineLevel="0" collapsed="false">
      <c r="A132" s="33"/>
      <c r="B132" s="33"/>
      <c r="C132" s="33"/>
      <c r="D132" s="33"/>
      <c r="E132" s="33"/>
      <c r="F132" s="14"/>
      <c r="G132" s="15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27"/>
      <c r="U132" s="15"/>
    </row>
    <row r="133" customFormat="false" ht="13.8" hidden="false" customHeight="false" outlineLevel="0" collapsed="false">
      <c r="A133" s="33"/>
      <c r="B133" s="33"/>
      <c r="C133" s="33"/>
      <c r="D133" s="33"/>
      <c r="E133" s="33"/>
      <c r="F133" s="14"/>
      <c r="G133" s="15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27"/>
      <c r="U133" s="15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</row>
  </sheetData>
  <hyperlinks>
    <hyperlink ref="F1" r:id="rId1" display="https://docs.google.com/document/d/1MjXiudeuPz-iHeBmC9FHICbAjb-J1RNbbGWXKnK8K3Y/edi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false" hidden="true" outlineLevel="0" max="2" min="2" style="0" width="14.43"/>
    <col collapsed="false" customWidth="false" hidden="true" outlineLevel="0" max="4" min="4" style="0" width="14.43"/>
    <col collapsed="false" customWidth="false" hidden="true" outlineLevel="0" max="6" min="6" style="0" width="14.43"/>
    <col collapsed="false" customWidth="false" hidden="true" outlineLevel="0" max="8" min="8" style="0" width="14.43"/>
  </cols>
  <sheetData>
    <row r="1" customFormat="false" ht="15.75" hidden="false" customHeight="false" outlineLevel="0" collapsed="false">
      <c r="A1" s="34" t="s">
        <v>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customFormat="false" ht="15.75" hidden="true" customHeight="false" outlineLevel="0" collapsed="false">
      <c r="A2" s="35" t="n">
        <v>44020</v>
      </c>
      <c r="B2" s="19"/>
      <c r="C2" s="19"/>
      <c r="D2" s="4" t="n">
        <v>1.0255</v>
      </c>
      <c r="E2" s="19"/>
      <c r="F2" s="36" t="n">
        <v>1.052</v>
      </c>
      <c r="G2" s="19"/>
      <c r="H2" s="36" t="n">
        <v>1.105</v>
      </c>
      <c r="I2" s="19"/>
    </row>
    <row r="3" customFormat="false" ht="15.75" hidden="false" customHeight="false" outlineLevel="0" collapsed="false">
      <c r="A3" s="35" t="n">
        <v>44021</v>
      </c>
      <c r="B3" s="23"/>
      <c r="C3" s="23" t="n">
        <v>1264.54545454545</v>
      </c>
      <c r="D3" s="4" t="n">
        <v>1.051</v>
      </c>
      <c r="E3" s="23" t="n">
        <v>1264.54545454545</v>
      </c>
      <c r="F3" s="36" t="n">
        <v>1.104</v>
      </c>
      <c r="G3" s="23" t="n">
        <v>1264.54545454545</v>
      </c>
      <c r="H3" s="36" t="n">
        <v>1.21</v>
      </c>
      <c r="I3" s="23" t="n">
        <v>1264.54545454545</v>
      </c>
    </row>
    <row r="4" customFormat="false" ht="15.75" hidden="false" customHeight="false" outlineLevel="0" collapsed="false">
      <c r="A4" s="35" t="n">
        <v>44022</v>
      </c>
      <c r="B4" s="27"/>
      <c r="C4" s="27" t="n">
        <v>1270.34380165289</v>
      </c>
      <c r="D4" s="4" t="n">
        <v>1.0765</v>
      </c>
      <c r="E4" s="27" t="n">
        <v>1290.18249256198</v>
      </c>
      <c r="F4" s="36" t="n">
        <v>1.156</v>
      </c>
      <c r="G4" s="27" t="n">
        <v>1310.79917134986</v>
      </c>
      <c r="H4" s="36" t="n">
        <v>1.315</v>
      </c>
      <c r="I4" s="27" t="n">
        <v>1352.03252892562</v>
      </c>
    </row>
    <row r="5" customFormat="false" ht="15.75" hidden="false" customHeight="false" outlineLevel="0" collapsed="false">
      <c r="A5" s="35" t="n">
        <v>44023</v>
      </c>
      <c r="B5" s="27"/>
      <c r="C5" s="27" t="n">
        <v>1274.77968741406</v>
      </c>
      <c r="D5" s="4" t="n">
        <v>1.102</v>
      </c>
      <c r="E5" s="27" t="n">
        <v>1318.39487810429</v>
      </c>
      <c r="F5" s="36" t="n">
        <v>1.208</v>
      </c>
      <c r="G5" s="27" t="n">
        <v>1363.72046842943</v>
      </c>
      <c r="H5" s="36" t="n">
        <v>1.42</v>
      </c>
      <c r="I5" s="27" t="n">
        <v>1454.37164907972</v>
      </c>
    </row>
    <row r="6" customFormat="false" ht="15.75" hidden="false" customHeight="false" outlineLevel="0" collapsed="false">
      <c r="A6" s="35" t="n">
        <v>44024</v>
      </c>
      <c r="B6" s="27"/>
      <c r="C6" s="27" t="n">
        <v>1278.53034632533</v>
      </c>
      <c r="D6" s="4" t="n">
        <v>1.1275</v>
      </c>
      <c r="E6" s="27" t="n">
        <v>1348.71366102027</v>
      </c>
      <c r="F6" s="36" t="n">
        <v>1.26</v>
      </c>
      <c r="G6" s="27" t="n">
        <v>1421.649262566</v>
      </c>
      <c r="H6" s="36" t="n">
        <v>1.525</v>
      </c>
      <c r="I6" s="27" t="n">
        <v>1567.52046565744</v>
      </c>
    </row>
    <row r="7" customFormat="false" ht="15.75" hidden="false" customHeight="false" outlineLevel="0" collapsed="false">
      <c r="A7" s="35" t="n">
        <v>44025</v>
      </c>
      <c r="B7" s="27"/>
      <c r="C7" s="27" t="n">
        <v>1281.95567622643</v>
      </c>
      <c r="D7" s="4" t="n">
        <v>1.153</v>
      </c>
      <c r="E7" s="27" t="n">
        <v>1380.684340711</v>
      </c>
      <c r="F7" s="36" t="n">
        <v>1.312</v>
      </c>
      <c r="G7" s="27" t="n">
        <v>1483.27957193243</v>
      </c>
      <c r="H7" s="36" t="n">
        <v>1.63</v>
      </c>
      <c r="I7" s="27" t="n">
        <v>1688.45430072638</v>
      </c>
    </row>
    <row r="8" customFormat="false" ht="15.75" hidden="false" customHeight="false" outlineLevel="0" collapsed="false">
      <c r="A8" s="35" t="n">
        <v>44026</v>
      </c>
      <c r="B8" s="27"/>
      <c r="C8" s="27" t="n">
        <v>1285.24040700231</v>
      </c>
      <c r="D8" s="4" t="n">
        <v>1.1785</v>
      </c>
      <c r="E8" s="27" t="n">
        <v>1413.90636125277</v>
      </c>
      <c r="F8" s="36" t="n">
        <v>1.364</v>
      </c>
      <c r="G8" s="27" t="n">
        <v>1547.59093701957</v>
      </c>
      <c r="H8" s="36" t="n">
        <v>1.735</v>
      </c>
      <c r="I8" s="27" t="n">
        <v>1814.87721840683</v>
      </c>
    </row>
    <row r="9" customFormat="false" ht="15.75" hidden="false" customHeight="false" outlineLevel="0" collapsed="false">
      <c r="A9" s="35" t="n">
        <v>44027</v>
      </c>
      <c r="B9" s="27"/>
      <c r="C9" s="27" t="n">
        <v>1288.47416109983</v>
      </c>
      <c r="D9" s="4" t="n">
        <v>1.204</v>
      </c>
      <c r="E9" s="27" t="n">
        <v>1448.04408277615</v>
      </c>
      <c r="F9" s="36" t="n">
        <v>1.416</v>
      </c>
      <c r="G9" s="27" t="n">
        <v>1613.78747275357</v>
      </c>
      <c r="H9" s="36" t="n">
        <v>1.84</v>
      </c>
      <c r="I9" s="27" t="n">
        <v>1945.01686914306</v>
      </c>
    </row>
    <row r="10" customFormat="false" ht="15.75" hidden="false" customHeight="false" outlineLevel="0" collapsed="false">
      <c r="A10" s="35" t="n">
        <v>44028</v>
      </c>
      <c r="B10" s="27"/>
      <c r="C10" s="27" t="n">
        <v>1291.6961309717</v>
      </c>
      <c r="D10" s="4" t="n">
        <v>1.2295</v>
      </c>
      <c r="E10" s="27" t="n">
        <v>1482.82423698447</v>
      </c>
      <c r="F10" s="36" t="n">
        <v>1.468</v>
      </c>
      <c r="G10" s="27" t="n">
        <v>1681.24681742559</v>
      </c>
      <c r="H10" s="36" t="n">
        <v>1.945</v>
      </c>
      <c r="I10" s="27" t="n">
        <v>2077.47817205132</v>
      </c>
    </row>
    <row r="11" customFormat="false" ht="15.75" hidden="false" customHeight="false" outlineLevel="0" collapsed="false">
      <c r="A11" s="35" t="n">
        <v>44029</v>
      </c>
      <c r="B11" s="27"/>
      <c r="C11" s="27" t="n">
        <v>1294.91970624153</v>
      </c>
      <c r="D11" s="4" t="n">
        <v>1.255</v>
      </c>
      <c r="E11" s="27" t="n">
        <v>1518.02785267267</v>
      </c>
      <c r="F11" s="36" t="n">
        <v>1.52</v>
      </c>
      <c r="G11" s="27" t="n">
        <v>1749.47895474975</v>
      </c>
      <c r="H11" s="36" t="n">
        <v>2.05</v>
      </c>
      <c r="I11" s="27" t="n">
        <v>2211.13866550582</v>
      </c>
    </row>
    <row r="12" customFormat="false" ht="15.75" hidden="false" customHeight="false" outlineLevel="0" collapsed="false">
      <c r="A12" s="35" t="n">
        <v>44030</v>
      </c>
      <c r="B12" s="27"/>
      <c r="C12" s="27" t="n">
        <v>1298.14581863786</v>
      </c>
      <c r="D12" s="4" t="n">
        <v>1.2805</v>
      </c>
      <c r="E12" s="27" t="n">
        <v>1553.48071142623</v>
      </c>
      <c r="F12" s="36" t="n">
        <v>1.572</v>
      </c>
      <c r="G12" s="27" t="n">
        <v>1818.09385045139</v>
      </c>
      <c r="H12" s="36" t="n">
        <v>2.155</v>
      </c>
      <c r="I12" s="27" t="n">
        <v>2345.07355513646</v>
      </c>
    </row>
    <row r="13" customFormat="false" ht="15.75" hidden="false" customHeight="false" outlineLevel="0" collapsed="false">
      <c r="A13" s="35" t="n">
        <v>44031</v>
      </c>
      <c r="B13" s="27"/>
      <c r="C13" s="27" t="n">
        <v>1301.36999758174</v>
      </c>
      <c r="D13" s="4" t="n">
        <v>1.306</v>
      </c>
      <c r="E13" s="27" t="n">
        <v>1589.04424576084</v>
      </c>
      <c r="F13" s="36" t="n">
        <v>1.624</v>
      </c>
      <c r="G13" s="27" t="n">
        <v>1886.77649051478</v>
      </c>
      <c r="H13" s="36" t="n">
        <v>2.26</v>
      </c>
      <c r="I13" s="27" t="n">
        <v>2478.50203041715</v>
      </c>
    </row>
    <row r="14" customFormat="false" ht="15.75" hidden="false" customHeight="false" outlineLevel="0" collapsed="false">
      <c r="A14" s="35" t="n">
        <v>44032</v>
      </c>
      <c r="B14" s="27"/>
      <c r="C14" s="27" t="n">
        <v>1304.58596400611</v>
      </c>
      <c r="D14" s="4" t="n">
        <v>1.3315</v>
      </c>
      <c r="E14" s="27" t="n">
        <v>1624.60765221781</v>
      </c>
      <c r="F14" s="36" t="n">
        <v>1.676</v>
      </c>
      <c r="G14" s="27" t="n">
        <v>1955.26789980408</v>
      </c>
      <c r="H14" s="36" t="n">
        <v>2.365</v>
      </c>
      <c r="I14" s="27" t="n">
        <v>2610.74886955388</v>
      </c>
    </row>
    <row r="15" customFormat="false" ht="15.75" hidden="false" customHeight="false" outlineLevel="0" collapsed="false">
      <c r="A15" s="35" t="n">
        <v>44033</v>
      </c>
      <c r="B15" s="27"/>
      <c r="C15" s="27" t="n">
        <v>1307.78735219793</v>
      </c>
      <c r="D15" s="4" t="n">
        <v>1.35699999999999</v>
      </c>
      <c r="E15" s="27" t="n">
        <v>1660.08141476922</v>
      </c>
      <c r="F15" s="36" t="n">
        <v>1.728</v>
      </c>
      <c r="G15" s="27" t="n">
        <v>2023.35086809013</v>
      </c>
      <c r="H15" s="36" t="n">
        <v>2.47</v>
      </c>
      <c r="I15" s="27" t="n">
        <v>2741.21706484111</v>
      </c>
    </row>
    <row r="16" customFormat="false" ht="15.75" hidden="false" customHeight="false" outlineLevel="0" collapsed="false">
      <c r="A16" s="35" t="n">
        <v>44034</v>
      </c>
      <c r="B16" s="27"/>
      <c r="C16" s="27" t="n">
        <v>1310.96844493603</v>
      </c>
      <c r="D16" s="4" t="n">
        <v>1.38249999999999</v>
      </c>
      <c r="E16" s="27" t="n">
        <v>1695.3921638475</v>
      </c>
      <c r="F16" s="36" t="n">
        <v>1.78</v>
      </c>
      <c r="G16" s="27" t="n">
        <v>2090.83931324555</v>
      </c>
      <c r="H16" s="36" t="n">
        <v>2.575</v>
      </c>
      <c r="I16" s="27" t="n">
        <v>2869.36840912605</v>
      </c>
    </row>
    <row r="17" customFormat="false" ht="15.75" hidden="false" customHeight="false" outlineLevel="0" collapsed="false">
      <c r="A17" s="35" t="n">
        <v>44035</v>
      </c>
      <c r="B17" s="27"/>
      <c r="C17" s="27" t="n">
        <v>1314.12440846184</v>
      </c>
      <c r="D17" s="4" t="n">
        <v>1.40799999999999</v>
      </c>
      <c r="E17" s="27" t="n">
        <v>1730.47868876097</v>
      </c>
      <c r="F17" s="36" t="n">
        <v>1.832</v>
      </c>
      <c r="G17" s="27" t="n">
        <v>2157.57041660669</v>
      </c>
      <c r="H17" s="36" t="n">
        <v>2.68</v>
      </c>
      <c r="I17" s="27" t="n">
        <v>2994.7098425963</v>
      </c>
    </row>
    <row r="18" customFormat="false" ht="15.75" hidden="false" customHeight="false" outlineLevel="0" collapsed="false">
      <c r="A18" s="35" t="n">
        <v>44036</v>
      </c>
      <c r="B18" s="27"/>
      <c r="C18" s="27" t="n">
        <v>1317.25128981786</v>
      </c>
      <c r="D18" s="4" t="n">
        <v>1.43349999999999</v>
      </c>
      <c r="E18" s="27" t="n">
        <v>1765.288895633</v>
      </c>
      <c r="F18" s="36" t="n">
        <v>1.884</v>
      </c>
      <c r="G18" s="27" t="n">
        <v>2223.39884970651</v>
      </c>
      <c r="H18" s="36" t="n">
        <v>2.785</v>
      </c>
      <c r="I18" s="27" t="n">
        <v>3116.78397211916</v>
      </c>
    </row>
    <row r="19" customFormat="false" ht="15.75" hidden="false" customHeight="false" outlineLevel="0" collapsed="false">
      <c r="A19" s="35" t="n">
        <v>44037</v>
      </c>
      <c r="B19" s="27"/>
      <c r="C19" s="27" t="n">
        <v>1320.34591449385</v>
      </c>
      <c r="D19" s="4" t="n">
        <v>1.45899999999999</v>
      </c>
      <c r="E19" s="27" t="n">
        <v>1799.77751543393</v>
      </c>
      <c r="F19" s="36" t="n">
        <v>1.936</v>
      </c>
      <c r="G19" s="27" t="n">
        <v>2288.19256652604</v>
      </c>
      <c r="H19" s="36" t="n">
        <v>2.89</v>
      </c>
      <c r="I19" s="27" t="n">
        <v>3235.16261462611</v>
      </c>
    </row>
    <row r="20" customFormat="false" ht="15.75" hidden="false" customHeight="false" outlineLevel="0" collapsed="false">
      <c r="A20" s="35" t="n">
        <v>44038</v>
      </c>
      <c r="B20" s="27"/>
      <c r="C20" s="27" t="n">
        <v>1323.40575395093</v>
      </c>
      <c r="D20" s="4" t="n">
        <v>1.48449999999999</v>
      </c>
      <c r="E20" s="27" t="n">
        <v>1833.9043940249</v>
      </c>
      <c r="F20" s="36" t="n">
        <v>1.988</v>
      </c>
      <c r="G20" s="27" t="n">
        <v>2351.82976060154</v>
      </c>
      <c r="H20" s="36" t="n">
        <v>2.995</v>
      </c>
      <c r="I20" s="27" t="n">
        <v>3349.44253163247</v>
      </c>
    </row>
    <row r="21" customFormat="false" ht="15.75" hidden="false" customHeight="false" outlineLevel="0" collapsed="false">
      <c r="A21" s="35" t="n">
        <v>44039</v>
      </c>
      <c r="B21" s="27"/>
      <c r="C21" s="27" t="n">
        <v>1326.42879578368</v>
      </c>
      <c r="D21" s="4" t="n">
        <v>1.50999999999999</v>
      </c>
      <c r="E21" s="27" t="n">
        <v>1867.63322678549</v>
      </c>
      <c r="F21" s="36" t="n">
        <v>2.04</v>
      </c>
      <c r="G21" s="27" t="n">
        <v>2414.19668477838</v>
      </c>
      <c r="H21" s="36" t="n">
        <v>3.1</v>
      </c>
      <c r="I21" s="27" t="n">
        <v>3459.24274918357</v>
      </c>
    </row>
    <row r="22" customFormat="false" ht="15.75" hidden="false" customHeight="false" outlineLevel="0" collapsed="false">
      <c r="A22" s="35" t="n">
        <v>44040</v>
      </c>
      <c r="B22" s="27"/>
      <c r="C22" s="27" t="n">
        <v>1329.41343000378</v>
      </c>
      <c r="D22" s="4" t="n">
        <v>1.53549999999999</v>
      </c>
      <c r="E22" s="27" t="n">
        <v>1900.93062900299</v>
      </c>
      <c r="F22" s="36" t="n">
        <v>2.092</v>
      </c>
      <c r="G22" s="27" t="n">
        <v>2475.18610736744</v>
      </c>
      <c r="H22" s="36" t="n">
        <v>3.205</v>
      </c>
      <c r="I22" s="27" t="n">
        <v>3564.2030213502</v>
      </c>
    </row>
    <row r="23" customFormat="false" ht="15.75" hidden="false" customHeight="false" outlineLevel="0" collapsed="false">
      <c r="A23" s="35" t="n">
        <v>44041</v>
      </c>
      <c r="B23" s="27"/>
      <c r="C23" s="27" t="n">
        <v>1332.35835525812</v>
      </c>
      <c r="D23" s="4" t="n">
        <v>1.56099999999999</v>
      </c>
      <c r="E23" s="27" t="n">
        <v>1933.76545769744</v>
      </c>
      <c r="F23" s="36" t="n">
        <v>2.144</v>
      </c>
      <c r="G23" s="27" t="n">
        <v>2534.69623626344</v>
      </c>
      <c r="H23" s="36" t="n">
        <v>3.31</v>
      </c>
      <c r="I23" s="27" t="n">
        <v>3663.98311370738</v>
      </c>
    </row>
    <row r="24" customFormat="false" ht="15.75" hidden="false" customHeight="false" outlineLevel="0" collapsed="false">
      <c r="A24" s="35" t="n">
        <v>44042</v>
      </c>
      <c r="B24" s="27"/>
      <c r="C24" s="27" t="n">
        <v>1335.26250428378</v>
      </c>
      <c r="D24" s="4" t="n">
        <v>1.58649999999999</v>
      </c>
      <c r="E24" s="27" t="n">
        <v>1966.10832052864</v>
      </c>
      <c r="F24" s="36" t="n">
        <v>2.196</v>
      </c>
      <c r="G24" s="27" t="n">
        <v>2592.62998611729</v>
      </c>
      <c r="H24" s="36" t="n">
        <v>3.415</v>
      </c>
      <c r="I24" s="27" t="n">
        <v>3758.26266879667</v>
      </c>
    </row>
    <row r="25" customFormat="false" ht="15.75" hidden="false" customHeight="false" outlineLevel="0" collapsed="false">
      <c r="A25" s="35" t="n">
        <v>44043</v>
      </c>
      <c r="B25" s="27"/>
      <c r="C25" s="27" t="n">
        <v>1338.12498608404</v>
      </c>
      <c r="D25" s="4" t="n">
        <v>1.61199999999999</v>
      </c>
      <c r="E25" s="27" t="n">
        <v>1997.93122321097</v>
      </c>
      <c r="F25" s="36" t="n">
        <v>2.248</v>
      </c>
      <c r="G25" s="27" t="n">
        <v>2648.89449618664</v>
      </c>
      <c r="H25" s="36" t="n">
        <v>3.52</v>
      </c>
      <c r="I25" s="27" t="n">
        <v>3846.7414775613</v>
      </c>
    </row>
    <row r="26" customFormat="false" ht="15.75" hidden="false" customHeight="false" outlineLevel="0" collapsed="false">
      <c r="A26" s="35" t="n">
        <v>44044</v>
      </c>
      <c r="B26" s="27"/>
      <c r="C26" s="27" t="n">
        <v>1340.94504183522</v>
      </c>
      <c r="D26" s="4" t="n">
        <v>1.63749999999999</v>
      </c>
      <c r="E26" s="27" t="n">
        <v>2029.20731906893</v>
      </c>
      <c r="F26" s="36" t="n">
        <v>2.3</v>
      </c>
      <c r="G26" s="27" t="n">
        <v>2703.40083065958</v>
      </c>
      <c r="H26" s="36" t="n">
        <v>3.625</v>
      </c>
      <c r="I26" s="27" t="n">
        <v>3929.14002574445</v>
      </c>
    </row>
    <row r="27" customFormat="false" ht="15.75" hidden="false" customHeight="false" outlineLevel="0" collapsed="false">
      <c r="A27" s="35" t="n">
        <v>44045</v>
      </c>
      <c r="B27" s="27"/>
      <c r="C27" s="27" t="n">
        <v>1343.72201167946</v>
      </c>
      <c r="D27" s="4" t="n">
        <v>1.66299999999999</v>
      </c>
      <c r="E27" s="27" t="n">
        <v>2059.91073366738</v>
      </c>
      <c r="F27" s="36" t="n">
        <v>2.352</v>
      </c>
      <c r="G27" s="27" t="n">
        <v>2756.06381112718</v>
      </c>
      <c r="H27" s="36" t="n">
        <v>3.73</v>
      </c>
      <c r="I27" s="27" t="n">
        <v>4005.20021699582</v>
      </c>
    </row>
    <row r="28" customFormat="false" ht="15.75" hidden="false" customHeight="false" outlineLevel="0" collapsed="false">
      <c r="A28" s="35" t="n">
        <v>44046</v>
      </c>
      <c r="B28" s="27"/>
      <c r="C28" s="27" t="n">
        <v>1346.45530994859</v>
      </c>
      <c r="D28" s="4" t="n">
        <v>1.68849999999999</v>
      </c>
      <c r="E28" s="27" t="n">
        <v>2090.01644446155</v>
      </c>
      <c r="F28" s="36" t="n">
        <v>2.404</v>
      </c>
      <c r="G28" s="27" t="n">
        <v>2806.80194406757</v>
      </c>
      <c r="H28" s="36" t="n">
        <v>3.835</v>
      </c>
      <c r="I28" s="27" t="n">
        <v>4074.68619835533</v>
      </c>
    </row>
    <row r="29" customFormat="false" ht="15.75" hidden="false" customHeight="false" outlineLevel="0" collapsed="false">
      <c r="A29" s="35" t="n">
        <v>44047</v>
      </c>
      <c r="B29" s="27"/>
      <c r="C29" s="27" t="n">
        <v>1349.14440681187</v>
      </c>
      <c r="D29" s="4" t="n">
        <v>1.71399999999999</v>
      </c>
      <c r="E29" s="27" t="n">
        <v>2119.50020065378</v>
      </c>
      <c r="F29" s="36" t="n">
        <v>2.456</v>
      </c>
      <c r="G29" s="27" t="n">
        <v>2855.53741590802</v>
      </c>
      <c r="H29" s="36" t="n">
        <v>3.94</v>
      </c>
      <c r="I29" s="27" t="n">
        <v>4137.38523133726</v>
      </c>
    </row>
    <row r="30" customFormat="false" ht="15.75" hidden="false" customHeight="false" outlineLevel="0" collapsed="false">
      <c r="A30" s="35" t="n">
        <v>44048</v>
      </c>
      <c r="B30" s="27"/>
      <c r="C30" s="27" t="n">
        <v>1351.78881476035</v>
      </c>
      <c r="D30" s="4" t="n">
        <v>1.73949999999999</v>
      </c>
      <c r="E30" s="27" t="n">
        <v>2148.33847233993</v>
      </c>
      <c r="F30" s="36" t="n">
        <v>2.508</v>
      </c>
      <c r="G30" s="27" t="n">
        <v>2902.19613536345</v>
      </c>
      <c r="H30" s="36" t="n">
        <v>4.045</v>
      </c>
      <c r="I30" s="27" t="n">
        <v>4193.10856479807</v>
      </c>
    </row>
    <row r="31" customFormat="false" ht="15.75" hidden="false" customHeight="false" outlineLevel="0" collapsed="false">
      <c r="A31" s="35" t="n">
        <v>44049</v>
      </c>
      <c r="B31" s="27"/>
      <c r="C31" s="27" t="n">
        <v>1354.38807870132</v>
      </c>
      <c r="D31" s="4" t="n">
        <v>1.76499999999999</v>
      </c>
      <c r="E31" s="27" t="n">
        <v>2176.5084209109</v>
      </c>
      <c r="F31" s="36" t="n">
        <v>2.56</v>
      </c>
      <c r="G31" s="27" t="n">
        <v>2946.70780798781</v>
      </c>
      <c r="H31" s="36" t="n">
        <v>4.15</v>
      </c>
      <c r="I31" s="27" t="n">
        <v>4241.69227541819</v>
      </c>
    </row>
    <row r="32" customFormat="false" ht="15.75" hidden="false" customHeight="false" outlineLevel="0" collapsed="false">
      <c r="A32" s="35" t="n">
        <v>44050</v>
      </c>
      <c r="B32" s="27"/>
      <c r="C32" s="27" t="n">
        <v>1356.94176872902</v>
      </c>
      <c r="D32" s="4" t="n">
        <v>1.79049999999999</v>
      </c>
      <c r="E32" s="27" t="n">
        <v>2203.98788480053</v>
      </c>
      <c r="F32" s="36" t="n">
        <v>2.612</v>
      </c>
      <c r="G32" s="27" t="n">
        <v>2989.00603172293</v>
      </c>
      <c r="H32" s="36" t="n">
        <v>4.255</v>
      </c>
      <c r="I32" s="27" t="n">
        <v>4282.99804888581</v>
      </c>
    </row>
    <row r="33" customFormat="false" ht="15.75" hidden="false" customHeight="false" outlineLevel="0" collapsed="false">
      <c r="A33" s="35" t="n">
        <v>44051</v>
      </c>
      <c r="B33" s="27"/>
      <c r="C33" s="27" t="n">
        <v>1359.44947486957</v>
      </c>
      <c r="D33" s="4" t="n">
        <v>1.81599999999999</v>
      </c>
      <c r="E33" s="27" t="n">
        <v>2230.75537623492</v>
      </c>
      <c r="F33" s="36" t="n">
        <v>2.664</v>
      </c>
      <c r="G33" s="27" t="n">
        <v>3029.0284050586</v>
      </c>
      <c r="H33" s="36" t="n">
        <v>4.36</v>
      </c>
      <c r="I33" s="27" t="n">
        <v>4316.91388040862</v>
      </c>
    </row>
    <row r="34" customFormat="false" ht="15.75" hidden="false" customHeight="false" outlineLevel="0" collapsed="false">
      <c r="A34" s="35" t="n">
        <v>44052</v>
      </c>
      <c r="B34" s="27"/>
      <c r="C34" s="27" t="n">
        <v>1361.91080327618</v>
      </c>
      <c r="D34" s="4" t="n">
        <v>1.84149999999999</v>
      </c>
      <c r="E34" s="27" t="n">
        <v>2256.79008578658</v>
      </c>
      <c r="F34" s="36" t="n">
        <v>2.716</v>
      </c>
      <c r="G34" s="27" t="n">
        <v>3066.71664150068</v>
      </c>
      <c r="H34" s="36" t="n">
        <v>4.465</v>
      </c>
      <c r="I34" s="27" t="n">
        <v>4343.35467747773</v>
      </c>
    </row>
    <row r="35" customFormat="false" ht="15.75" hidden="false" customHeight="false" outlineLevel="0" collapsed="false">
      <c r="A35" s="35" t="n">
        <v>44053</v>
      </c>
      <c r="B35" s="27"/>
      <c r="C35" s="27" t="n">
        <v>1364.32537348665</v>
      </c>
      <c r="D35" s="4" t="n">
        <v>1.86699999999999</v>
      </c>
      <c r="E35" s="27" t="n">
        <v>2282.07189237944</v>
      </c>
      <c r="F35" s="36" t="n">
        <v>2.768</v>
      </c>
      <c r="G35" s="27" t="n">
        <v>3102.01668558205</v>
      </c>
      <c r="H35" s="36" t="n">
        <v>4.57</v>
      </c>
      <c r="I35" s="27" t="n">
        <v>4362.26275121673</v>
      </c>
    </row>
    <row r="36" customFormat="false" ht="15.75" hidden="false" customHeight="false" outlineLevel="0" collapsed="false">
      <c r="A36" s="35" t="n">
        <v>44054</v>
      </c>
      <c r="B36" s="27"/>
      <c r="C36" s="27" t="n">
        <v>1366.69281645662</v>
      </c>
      <c r="D36" s="4" t="n">
        <v>1.89249999999999</v>
      </c>
      <c r="E36" s="27" t="n">
        <v>2306.58137700834</v>
      </c>
      <c r="F36" s="36" t="n">
        <v>2.82</v>
      </c>
      <c r="G36" s="27" t="n">
        <v>3134.87882679058</v>
      </c>
      <c r="H36" s="36" t="n">
        <v>4.675</v>
      </c>
      <c r="I36" s="27" t="n">
        <v>4373.60818541788</v>
      </c>
    </row>
    <row r="37" customFormat="false" ht="15.75" hidden="false" customHeight="false" outlineLevel="0" collapsed="false">
      <c r="A37" s="35" t="n">
        <v>44055</v>
      </c>
      <c r="B37" s="27"/>
      <c r="C37" s="27" t="n">
        <v>1369.01277315857</v>
      </c>
      <c r="D37" s="4" t="n">
        <v>1.91799999999999</v>
      </c>
      <c r="E37" s="27" t="n">
        <v>2330.29983888938</v>
      </c>
      <c r="F37" s="36" t="n">
        <v>2.872</v>
      </c>
      <c r="G37" s="27" t="n">
        <v>3165.25780863586</v>
      </c>
      <c r="H37" s="36" t="n">
        <v>4.78</v>
      </c>
      <c r="I37" s="27" t="n">
        <v>4377.38907467856</v>
      </c>
    </row>
    <row r="38" customFormat="false" ht="15.75" hidden="false" customHeight="false" outlineLevel="0" collapsed="false">
      <c r="A38" s="35" t="n">
        <v>44056</v>
      </c>
      <c r="B38" s="27"/>
      <c r="C38" s="27" t="n">
        <v>1371.28489359228</v>
      </c>
      <c r="D38" s="4" t="n">
        <v>1.94349999999999</v>
      </c>
      <c r="E38" s="27" t="n">
        <v>2353.2093130895</v>
      </c>
      <c r="F38" s="36" t="n">
        <v>2.924</v>
      </c>
      <c r="G38" s="27" t="n">
        <v>3193.11293071193</v>
      </c>
      <c r="H38" s="36" t="n">
        <v>4.885</v>
      </c>
      <c r="I38" s="27" t="n">
        <v>4373.63162503304</v>
      </c>
    </row>
    <row r="39" customFormat="false" ht="15.75" hidden="false" customHeight="false" outlineLevel="0" collapsed="false">
      <c r="A39" s="35" t="n">
        <v>44057</v>
      </c>
      <c r="B39" s="27"/>
      <c r="C39" s="27" t="n">
        <v>1373.50883609433</v>
      </c>
      <c r="D39" s="4" t="n">
        <v>1.96899999999999</v>
      </c>
      <c r="E39" s="27" t="n">
        <v>2375.29258892725</v>
      </c>
      <c r="F39" s="36" t="n">
        <v>2.976</v>
      </c>
      <c r="G39" s="27" t="n">
        <v>3218.40814209291</v>
      </c>
      <c r="H39" s="36" t="n">
        <v>4.99</v>
      </c>
      <c r="I39" s="27" t="n">
        <v>4362.39011222172</v>
      </c>
    </row>
    <row r="40" customFormat="false" ht="15.75" hidden="false" customHeight="false" outlineLevel="0" collapsed="false">
      <c r="A40" s="35" t="n">
        <v>44058</v>
      </c>
      <c r="B40" s="31"/>
      <c r="C40" s="31" t="n">
        <v>1375.68426686437</v>
      </c>
      <c r="D40" s="4" t="n">
        <v>1.99449999999998</v>
      </c>
      <c r="E40" s="31" t="n">
        <v>2396.53322861566</v>
      </c>
      <c r="F40" s="36" t="n">
        <v>3</v>
      </c>
      <c r="G40" s="31" t="n">
        <v>3241.11212476405</v>
      </c>
      <c r="H40" s="36" t="n">
        <v>5</v>
      </c>
      <c r="I40" s="31" t="n">
        <v>4343.74669431582</v>
      </c>
    </row>
    <row r="41" customFormat="false" ht="15.75" hidden="false" customHeight="false" outlineLevel="0" collapsed="false">
      <c r="A41" s="35" t="n">
        <v>44059</v>
      </c>
      <c r="B41" s="27"/>
      <c r="C41" s="27" t="n">
        <v>1377.81085964847</v>
      </c>
      <c r="D41" s="4" t="n">
        <v>2</v>
      </c>
      <c r="E41" s="27" t="n">
        <v>2416.91558574984</v>
      </c>
      <c r="F41" s="36" t="n">
        <v>3</v>
      </c>
      <c r="G41" s="27" t="n">
        <v>3251.93061176199</v>
      </c>
      <c r="H41" s="36" t="n">
        <v>5</v>
      </c>
      <c r="I41" s="27" t="n">
        <v>4293.75153424494</v>
      </c>
    </row>
    <row r="42" customFormat="false" ht="15.75" hidden="false" customHeight="false" outlineLevel="0" collapsed="false">
      <c r="A42" s="35" t="n">
        <v>44060</v>
      </c>
      <c r="B42" s="27"/>
      <c r="C42" s="27" t="n">
        <v>1379.88829553594</v>
      </c>
      <c r="D42" s="4" t="n">
        <v>2</v>
      </c>
      <c r="E42" s="27" t="n">
        <v>2428.98019066657</v>
      </c>
      <c r="F42" s="36" t="n">
        <v>3</v>
      </c>
      <c r="G42" s="27" t="n">
        <v>3246.06408894636</v>
      </c>
      <c r="H42" s="36" t="n">
        <v>5</v>
      </c>
      <c r="I42" s="27" t="n">
        <v>4218.89985212848</v>
      </c>
    </row>
    <row r="43" customFormat="false" ht="15.75" hidden="false" customHeight="false" outlineLevel="0" collapsed="false">
      <c r="A43" s="35" t="n">
        <v>44061</v>
      </c>
      <c r="B43" s="27"/>
      <c r="C43" s="27" t="n">
        <v>1381.91626283796</v>
      </c>
      <c r="D43" s="4" t="n">
        <v>2</v>
      </c>
      <c r="E43" s="27" t="n">
        <v>2433.02107542625</v>
      </c>
      <c r="F43" s="36" t="n">
        <v>3</v>
      </c>
      <c r="G43" s="27" t="n">
        <v>3228.23166407659</v>
      </c>
      <c r="H43" s="36" t="n">
        <v>5</v>
      </c>
      <c r="I43" s="27" t="n">
        <v>4126.41777191491</v>
      </c>
    </row>
    <row r="44" customFormat="false" ht="15.75" hidden="false" customHeight="false" outlineLevel="0" collapsed="false">
      <c r="A44" s="35" t="n">
        <v>44062</v>
      </c>
      <c r="B44" s="27"/>
      <c r="C44" s="27" t="n">
        <v>1383.89445702503</v>
      </c>
      <c r="D44" s="4" t="n">
        <v>2</v>
      </c>
      <c r="E44" s="27" t="n">
        <v>2431.30490378617</v>
      </c>
      <c r="F44" s="36" t="n">
        <v>3</v>
      </c>
      <c r="G44" s="27" t="n">
        <v>3201.76517634584</v>
      </c>
      <c r="H44" s="36" t="n">
        <v>5</v>
      </c>
      <c r="I44" s="27" t="n">
        <v>4021.54317404913</v>
      </c>
    </row>
    <row r="45" customFormat="false" ht="15.75" hidden="false" customHeight="false" outlineLevel="0" collapsed="false">
      <c r="A45" s="35" t="n">
        <v>44063</v>
      </c>
      <c r="B45" s="27"/>
      <c r="C45" s="27" t="n">
        <v>1385.82258070655</v>
      </c>
      <c r="D45" s="4" t="n">
        <v>2</v>
      </c>
      <c r="E45" s="27" t="n">
        <v>2425.42860303652</v>
      </c>
      <c r="F45" s="36" t="n">
        <v>3</v>
      </c>
      <c r="G45" s="27" t="n">
        <v>3169.05961420003</v>
      </c>
      <c r="H45" s="36" t="n">
        <v>5</v>
      </c>
      <c r="I45" s="27" t="n">
        <v>3908.16732308766</v>
      </c>
    </row>
    <row r="46" customFormat="false" ht="15.75" hidden="false" customHeight="false" outlineLevel="0" collapsed="false">
      <c r="A46" s="35" t="n">
        <v>44064</v>
      </c>
      <c r="B46" s="27"/>
      <c r="C46" s="27" t="n">
        <v>1387.70034364034</v>
      </c>
      <c r="D46" s="4" t="n">
        <v>2</v>
      </c>
      <c r="E46" s="27" t="n">
        <v>2416.53044611082</v>
      </c>
      <c r="F46" s="36" t="n">
        <v>3</v>
      </c>
      <c r="G46" s="27" t="n">
        <v>3131.86205638601</v>
      </c>
      <c r="H46" s="36" t="n">
        <v>5</v>
      </c>
      <c r="I46" s="27" t="n">
        <v>3789.23320709787</v>
      </c>
    </row>
    <row r="47" customFormat="false" ht="15.75" hidden="false" customHeight="false" outlineLevel="0" collapsed="false">
      <c r="A47" s="35" t="n">
        <v>44065</v>
      </c>
      <c r="B47" s="27"/>
      <c r="C47" s="27" t="n">
        <v>1389.52746276336</v>
      </c>
      <c r="D47" s="4" t="n">
        <v>2</v>
      </c>
      <c r="E47" s="27" t="n">
        <v>2405.42976406352</v>
      </c>
      <c r="F47" s="36" t="n">
        <v>3</v>
      </c>
      <c r="G47" s="27" t="n">
        <v>3091.46185663528</v>
      </c>
      <c r="H47" s="36" t="n">
        <v>5</v>
      </c>
      <c r="I47" s="27" t="n">
        <v>3666.99292082331</v>
      </c>
    </row>
    <row r="48" customFormat="false" ht="15.75" hidden="false" customHeight="false" outlineLevel="0" collapsed="false">
      <c r="A48" s="35" t="n">
        <v>44066</v>
      </c>
      <c r="B48" s="27"/>
      <c r="C48" s="27" t="n">
        <v>1391.30366223715</v>
      </c>
      <c r="D48" s="4" t="n">
        <v>2</v>
      </c>
      <c r="E48" s="27" t="n">
        <v>2392.72109931554</v>
      </c>
      <c r="F48" s="36" t="n">
        <v>3</v>
      </c>
      <c r="G48" s="27" t="n">
        <v>3048.81904375538</v>
      </c>
      <c r="H48" s="36" t="n">
        <v>5</v>
      </c>
      <c r="I48" s="27" t="n">
        <v>3543.18105001832</v>
      </c>
    </row>
    <row r="49" customFormat="false" ht="15.75" hidden="false" customHeight="false" outlineLevel="0" collapsed="false">
      <c r="A49" s="35" t="n">
        <v>44067</v>
      </c>
      <c r="B49" s="27"/>
      <c r="C49" s="27" t="n">
        <v>1393.02867350335</v>
      </c>
      <c r="D49" s="4" t="n">
        <v>2</v>
      </c>
      <c r="E49" s="27" t="n">
        <v>2378.83873251742</v>
      </c>
      <c r="F49" s="36" t="n">
        <v>3</v>
      </c>
      <c r="G49" s="27" t="n">
        <v>3004.65309867572</v>
      </c>
      <c r="H49" s="36" t="n">
        <v>5</v>
      </c>
      <c r="I49" s="27" t="n">
        <v>3419.13624347617</v>
      </c>
    </row>
    <row r="50" customFormat="false" ht="15.75" hidden="false" customHeight="false" outlineLevel="0" collapsed="false">
      <c r="A50" s="35" t="n">
        <v>44068</v>
      </c>
      <c r="B50" s="27"/>
      <c r="C50" s="27" t="n">
        <v>1394.70223534601</v>
      </c>
      <c r="D50" s="4" t="n">
        <v>2</v>
      </c>
      <c r="E50" s="27" t="n">
        <v>2364.10158287149</v>
      </c>
      <c r="F50" s="36" t="n">
        <v>3</v>
      </c>
      <c r="G50" s="27" t="n">
        <v>2959.50565899183</v>
      </c>
      <c r="H50" s="36" t="n">
        <v>5</v>
      </c>
      <c r="I50" s="27" t="n">
        <v>3295.88954076582</v>
      </c>
    </row>
    <row r="51" customFormat="false" ht="15.75" hidden="false" customHeight="false" outlineLevel="0" collapsed="false">
      <c r="A51" s="35" t="n">
        <v>44069</v>
      </c>
      <c r="B51" s="27"/>
      <c r="C51" s="27" t="n">
        <v>1396.32409395803</v>
      </c>
      <c r="D51" s="4" t="n">
        <v>2</v>
      </c>
      <c r="E51" s="27" t="n">
        <v>2348.74487100673</v>
      </c>
      <c r="F51" s="36" t="n">
        <v>3</v>
      </c>
      <c r="G51" s="27" t="n">
        <v>2913.78562635575</v>
      </c>
      <c r="H51" s="36" t="n">
        <v>5</v>
      </c>
      <c r="I51" s="27" t="n">
        <v>3174.23046026463</v>
      </c>
    </row>
    <row r="52" customFormat="false" ht="15.75" hidden="false" customHeight="false" outlineLevel="0" collapsed="false">
      <c r="A52" s="35" t="n">
        <v>44070</v>
      </c>
      <c r="B52" s="27"/>
      <c r="C52" s="27" t="n">
        <v>1397.89400301018</v>
      </c>
      <c r="D52" s="4" t="n">
        <v>2</v>
      </c>
      <c r="E52" s="27" t="n">
        <v>2332.94270284282</v>
      </c>
      <c r="F52" s="36" t="n">
        <v>3</v>
      </c>
      <c r="G52" s="27" t="n">
        <v>2867.80211046036</v>
      </c>
      <c r="H52" s="36" t="n">
        <v>5</v>
      </c>
      <c r="I52" s="27" t="n">
        <v>3054.75759105911</v>
      </c>
    </row>
    <row r="53" customFormat="false" ht="15.75" hidden="false" customHeight="false" outlineLevel="0" collapsed="false">
      <c r="A53" s="35" t="n">
        <v>44071</v>
      </c>
      <c r="B53" s="27"/>
      <c r="C53" s="27" t="n">
        <v>1399.41172372116</v>
      </c>
      <c r="D53" s="4" t="n">
        <v>2</v>
      </c>
      <c r="E53" s="27" t="n">
        <v>2316.82433168844</v>
      </c>
      <c r="F53" s="36" t="n">
        <v>3</v>
      </c>
      <c r="G53" s="27" t="n">
        <v>2821.78878402067</v>
      </c>
      <c r="H53" s="36" t="n">
        <v>5</v>
      </c>
      <c r="I53" s="27" t="n">
        <v>2937.91798429012</v>
      </c>
    </row>
    <row r="54" customFormat="false" ht="15.75" hidden="false" customHeight="false" outlineLevel="0" collapsed="false">
      <c r="A54" s="35" t="n">
        <v>44072</v>
      </c>
      <c r="B54" s="27"/>
      <c r="C54" s="27" t="n">
        <v>1400.87702492787</v>
      </c>
      <c r="D54" s="4" t="n">
        <v>2</v>
      </c>
      <c r="E54" s="27" t="n">
        <v>2300.48595978047</v>
      </c>
      <c r="F54" s="36" t="n">
        <v>3</v>
      </c>
      <c r="G54" s="27" t="n">
        <v>2775.92206051314</v>
      </c>
      <c r="H54" s="36" t="n">
        <v>5</v>
      </c>
      <c r="I54" s="27" t="n">
        <v>2824.03819636924</v>
      </c>
    </row>
    <row r="55" customFormat="false" ht="15.75" hidden="false" customHeight="false" outlineLevel="0" collapsed="false">
      <c r="A55" s="35" t="n">
        <v>44073</v>
      </c>
      <c r="B55" s="27"/>
      <c r="C55" s="27" t="n">
        <v>1402.28968315515</v>
      </c>
      <c r="D55" s="4" t="n">
        <v>2</v>
      </c>
      <c r="E55" s="27" t="n">
        <v>2283.99935674939</v>
      </c>
      <c r="F55" s="36" t="n">
        <v>3</v>
      </c>
      <c r="G55" s="27" t="n">
        <v>2730.33476125335</v>
      </c>
      <c r="H55" s="36" t="n">
        <v>5</v>
      </c>
      <c r="I55" s="27" t="n">
        <v>2713.34895780858</v>
      </c>
    </row>
    <row r="56" customFormat="false" ht="15.75" hidden="false" customHeight="false" outlineLevel="0" collapsed="false">
      <c r="A56" s="35" t="n">
        <v>44074</v>
      </c>
      <c r="B56" s="27"/>
      <c r="C56" s="27" t="n">
        <v>1403.64948268446</v>
      </c>
      <c r="D56" s="4" t="n">
        <v>2</v>
      </c>
      <c r="E56" s="27" t="n">
        <v>2267.41818512397</v>
      </c>
      <c r="F56" s="36" t="n">
        <v>3</v>
      </c>
      <c r="G56" s="27" t="n">
        <v>2685.12644834916</v>
      </c>
      <c r="H56" s="36" t="n">
        <v>5</v>
      </c>
      <c r="I56" s="27" t="n">
        <v>2606.00488573918</v>
      </c>
    </row>
    <row r="57" customFormat="false" ht="15.75" hidden="false" customHeight="false" outlineLevel="0" collapsed="false">
      <c r="A57" s="37"/>
    </row>
    <row r="58" customFormat="false" ht="15.75" hidden="false" customHeight="false" outlineLevel="0" collapsed="false">
      <c r="A58" s="37"/>
    </row>
    <row r="59" customFormat="false" ht="15.75" hidden="false" customHeight="false" outlineLevel="0" collapsed="false">
      <c r="A59" s="37"/>
    </row>
    <row r="60" customFormat="false" ht="15.75" hidden="false" customHeight="false" outlineLevel="0" collapsed="false">
      <c r="A60" s="37"/>
    </row>
    <row r="61" customFormat="false" ht="15.75" hidden="false" customHeight="false" outlineLevel="0" collapsed="false">
      <c r="A61" s="37"/>
    </row>
    <row r="62" customFormat="false" ht="15.75" hidden="false" customHeight="false" outlineLevel="0" collapsed="false">
      <c r="A62" s="37"/>
    </row>
    <row r="63" customFormat="false" ht="15.75" hidden="false" customHeight="false" outlineLevel="0" collapsed="false">
      <c r="A63" s="37"/>
    </row>
    <row r="64" customFormat="false" ht="15.75" hidden="false" customHeight="false" outlineLevel="0" collapsed="false">
      <c r="A64" s="37"/>
    </row>
    <row r="65" customFormat="false" ht="15.75" hidden="false" customHeight="false" outlineLevel="0" collapsed="false">
      <c r="A65" s="37"/>
    </row>
    <row r="66" customFormat="false" ht="15.75" hidden="false" customHeight="false" outlineLevel="0" collapsed="false">
      <c r="A66" s="37"/>
    </row>
    <row r="67" customFormat="false" ht="15.75" hidden="false" customHeight="false" outlineLevel="0" collapsed="false">
      <c r="A67" s="37"/>
    </row>
    <row r="68" customFormat="false" ht="15.75" hidden="false" customHeight="false" outlineLevel="0" collapsed="false">
      <c r="A68" s="37"/>
    </row>
    <row r="69" customFormat="false" ht="15.75" hidden="false" customHeight="false" outlineLevel="0" collapsed="false">
      <c r="A69" s="37"/>
    </row>
    <row r="70" customFormat="false" ht="15.75" hidden="false" customHeight="false" outlineLevel="0" collapsed="false">
      <c r="A70" s="37"/>
    </row>
    <row r="71" customFormat="false" ht="15.75" hidden="false" customHeight="false" outlineLevel="0" collapsed="false">
      <c r="A71" s="37"/>
    </row>
    <row r="72" customFormat="false" ht="15.75" hidden="false" customHeight="false" outlineLevel="0" collapsed="false">
      <c r="A72" s="37"/>
    </row>
    <row r="73" customFormat="false" ht="15.75" hidden="false" customHeight="false" outlineLevel="0" collapsed="false">
      <c r="A73" s="37"/>
    </row>
    <row r="74" customFormat="false" ht="15.75" hidden="false" customHeight="false" outlineLevel="0" collapsed="false">
      <c r="A74" s="37"/>
    </row>
    <row r="75" customFormat="false" ht="15.75" hidden="false" customHeight="false" outlineLevel="0" collapsed="false">
      <c r="A75" s="37"/>
    </row>
    <row r="76" customFormat="false" ht="15.75" hidden="false" customHeight="false" outlineLevel="0" collapsed="false">
      <c r="A76" s="37"/>
    </row>
    <row r="77" customFormat="false" ht="15.75" hidden="false" customHeight="false" outlineLevel="0" collapsed="false">
      <c r="A77" s="37"/>
    </row>
    <row r="78" customFormat="false" ht="15.75" hidden="false" customHeight="false" outlineLevel="0" collapsed="false">
      <c r="A78" s="37"/>
    </row>
    <row r="79" customFormat="false" ht="15.75" hidden="false" customHeight="false" outlineLevel="0" collapsed="false">
      <c r="A79" s="37"/>
    </row>
    <row r="80" customFormat="false" ht="15.75" hidden="false" customHeight="false" outlineLevel="0" collapsed="false">
      <c r="A80" s="37"/>
    </row>
    <row r="81" customFormat="false" ht="15.75" hidden="false" customHeight="false" outlineLevel="0" collapsed="false">
      <c r="A81" s="37"/>
    </row>
    <row r="82" customFormat="false" ht="15.75" hidden="false" customHeight="false" outlineLevel="0" collapsed="false">
      <c r="A82" s="37"/>
    </row>
    <row r="83" customFormat="false" ht="15.75" hidden="false" customHeight="false" outlineLevel="0" collapsed="false">
      <c r="A83" s="37"/>
    </row>
    <row r="84" customFormat="false" ht="15.75" hidden="false" customHeight="false" outlineLevel="0" collapsed="false">
      <c r="A84" s="37"/>
    </row>
    <row r="85" customFormat="false" ht="15.75" hidden="false" customHeight="false" outlineLevel="0" collapsed="false">
      <c r="A85" s="37"/>
    </row>
    <row r="86" customFormat="false" ht="15.75" hidden="false" customHeight="false" outlineLevel="0" collapsed="false">
      <c r="A86" s="37"/>
    </row>
    <row r="87" customFormat="false" ht="15.75" hidden="false" customHeight="false" outlineLevel="0" collapsed="false">
      <c r="A87" s="37"/>
    </row>
    <row r="88" customFormat="false" ht="15.75" hidden="false" customHeight="false" outlineLevel="0" collapsed="false">
      <c r="A88" s="37"/>
    </row>
    <row r="89" customFormat="false" ht="15.75" hidden="false" customHeight="false" outlineLevel="0" collapsed="false">
      <c r="A89" s="37"/>
    </row>
    <row r="90" customFormat="false" ht="15.75" hidden="false" customHeight="false" outlineLevel="0" collapsed="false">
      <c r="A90" s="37"/>
    </row>
    <row r="91" customFormat="false" ht="15.75" hidden="false" customHeight="false" outlineLevel="0" collapsed="false">
      <c r="A91" s="37"/>
    </row>
    <row r="92" customFormat="false" ht="15.75" hidden="false" customHeight="false" outlineLevel="0" collapsed="false">
      <c r="A92" s="37"/>
    </row>
    <row r="93" customFormat="false" ht="15.75" hidden="false" customHeight="false" outlineLevel="0" collapsed="false">
      <c r="A93" s="37"/>
    </row>
    <row r="94" customFormat="false" ht="15.75" hidden="false" customHeight="false" outlineLevel="0" collapsed="false">
      <c r="A94" s="37"/>
    </row>
    <row r="95" customFormat="false" ht="15.75" hidden="false" customHeight="false" outlineLevel="0" collapsed="false">
      <c r="A95" s="37"/>
    </row>
    <row r="96" customFormat="false" ht="15.75" hidden="false" customHeight="false" outlineLevel="0" collapsed="false">
      <c r="A96" s="37"/>
    </row>
    <row r="97" customFormat="false" ht="15.75" hidden="false" customHeight="false" outlineLevel="0" collapsed="false">
      <c r="A97" s="37"/>
    </row>
    <row r="98" customFormat="false" ht="15.75" hidden="false" customHeight="false" outlineLevel="0" collapsed="false">
      <c r="A98" s="37"/>
    </row>
    <row r="99" customFormat="false" ht="15.75" hidden="false" customHeight="false" outlineLevel="0" collapsed="false">
      <c r="A99" s="37"/>
    </row>
    <row r="100" customFormat="false" ht="15.75" hidden="false" customHeight="false" outlineLevel="0" collapsed="false">
      <c r="A100" s="37"/>
    </row>
    <row r="101" customFormat="false" ht="15.75" hidden="false" customHeight="false" outlineLevel="0" collapsed="false">
      <c r="A101" s="37"/>
    </row>
    <row r="102" customFormat="false" ht="15.75" hidden="false" customHeight="false" outlineLevel="0" collapsed="false">
      <c r="A102" s="37"/>
    </row>
    <row r="103" customFormat="false" ht="15.75" hidden="false" customHeight="false" outlineLevel="0" collapsed="false">
      <c r="A103" s="37"/>
    </row>
    <row r="104" customFormat="false" ht="15.75" hidden="false" customHeight="false" outlineLevel="0" collapsed="false">
      <c r="A104" s="37"/>
    </row>
    <row r="105" customFormat="false" ht="15.75" hidden="false" customHeight="false" outlineLevel="0" collapsed="false">
      <c r="A105" s="37"/>
    </row>
    <row r="106" customFormat="false" ht="15.75" hidden="false" customHeight="false" outlineLevel="0" collapsed="false">
      <c r="A106" s="37"/>
    </row>
    <row r="107" customFormat="false" ht="15.75" hidden="false" customHeight="false" outlineLevel="0" collapsed="false">
      <c r="A107" s="37"/>
    </row>
    <row r="108" customFormat="false" ht="15.75" hidden="false" customHeight="false" outlineLevel="0" collapsed="false">
      <c r="A108" s="37"/>
    </row>
    <row r="109" customFormat="false" ht="15.75" hidden="false" customHeight="false" outlineLevel="0" collapsed="false">
      <c r="A109" s="37"/>
    </row>
    <row r="110" customFormat="false" ht="15.75" hidden="false" customHeight="false" outlineLevel="0" collapsed="false">
      <c r="A110" s="37"/>
    </row>
    <row r="111" customFormat="false" ht="15.75" hidden="false" customHeight="false" outlineLevel="0" collapsed="false">
      <c r="A111" s="37"/>
    </row>
    <row r="112" customFormat="false" ht="15.75" hidden="false" customHeight="false" outlineLevel="0" collapsed="false">
      <c r="A112" s="37"/>
    </row>
    <row r="113" customFormat="false" ht="15.75" hidden="false" customHeight="false" outlineLevel="0" collapsed="false">
      <c r="A113" s="37"/>
    </row>
    <row r="114" customFormat="false" ht="15.75" hidden="false" customHeight="false" outlineLevel="0" collapsed="false">
      <c r="A114" s="37"/>
    </row>
    <row r="115" customFormat="false" ht="15.75" hidden="false" customHeight="false" outlineLevel="0" collapsed="false">
      <c r="A115" s="37"/>
    </row>
    <row r="116" customFormat="false" ht="15.75" hidden="false" customHeight="false" outlineLevel="0" collapsed="false">
      <c r="A116" s="37"/>
    </row>
    <row r="117" customFormat="false" ht="15.75" hidden="false" customHeight="false" outlineLevel="0" collapsed="false">
      <c r="A117" s="37"/>
    </row>
    <row r="118" customFormat="false" ht="15.75" hidden="false" customHeight="false" outlineLevel="0" collapsed="false">
      <c r="A118" s="37"/>
    </row>
    <row r="119" customFormat="false" ht="15.75" hidden="false" customHeight="false" outlineLevel="0" collapsed="false">
      <c r="A119" s="37"/>
    </row>
    <row r="120" customFormat="false" ht="15.75" hidden="false" customHeight="false" outlineLevel="0" collapsed="false">
      <c r="A120" s="37"/>
    </row>
    <row r="121" customFormat="false" ht="15.75" hidden="false" customHeight="false" outlineLevel="0" collapsed="false">
      <c r="A121" s="37"/>
    </row>
    <row r="122" customFormat="false" ht="15.75" hidden="false" customHeight="false" outlineLevel="0" collapsed="false">
      <c r="A122" s="37"/>
    </row>
    <row r="123" customFormat="false" ht="15.75" hidden="false" customHeight="false" outlineLevel="0" collapsed="false">
      <c r="A123" s="37"/>
    </row>
    <row r="124" customFormat="false" ht="15.75" hidden="false" customHeight="false" outlineLevel="0" collapsed="false">
      <c r="A124" s="37"/>
    </row>
    <row r="125" customFormat="false" ht="15.75" hidden="false" customHeight="false" outlineLevel="0" collapsed="false">
      <c r="A125" s="37"/>
    </row>
    <row r="126" customFormat="false" ht="15.75" hidden="false" customHeight="false" outlineLevel="0" collapsed="false">
      <c r="A126" s="37"/>
    </row>
    <row r="127" customFormat="false" ht="15.75" hidden="false" customHeight="false" outlineLevel="0" collapsed="false">
      <c r="A127" s="37"/>
    </row>
    <row r="128" customFormat="false" ht="15.75" hidden="false" customHeight="false" outlineLevel="0" collapsed="false">
      <c r="A128" s="37"/>
    </row>
    <row r="129" customFormat="false" ht="15.75" hidden="false" customHeight="false" outlineLevel="0" collapsed="false">
      <c r="A129" s="37"/>
    </row>
    <row r="130" customFormat="false" ht="15.75" hidden="false" customHeight="false" outlineLevel="0" collapsed="false">
      <c r="A130" s="37"/>
    </row>
    <row r="131" customFormat="false" ht="15.75" hidden="false" customHeight="false" outlineLevel="0" collapsed="false">
      <c r="A131" s="37"/>
    </row>
    <row r="132" customFormat="false" ht="15.75" hidden="false" customHeight="false" outlineLevel="0" collapsed="false">
      <c r="A132" s="37"/>
    </row>
    <row r="133" customFormat="false" ht="15.75" hidden="false" customHeight="false" outlineLevel="0" collapsed="false">
      <c r="A133" s="37"/>
    </row>
    <row r="134" customFormat="false" ht="15.75" hidden="false" customHeight="false" outlineLevel="0" collapsed="false">
      <c r="A134" s="37"/>
    </row>
    <row r="135" customFormat="false" ht="15.75" hidden="false" customHeight="false" outlineLevel="0" collapsed="false">
      <c r="A135" s="37"/>
    </row>
    <row r="136" customFormat="false" ht="15.75" hidden="false" customHeight="false" outlineLevel="0" collapsed="false">
      <c r="A136" s="37"/>
    </row>
    <row r="137" customFormat="false" ht="15.75" hidden="false" customHeight="false" outlineLevel="0" collapsed="false">
      <c r="A137" s="37"/>
    </row>
    <row r="138" customFormat="false" ht="15.75" hidden="false" customHeight="false" outlineLevel="0" collapsed="false">
      <c r="A138" s="37"/>
    </row>
    <row r="139" customFormat="false" ht="15.75" hidden="false" customHeight="false" outlineLevel="0" collapsed="false">
      <c r="A139" s="37"/>
    </row>
    <row r="140" customFormat="false" ht="15.75" hidden="false" customHeight="false" outlineLevel="0" collapsed="false">
      <c r="A140" s="37"/>
    </row>
    <row r="141" customFormat="false" ht="15.75" hidden="false" customHeight="false" outlineLevel="0" collapsed="false">
      <c r="A141" s="37"/>
    </row>
    <row r="142" customFormat="false" ht="15.75" hidden="false" customHeight="false" outlineLevel="0" collapsed="false">
      <c r="A142" s="37"/>
    </row>
    <row r="143" customFormat="false" ht="15.75" hidden="false" customHeight="false" outlineLevel="0" collapsed="false">
      <c r="A143" s="37"/>
    </row>
    <row r="144" customFormat="false" ht="15.75" hidden="false" customHeight="false" outlineLevel="0" collapsed="false">
      <c r="A144" s="37"/>
    </row>
    <row r="145" customFormat="false" ht="15.75" hidden="false" customHeight="false" outlineLevel="0" collapsed="false">
      <c r="A145" s="37"/>
    </row>
    <row r="146" customFormat="false" ht="15.75" hidden="false" customHeight="false" outlineLevel="0" collapsed="false">
      <c r="A146" s="37"/>
    </row>
    <row r="147" customFormat="false" ht="15.75" hidden="false" customHeight="false" outlineLevel="0" collapsed="false">
      <c r="A147" s="37"/>
    </row>
    <row r="148" customFormat="false" ht="15.75" hidden="false" customHeight="false" outlineLevel="0" collapsed="false">
      <c r="A148" s="37"/>
    </row>
    <row r="149" customFormat="false" ht="15.75" hidden="false" customHeight="false" outlineLevel="0" collapsed="false">
      <c r="A149" s="37"/>
    </row>
    <row r="150" customFormat="false" ht="15.75" hidden="false" customHeight="false" outlineLevel="0" collapsed="false">
      <c r="A150" s="37"/>
    </row>
    <row r="151" customFormat="false" ht="15.75" hidden="false" customHeight="false" outlineLevel="0" collapsed="false">
      <c r="A151" s="37"/>
    </row>
    <row r="152" customFormat="false" ht="15.75" hidden="false" customHeight="false" outlineLevel="0" collapsed="false">
      <c r="A152" s="37"/>
    </row>
    <row r="153" customFormat="false" ht="15.75" hidden="false" customHeight="false" outlineLevel="0" collapsed="false">
      <c r="A153" s="37"/>
    </row>
    <row r="154" customFormat="false" ht="15.75" hidden="false" customHeight="false" outlineLevel="0" collapsed="false">
      <c r="A154" s="37"/>
    </row>
    <row r="155" customFormat="false" ht="15.75" hidden="false" customHeight="false" outlineLevel="0" collapsed="false">
      <c r="A155" s="37"/>
    </row>
    <row r="156" customFormat="false" ht="15.75" hidden="false" customHeight="false" outlineLevel="0" collapsed="false">
      <c r="A156" s="37"/>
    </row>
    <row r="157" customFormat="false" ht="15.75" hidden="false" customHeight="false" outlineLevel="0" collapsed="false">
      <c r="A157" s="37"/>
    </row>
    <row r="158" customFormat="false" ht="15.75" hidden="false" customHeight="false" outlineLevel="0" collapsed="false">
      <c r="A158" s="37"/>
    </row>
    <row r="159" customFormat="false" ht="15.75" hidden="false" customHeight="false" outlineLevel="0" collapsed="false">
      <c r="A159" s="37"/>
    </row>
    <row r="160" customFormat="false" ht="15.75" hidden="false" customHeight="false" outlineLevel="0" collapsed="false">
      <c r="A160" s="37"/>
    </row>
    <row r="161" customFormat="false" ht="15.75" hidden="false" customHeight="false" outlineLevel="0" collapsed="false">
      <c r="A161" s="37"/>
    </row>
    <row r="162" customFormat="false" ht="15.75" hidden="false" customHeight="false" outlineLevel="0" collapsed="false">
      <c r="A162" s="37"/>
    </row>
    <row r="163" customFormat="false" ht="15.75" hidden="false" customHeight="false" outlineLevel="0" collapsed="false">
      <c r="A163" s="37"/>
    </row>
    <row r="164" customFormat="false" ht="15.75" hidden="false" customHeight="false" outlineLevel="0" collapsed="false">
      <c r="A164" s="37"/>
    </row>
    <row r="165" customFormat="false" ht="15.75" hidden="false" customHeight="false" outlineLevel="0" collapsed="false">
      <c r="A165" s="37"/>
    </row>
    <row r="166" customFormat="false" ht="15.75" hidden="false" customHeight="false" outlineLevel="0" collapsed="false">
      <c r="A166" s="37"/>
    </row>
    <row r="167" customFormat="false" ht="15.75" hidden="false" customHeight="false" outlineLevel="0" collapsed="false">
      <c r="A167" s="37"/>
    </row>
    <row r="168" customFormat="false" ht="15.75" hidden="false" customHeight="false" outlineLevel="0" collapsed="false">
      <c r="A168" s="37"/>
    </row>
    <row r="169" customFormat="false" ht="15.75" hidden="false" customHeight="false" outlineLevel="0" collapsed="false">
      <c r="A169" s="37"/>
    </row>
    <row r="170" customFormat="false" ht="15.75" hidden="false" customHeight="false" outlineLevel="0" collapsed="false">
      <c r="A170" s="37"/>
    </row>
    <row r="171" customFormat="false" ht="15.75" hidden="false" customHeight="false" outlineLevel="0" collapsed="false">
      <c r="A171" s="37"/>
    </row>
    <row r="172" customFormat="false" ht="15.75" hidden="false" customHeight="false" outlineLevel="0" collapsed="false">
      <c r="A172" s="37"/>
    </row>
    <row r="173" customFormat="false" ht="15.75" hidden="false" customHeight="false" outlineLevel="0" collapsed="false">
      <c r="A173" s="37"/>
    </row>
    <row r="174" customFormat="false" ht="15.75" hidden="false" customHeight="false" outlineLevel="0" collapsed="false">
      <c r="A174" s="37"/>
    </row>
    <row r="175" customFormat="false" ht="15.75" hidden="false" customHeight="false" outlineLevel="0" collapsed="false">
      <c r="A175" s="37"/>
    </row>
    <row r="176" customFormat="false" ht="15.75" hidden="false" customHeight="false" outlineLevel="0" collapsed="false">
      <c r="A176" s="37"/>
    </row>
    <row r="177" customFormat="false" ht="15.75" hidden="false" customHeight="false" outlineLevel="0" collapsed="false">
      <c r="A177" s="37"/>
    </row>
    <row r="178" customFormat="false" ht="15.75" hidden="false" customHeight="false" outlineLevel="0" collapsed="false">
      <c r="A178" s="37"/>
    </row>
    <row r="179" customFormat="false" ht="15.75" hidden="false" customHeight="false" outlineLevel="0" collapsed="false">
      <c r="A179" s="37"/>
    </row>
    <row r="180" customFormat="false" ht="15.75" hidden="false" customHeight="false" outlineLevel="0" collapsed="false">
      <c r="A180" s="37"/>
    </row>
    <row r="181" customFormat="false" ht="15.75" hidden="false" customHeight="false" outlineLevel="0" collapsed="false">
      <c r="A181" s="37"/>
    </row>
    <row r="182" customFormat="false" ht="15.75" hidden="false" customHeight="false" outlineLevel="0" collapsed="false">
      <c r="A182" s="37"/>
    </row>
    <row r="183" customFormat="false" ht="15.75" hidden="false" customHeight="false" outlineLevel="0" collapsed="false">
      <c r="A183" s="37"/>
    </row>
    <row r="184" customFormat="false" ht="15.75" hidden="false" customHeight="false" outlineLevel="0" collapsed="false">
      <c r="A184" s="37"/>
    </row>
    <row r="185" customFormat="false" ht="15.75" hidden="false" customHeight="false" outlineLevel="0" collapsed="false">
      <c r="A185" s="37"/>
    </row>
    <row r="186" customFormat="false" ht="15.75" hidden="false" customHeight="false" outlineLevel="0" collapsed="false">
      <c r="A186" s="37"/>
    </row>
    <row r="187" customFormat="false" ht="15.75" hidden="false" customHeight="false" outlineLevel="0" collapsed="false">
      <c r="A187" s="37"/>
    </row>
    <row r="188" customFormat="false" ht="15.75" hidden="false" customHeight="false" outlineLevel="0" collapsed="false">
      <c r="A188" s="37"/>
    </row>
    <row r="189" customFormat="false" ht="15.75" hidden="false" customHeight="false" outlineLevel="0" collapsed="false">
      <c r="A189" s="37"/>
    </row>
    <row r="190" customFormat="false" ht="15.75" hidden="false" customHeight="false" outlineLevel="0" collapsed="false">
      <c r="A190" s="37"/>
    </row>
    <row r="191" customFormat="false" ht="15.75" hidden="false" customHeight="false" outlineLevel="0" collapsed="false">
      <c r="A191" s="37"/>
    </row>
    <row r="192" customFormat="false" ht="15.75" hidden="false" customHeight="false" outlineLevel="0" collapsed="false">
      <c r="A192" s="37"/>
    </row>
    <row r="193" customFormat="false" ht="15.75" hidden="false" customHeight="false" outlineLevel="0" collapsed="false">
      <c r="A193" s="37"/>
    </row>
    <row r="194" customFormat="false" ht="15.75" hidden="false" customHeight="false" outlineLevel="0" collapsed="false">
      <c r="A194" s="37"/>
    </row>
    <row r="195" customFormat="false" ht="15.75" hidden="false" customHeight="false" outlineLevel="0" collapsed="false">
      <c r="A195" s="37"/>
    </row>
    <row r="196" customFormat="false" ht="15.75" hidden="false" customHeight="false" outlineLevel="0" collapsed="false">
      <c r="A196" s="37"/>
    </row>
    <row r="197" customFormat="false" ht="15.75" hidden="false" customHeight="false" outlineLevel="0" collapsed="false">
      <c r="A197" s="37"/>
    </row>
    <row r="198" customFormat="false" ht="15.75" hidden="false" customHeight="false" outlineLevel="0" collapsed="false">
      <c r="A198" s="37"/>
    </row>
    <row r="199" customFormat="false" ht="15.75" hidden="false" customHeight="false" outlineLevel="0" collapsed="false">
      <c r="A199" s="37"/>
    </row>
    <row r="200" customFormat="false" ht="15.75" hidden="false" customHeight="false" outlineLevel="0" collapsed="false">
      <c r="A200" s="37"/>
    </row>
    <row r="201" customFormat="false" ht="15.75" hidden="false" customHeight="false" outlineLevel="0" collapsed="false">
      <c r="A201" s="37"/>
    </row>
    <row r="202" customFormat="false" ht="15.75" hidden="false" customHeight="false" outlineLevel="0" collapsed="false">
      <c r="A202" s="37"/>
    </row>
    <row r="203" customFormat="false" ht="15.75" hidden="false" customHeight="false" outlineLevel="0" collapsed="false">
      <c r="A203" s="37"/>
    </row>
    <row r="204" customFormat="false" ht="15.75" hidden="false" customHeight="false" outlineLevel="0" collapsed="false">
      <c r="A204" s="37"/>
    </row>
    <row r="205" customFormat="false" ht="15.75" hidden="false" customHeight="false" outlineLevel="0" collapsed="false">
      <c r="A205" s="37"/>
    </row>
    <row r="206" customFormat="false" ht="15.75" hidden="false" customHeight="false" outlineLevel="0" collapsed="false">
      <c r="A206" s="37"/>
    </row>
    <row r="207" customFormat="false" ht="15.75" hidden="false" customHeight="false" outlineLevel="0" collapsed="false">
      <c r="A207" s="37"/>
    </row>
    <row r="208" customFormat="false" ht="15.75" hidden="false" customHeight="false" outlineLevel="0" collapsed="false">
      <c r="A208" s="37"/>
    </row>
    <row r="209" customFormat="false" ht="15.75" hidden="false" customHeight="false" outlineLevel="0" collapsed="false">
      <c r="A209" s="37"/>
    </row>
    <row r="210" customFormat="false" ht="15.75" hidden="false" customHeight="false" outlineLevel="0" collapsed="false">
      <c r="A210" s="37"/>
    </row>
    <row r="211" customFormat="false" ht="15.75" hidden="false" customHeight="false" outlineLevel="0" collapsed="false">
      <c r="A211" s="37"/>
    </row>
    <row r="212" customFormat="false" ht="15.75" hidden="false" customHeight="false" outlineLevel="0" collapsed="false">
      <c r="A212" s="37"/>
    </row>
    <row r="213" customFormat="false" ht="15.75" hidden="false" customHeight="false" outlineLevel="0" collapsed="false">
      <c r="A213" s="37"/>
    </row>
    <row r="214" customFormat="false" ht="15.75" hidden="false" customHeight="false" outlineLevel="0" collapsed="false">
      <c r="A214" s="37"/>
    </row>
    <row r="215" customFormat="false" ht="15.75" hidden="false" customHeight="false" outlineLevel="0" collapsed="false">
      <c r="A215" s="37"/>
    </row>
    <row r="216" customFormat="false" ht="15.75" hidden="false" customHeight="false" outlineLevel="0" collapsed="false">
      <c r="A216" s="37"/>
    </row>
    <row r="217" customFormat="false" ht="15.75" hidden="false" customHeight="false" outlineLevel="0" collapsed="false">
      <c r="A217" s="37"/>
    </row>
    <row r="218" customFormat="false" ht="15.75" hidden="false" customHeight="false" outlineLevel="0" collapsed="false">
      <c r="A218" s="37"/>
    </row>
    <row r="219" customFormat="false" ht="15.75" hidden="false" customHeight="false" outlineLevel="0" collapsed="false">
      <c r="A219" s="37"/>
    </row>
    <row r="220" customFormat="false" ht="15.75" hidden="false" customHeight="false" outlineLevel="0" collapsed="false">
      <c r="A220" s="37"/>
    </row>
    <row r="221" customFormat="false" ht="15.75" hidden="false" customHeight="false" outlineLevel="0" collapsed="false">
      <c r="A221" s="37"/>
    </row>
    <row r="222" customFormat="false" ht="15.75" hidden="false" customHeight="false" outlineLevel="0" collapsed="false">
      <c r="A222" s="37"/>
    </row>
    <row r="223" customFormat="false" ht="15.75" hidden="false" customHeight="false" outlineLevel="0" collapsed="false">
      <c r="A223" s="37"/>
    </row>
    <row r="224" customFormat="false" ht="15.75" hidden="false" customHeight="false" outlineLevel="0" collapsed="false">
      <c r="A224" s="37"/>
    </row>
    <row r="225" customFormat="false" ht="15.75" hidden="false" customHeight="false" outlineLevel="0" collapsed="false">
      <c r="A225" s="37"/>
    </row>
    <row r="226" customFormat="false" ht="15.75" hidden="false" customHeight="false" outlineLevel="0" collapsed="false">
      <c r="A226" s="37"/>
    </row>
    <row r="227" customFormat="false" ht="15.75" hidden="false" customHeight="false" outlineLevel="0" collapsed="false">
      <c r="A227" s="37"/>
    </row>
    <row r="228" customFormat="false" ht="15.75" hidden="false" customHeight="false" outlineLevel="0" collapsed="false">
      <c r="A228" s="37"/>
    </row>
    <row r="229" customFormat="false" ht="15.75" hidden="false" customHeight="false" outlineLevel="0" collapsed="false">
      <c r="A229" s="37"/>
    </row>
    <row r="230" customFormat="false" ht="15.75" hidden="false" customHeight="false" outlineLevel="0" collapsed="false">
      <c r="A230" s="37"/>
    </row>
    <row r="231" customFormat="false" ht="15.75" hidden="false" customHeight="false" outlineLevel="0" collapsed="false">
      <c r="A231" s="37"/>
    </row>
    <row r="232" customFormat="false" ht="15.75" hidden="false" customHeight="false" outlineLevel="0" collapsed="false">
      <c r="A232" s="37"/>
    </row>
    <row r="233" customFormat="false" ht="15.75" hidden="false" customHeight="false" outlineLevel="0" collapsed="false">
      <c r="A233" s="37"/>
    </row>
    <row r="234" customFormat="false" ht="15.75" hidden="false" customHeight="false" outlineLevel="0" collapsed="false">
      <c r="A234" s="37"/>
    </row>
    <row r="235" customFormat="false" ht="15.75" hidden="false" customHeight="false" outlineLevel="0" collapsed="false">
      <c r="A235" s="37"/>
    </row>
    <row r="236" customFormat="false" ht="15.75" hidden="false" customHeight="false" outlineLevel="0" collapsed="false">
      <c r="A236" s="37"/>
    </row>
    <row r="237" customFormat="false" ht="15.75" hidden="false" customHeight="false" outlineLevel="0" collapsed="false">
      <c r="A237" s="37"/>
    </row>
    <row r="238" customFormat="false" ht="15.75" hidden="false" customHeight="false" outlineLevel="0" collapsed="false">
      <c r="A238" s="37"/>
    </row>
    <row r="239" customFormat="false" ht="15.75" hidden="false" customHeight="false" outlineLevel="0" collapsed="false">
      <c r="A239" s="37"/>
    </row>
    <row r="240" customFormat="false" ht="15.75" hidden="false" customHeight="false" outlineLevel="0" collapsed="false">
      <c r="A240" s="37"/>
    </row>
    <row r="241" customFormat="false" ht="15.75" hidden="false" customHeight="false" outlineLevel="0" collapsed="false">
      <c r="A241" s="37"/>
    </row>
    <row r="242" customFormat="false" ht="15.75" hidden="false" customHeight="false" outlineLevel="0" collapsed="false">
      <c r="A242" s="37"/>
    </row>
    <row r="243" customFormat="false" ht="15.75" hidden="false" customHeight="false" outlineLevel="0" collapsed="false">
      <c r="A243" s="37"/>
    </row>
    <row r="244" customFormat="false" ht="15.75" hidden="false" customHeight="false" outlineLevel="0" collapsed="false">
      <c r="A244" s="37"/>
    </row>
    <row r="245" customFormat="false" ht="15.75" hidden="false" customHeight="false" outlineLevel="0" collapsed="false">
      <c r="A245" s="37"/>
    </row>
    <row r="246" customFormat="false" ht="15.75" hidden="false" customHeight="false" outlineLevel="0" collapsed="false">
      <c r="A246" s="37"/>
    </row>
    <row r="247" customFormat="false" ht="15.75" hidden="false" customHeight="false" outlineLevel="0" collapsed="false">
      <c r="A247" s="37"/>
    </row>
    <row r="248" customFormat="false" ht="15.75" hidden="false" customHeight="false" outlineLevel="0" collapsed="false">
      <c r="A248" s="37"/>
    </row>
    <row r="249" customFormat="false" ht="15.75" hidden="false" customHeight="false" outlineLevel="0" collapsed="false">
      <c r="A249" s="37"/>
    </row>
    <row r="250" customFormat="false" ht="15.75" hidden="false" customHeight="false" outlineLevel="0" collapsed="false">
      <c r="A250" s="37"/>
    </row>
    <row r="251" customFormat="false" ht="15.75" hidden="false" customHeight="false" outlineLevel="0" collapsed="false">
      <c r="A251" s="37"/>
    </row>
    <row r="252" customFormat="false" ht="15.75" hidden="false" customHeight="false" outlineLevel="0" collapsed="false">
      <c r="A252" s="37"/>
    </row>
    <row r="253" customFormat="false" ht="15.75" hidden="false" customHeight="false" outlineLevel="0" collapsed="false">
      <c r="A253" s="37"/>
    </row>
    <row r="254" customFormat="false" ht="15.75" hidden="false" customHeight="false" outlineLevel="0" collapsed="false">
      <c r="A254" s="37"/>
    </row>
    <row r="255" customFormat="false" ht="15.75" hidden="false" customHeight="false" outlineLevel="0" collapsed="false">
      <c r="A255" s="37"/>
    </row>
    <row r="256" customFormat="false" ht="15.75" hidden="false" customHeight="false" outlineLevel="0" collapsed="false">
      <c r="A256" s="37"/>
    </row>
    <row r="257" customFormat="false" ht="15.75" hidden="false" customHeight="false" outlineLevel="0" collapsed="false">
      <c r="A257" s="37"/>
    </row>
    <row r="258" customFormat="false" ht="15.75" hidden="false" customHeight="false" outlineLevel="0" collapsed="false">
      <c r="A258" s="37"/>
    </row>
    <row r="259" customFormat="false" ht="15.75" hidden="false" customHeight="false" outlineLevel="0" collapsed="false">
      <c r="A259" s="37"/>
    </row>
    <row r="260" customFormat="false" ht="15.75" hidden="false" customHeight="false" outlineLevel="0" collapsed="false">
      <c r="A260" s="37"/>
    </row>
    <row r="261" customFormat="false" ht="15.75" hidden="false" customHeight="false" outlineLevel="0" collapsed="false">
      <c r="A261" s="37"/>
    </row>
    <row r="262" customFormat="false" ht="15.75" hidden="false" customHeight="false" outlineLevel="0" collapsed="false">
      <c r="A262" s="37"/>
    </row>
    <row r="263" customFormat="false" ht="15.75" hidden="false" customHeight="false" outlineLevel="0" collapsed="false">
      <c r="A263" s="37"/>
    </row>
    <row r="264" customFormat="false" ht="15.75" hidden="false" customHeight="false" outlineLevel="0" collapsed="false">
      <c r="A264" s="37"/>
    </row>
    <row r="265" customFormat="false" ht="15.75" hidden="false" customHeight="false" outlineLevel="0" collapsed="false">
      <c r="A265" s="37"/>
    </row>
    <row r="266" customFormat="false" ht="15.75" hidden="false" customHeight="false" outlineLevel="0" collapsed="false">
      <c r="A266" s="37"/>
    </row>
    <row r="267" customFormat="false" ht="15.75" hidden="false" customHeight="false" outlineLevel="0" collapsed="false">
      <c r="A267" s="37"/>
    </row>
    <row r="268" customFormat="false" ht="15.75" hidden="false" customHeight="false" outlineLevel="0" collapsed="false">
      <c r="A268" s="37"/>
    </row>
    <row r="269" customFormat="false" ht="15.75" hidden="false" customHeight="false" outlineLevel="0" collapsed="false">
      <c r="A269" s="37"/>
    </row>
    <row r="270" customFormat="false" ht="15.75" hidden="false" customHeight="false" outlineLevel="0" collapsed="false">
      <c r="A270" s="37"/>
    </row>
    <row r="271" customFormat="false" ht="15.75" hidden="false" customHeight="false" outlineLevel="0" collapsed="false">
      <c r="A271" s="37"/>
    </row>
    <row r="272" customFormat="false" ht="15.75" hidden="false" customHeight="false" outlineLevel="0" collapsed="false">
      <c r="A272" s="37"/>
    </row>
    <row r="273" customFormat="false" ht="15.75" hidden="false" customHeight="false" outlineLevel="0" collapsed="false">
      <c r="A273" s="37"/>
    </row>
    <row r="274" customFormat="false" ht="15.75" hidden="false" customHeight="false" outlineLevel="0" collapsed="false">
      <c r="A274" s="37"/>
    </row>
    <row r="275" customFormat="false" ht="15.75" hidden="false" customHeight="false" outlineLevel="0" collapsed="false">
      <c r="A275" s="37"/>
    </row>
    <row r="276" customFormat="false" ht="15.75" hidden="false" customHeight="false" outlineLevel="0" collapsed="false">
      <c r="A276" s="37"/>
    </row>
    <row r="277" customFormat="false" ht="15.75" hidden="false" customHeight="false" outlineLevel="0" collapsed="false">
      <c r="A277" s="37"/>
    </row>
    <row r="278" customFormat="false" ht="15.75" hidden="false" customHeight="false" outlineLevel="0" collapsed="false">
      <c r="A278" s="37"/>
    </row>
    <row r="279" customFormat="false" ht="15.75" hidden="false" customHeight="false" outlineLevel="0" collapsed="false">
      <c r="A279" s="37"/>
    </row>
    <row r="280" customFormat="false" ht="15.75" hidden="false" customHeight="false" outlineLevel="0" collapsed="false">
      <c r="A280" s="37"/>
    </row>
    <row r="281" customFormat="false" ht="15.75" hidden="false" customHeight="false" outlineLevel="0" collapsed="false">
      <c r="A281" s="37"/>
    </row>
    <row r="282" customFormat="false" ht="15.75" hidden="false" customHeight="false" outlineLevel="0" collapsed="false">
      <c r="A282" s="37"/>
    </row>
    <row r="283" customFormat="false" ht="15.75" hidden="false" customHeight="false" outlineLevel="0" collapsed="false">
      <c r="A283" s="37"/>
    </row>
    <row r="284" customFormat="false" ht="15.75" hidden="false" customHeight="false" outlineLevel="0" collapsed="false">
      <c r="A284" s="37"/>
    </row>
    <row r="285" customFormat="false" ht="15.75" hidden="false" customHeight="false" outlineLevel="0" collapsed="false">
      <c r="A285" s="37"/>
    </row>
    <row r="286" customFormat="false" ht="15.75" hidden="false" customHeight="false" outlineLevel="0" collapsed="false">
      <c r="A286" s="37"/>
    </row>
    <row r="287" customFormat="false" ht="15.75" hidden="false" customHeight="false" outlineLevel="0" collapsed="false">
      <c r="A287" s="37"/>
    </row>
    <row r="288" customFormat="false" ht="15.75" hidden="false" customHeight="false" outlineLevel="0" collapsed="false">
      <c r="A288" s="37"/>
    </row>
    <row r="289" customFormat="false" ht="15.75" hidden="false" customHeight="false" outlineLevel="0" collapsed="false">
      <c r="A289" s="37"/>
    </row>
    <row r="290" customFormat="false" ht="15.75" hidden="false" customHeight="false" outlineLevel="0" collapsed="false">
      <c r="A290" s="37"/>
    </row>
    <row r="291" customFormat="false" ht="15.75" hidden="false" customHeight="false" outlineLevel="0" collapsed="false">
      <c r="A291" s="37"/>
    </row>
    <row r="292" customFormat="false" ht="15.75" hidden="false" customHeight="false" outlineLevel="0" collapsed="false">
      <c r="A292" s="37"/>
    </row>
    <row r="293" customFormat="false" ht="15.75" hidden="false" customHeight="false" outlineLevel="0" collapsed="false">
      <c r="A293" s="37"/>
    </row>
    <row r="294" customFormat="false" ht="15.75" hidden="false" customHeight="false" outlineLevel="0" collapsed="false">
      <c r="A294" s="37"/>
    </row>
    <row r="295" customFormat="false" ht="15.75" hidden="false" customHeight="false" outlineLevel="0" collapsed="false">
      <c r="A295" s="37"/>
    </row>
    <row r="296" customFormat="false" ht="15.75" hidden="false" customHeight="false" outlineLevel="0" collapsed="false">
      <c r="A296" s="37"/>
    </row>
    <row r="297" customFormat="false" ht="15.75" hidden="false" customHeight="false" outlineLevel="0" collapsed="false">
      <c r="A297" s="37"/>
    </row>
    <row r="298" customFormat="false" ht="15.75" hidden="false" customHeight="false" outlineLevel="0" collapsed="false">
      <c r="A298" s="37"/>
    </row>
    <row r="299" customFormat="false" ht="15.75" hidden="false" customHeight="false" outlineLevel="0" collapsed="false">
      <c r="A299" s="37"/>
    </row>
    <row r="300" customFormat="false" ht="15.75" hidden="false" customHeight="false" outlineLevel="0" collapsed="false">
      <c r="A300" s="37"/>
    </row>
    <row r="301" customFormat="false" ht="15.75" hidden="false" customHeight="false" outlineLevel="0" collapsed="false">
      <c r="A301" s="37"/>
    </row>
    <row r="302" customFormat="false" ht="15.75" hidden="false" customHeight="false" outlineLevel="0" collapsed="false">
      <c r="A302" s="37"/>
    </row>
    <row r="303" customFormat="false" ht="15.75" hidden="false" customHeight="false" outlineLevel="0" collapsed="false">
      <c r="A303" s="37"/>
    </row>
    <row r="304" customFormat="false" ht="15.75" hidden="false" customHeight="false" outlineLevel="0" collapsed="false">
      <c r="A304" s="37"/>
    </row>
    <row r="305" customFormat="false" ht="15.75" hidden="false" customHeight="false" outlineLevel="0" collapsed="false">
      <c r="A305" s="37"/>
    </row>
    <row r="306" customFormat="false" ht="15.75" hidden="false" customHeight="false" outlineLevel="0" collapsed="false">
      <c r="A306" s="37"/>
    </row>
    <row r="307" customFormat="false" ht="15.75" hidden="false" customHeight="false" outlineLevel="0" collapsed="false">
      <c r="A307" s="37"/>
    </row>
    <row r="308" customFormat="false" ht="15.75" hidden="false" customHeight="false" outlineLevel="0" collapsed="false">
      <c r="A308" s="37"/>
    </row>
    <row r="309" customFormat="false" ht="15.75" hidden="false" customHeight="false" outlineLevel="0" collapsed="false">
      <c r="A309" s="37"/>
    </row>
    <row r="310" customFormat="false" ht="15.75" hidden="false" customHeight="false" outlineLevel="0" collapsed="false">
      <c r="A310" s="37"/>
    </row>
    <row r="311" customFormat="false" ht="15.75" hidden="false" customHeight="false" outlineLevel="0" collapsed="false">
      <c r="A311" s="37"/>
    </row>
    <row r="312" customFormat="false" ht="15.75" hidden="false" customHeight="false" outlineLevel="0" collapsed="false">
      <c r="A312" s="37"/>
    </row>
    <row r="313" customFormat="false" ht="15.75" hidden="false" customHeight="false" outlineLevel="0" collapsed="false">
      <c r="A313" s="37"/>
    </row>
    <row r="314" customFormat="false" ht="15.75" hidden="false" customHeight="false" outlineLevel="0" collapsed="false">
      <c r="A314" s="37"/>
    </row>
    <row r="315" customFormat="false" ht="15.75" hidden="false" customHeight="false" outlineLevel="0" collapsed="false">
      <c r="A315" s="37"/>
    </row>
    <row r="316" customFormat="false" ht="15.75" hidden="false" customHeight="false" outlineLevel="0" collapsed="false">
      <c r="A316" s="37"/>
    </row>
    <row r="317" customFormat="false" ht="15.75" hidden="false" customHeight="false" outlineLevel="0" collapsed="false">
      <c r="A317" s="37"/>
    </row>
    <row r="318" customFormat="false" ht="15.75" hidden="false" customHeight="false" outlineLevel="0" collapsed="false">
      <c r="A318" s="37"/>
    </row>
    <row r="319" customFormat="false" ht="15.75" hidden="false" customHeight="false" outlineLevel="0" collapsed="false">
      <c r="A319" s="37"/>
    </row>
    <row r="320" customFormat="false" ht="15.75" hidden="false" customHeight="false" outlineLevel="0" collapsed="false">
      <c r="A320" s="37"/>
    </row>
    <row r="321" customFormat="false" ht="15.75" hidden="false" customHeight="false" outlineLevel="0" collapsed="false">
      <c r="A321" s="37"/>
    </row>
    <row r="322" customFormat="false" ht="15.75" hidden="false" customHeight="false" outlineLevel="0" collapsed="false">
      <c r="A322" s="37"/>
    </row>
    <row r="323" customFormat="false" ht="15.75" hidden="false" customHeight="false" outlineLevel="0" collapsed="false">
      <c r="A323" s="37"/>
    </row>
    <row r="324" customFormat="false" ht="15.75" hidden="false" customHeight="false" outlineLevel="0" collapsed="false">
      <c r="A324" s="37"/>
    </row>
    <row r="325" customFormat="false" ht="15.75" hidden="false" customHeight="false" outlineLevel="0" collapsed="false">
      <c r="A325" s="37"/>
    </row>
    <row r="326" customFormat="false" ht="15.75" hidden="false" customHeight="false" outlineLevel="0" collapsed="false">
      <c r="A326" s="37"/>
    </row>
    <row r="327" customFormat="false" ht="15.75" hidden="false" customHeight="false" outlineLevel="0" collapsed="false">
      <c r="A327" s="37"/>
    </row>
    <row r="328" customFormat="false" ht="15.75" hidden="false" customHeight="false" outlineLevel="0" collapsed="false">
      <c r="A328" s="37"/>
    </row>
    <row r="329" customFormat="false" ht="15.75" hidden="false" customHeight="false" outlineLevel="0" collapsed="false">
      <c r="A329" s="37"/>
    </row>
    <row r="330" customFormat="false" ht="15.75" hidden="false" customHeight="false" outlineLevel="0" collapsed="false">
      <c r="A330" s="37"/>
    </row>
    <row r="331" customFormat="false" ht="15.75" hidden="false" customHeight="false" outlineLevel="0" collapsed="false">
      <c r="A331" s="37"/>
    </row>
    <row r="332" customFormat="false" ht="15.75" hidden="false" customHeight="false" outlineLevel="0" collapsed="false">
      <c r="A332" s="37"/>
    </row>
    <row r="333" customFormat="false" ht="15.75" hidden="false" customHeight="false" outlineLevel="0" collapsed="false">
      <c r="A333" s="37"/>
    </row>
    <row r="334" customFormat="false" ht="15.75" hidden="false" customHeight="false" outlineLevel="0" collapsed="false">
      <c r="A334" s="37"/>
    </row>
    <row r="335" customFormat="false" ht="15.75" hidden="false" customHeight="false" outlineLevel="0" collapsed="false">
      <c r="A335" s="37"/>
    </row>
    <row r="336" customFormat="false" ht="15.75" hidden="false" customHeight="false" outlineLevel="0" collapsed="false">
      <c r="A336" s="37"/>
    </row>
    <row r="337" customFormat="false" ht="15.75" hidden="false" customHeight="false" outlineLevel="0" collapsed="false">
      <c r="A337" s="37"/>
    </row>
    <row r="338" customFormat="false" ht="15.75" hidden="false" customHeight="false" outlineLevel="0" collapsed="false">
      <c r="A338" s="37"/>
    </row>
    <row r="339" customFormat="false" ht="15.75" hidden="false" customHeight="false" outlineLevel="0" collapsed="false">
      <c r="A339" s="37"/>
    </row>
    <row r="340" customFormat="false" ht="15.75" hidden="false" customHeight="false" outlineLevel="0" collapsed="false">
      <c r="A340" s="37"/>
    </row>
    <row r="341" customFormat="false" ht="15.75" hidden="false" customHeight="false" outlineLevel="0" collapsed="false">
      <c r="A341" s="37"/>
    </row>
    <row r="342" customFormat="false" ht="15.75" hidden="false" customHeight="false" outlineLevel="0" collapsed="false">
      <c r="A342" s="37"/>
    </row>
    <row r="343" customFormat="false" ht="15.75" hidden="false" customHeight="false" outlineLevel="0" collapsed="false">
      <c r="A343" s="37"/>
    </row>
    <row r="344" customFormat="false" ht="15.75" hidden="false" customHeight="false" outlineLevel="0" collapsed="false">
      <c r="A344" s="37"/>
    </row>
    <row r="345" customFormat="false" ht="15.75" hidden="false" customHeight="false" outlineLevel="0" collapsed="false">
      <c r="A345" s="37"/>
    </row>
    <row r="346" customFormat="false" ht="15.75" hidden="false" customHeight="false" outlineLevel="0" collapsed="false">
      <c r="A346" s="37"/>
    </row>
    <row r="347" customFormat="false" ht="15.75" hidden="false" customHeight="false" outlineLevel="0" collapsed="false">
      <c r="A347" s="37"/>
    </row>
    <row r="348" customFormat="false" ht="15.75" hidden="false" customHeight="false" outlineLevel="0" collapsed="false">
      <c r="A348" s="37"/>
    </row>
    <row r="349" customFormat="false" ht="15.75" hidden="false" customHeight="false" outlineLevel="0" collapsed="false">
      <c r="A349" s="37"/>
    </row>
    <row r="350" customFormat="false" ht="15.75" hidden="false" customHeight="false" outlineLevel="0" collapsed="false">
      <c r="A350" s="37"/>
    </row>
    <row r="351" customFormat="false" ht="15.75" hidden="false" customHeight="false" outlineLevel="0" collapsed="false">
      <c r="A351" s="37"/>
    </row>
    <row r="352" customFormat="false" ht="15.75" hidden="false" customHeight="false" outlineLevel="0" collapsed="false">
      <c r="A352" s="37"/>
    </row>
    <row r="353" customFormat="false" ht="15.75" hidden="false" customHeight="false" outlineLevel="0" collapsed="false">
      <c r="A353" s="37"/>
    </row>
    <row r="354" customFormat="false" ht="15.75" hidden="false" customHeight="false" outlineLevel="0" collapsed="false">
      <c r="A354" s="37"/>
    </row>
    <row r="355" customFormat="false" ht="15.75" hidden="false" customHeight="false" outlineLevel="0" collapsed="false">
      <c r="A355" s="37"/>
    </row>
    <row r="356" customFormat="false" ht="15.75" hidden="false" customHeight="false" outlineLevel="0" collapsed="false">
      <c r="A356" s="37"/>
    </row>
    <row r="357" customFormat="false" ht="15.75" hidden="false" customHeight="false" outlineLevel="0" collapsed="false">
      <c r="A357" s="37"/>
    </row>
    <row r="358" customFormat="false" ht="15.75" hidden="false" customHeight="false" outlineLevel="0" collapsed="false">
      <c r="A358" s="37"/>
    </row>
    <row r="359" customFormat="false" ht="15.75" hidden="false" customHeight="false" outlineLevel="0" collapsed="false">
      <c r="A359" s="37"/>
    </row>
    <row r="360" customFormat="false" ht="15.75" hidden="false" customHeight="false" outlineLevel="0" collapsed="false">
      <c r="A360" s="37"/>
    </row>
    <row r="361" customFormat="false" ht="15.75" hidden="false" customHeight="false" outlineLevel="0" collapsed="false">
      <c r="A361" s="37"/>
    </row>
    <row r="362" customFormat="false" ht="15.75" hidden="false" customHeight="false" outlineLevel="0" collapsed="false">
      <c r="A362" s="37"/>
    </row>
    <row r="363" customFormat="false" ht="15.75" hidden="false" customHeight="false" outlineLevel="0" collapsed="false">
      <c r="A363" s="37"/>
    </row>
    <row r="364" customFormat="false" ht="15.75" hidden="false" customHeight="false" outlineLevel="0" collapsed="false">
      <c r="A364" s="37"/>
    </row>
    <row r="365" customFormat="false" ht="15.75" hidden="false" customHeight="false" outlineLevel="0" collapsed="false">
      <c r="A365" s="37"/>
    </row>
    <row r="366" customFormat="false" ht="15.75" hidden="false" customHeight="false" outlineLevel="0" collapsed="false">
      <c r="A366" s="37"/>
    </row>
    <row r="367" customFormat="false" ht="15.75" hidden="false" customHeight="false" outlineLevel="0" collapsed="false">
      <c r="A367" s="37"/>
    </row>
    <row r="368" customFormat="false" ht="15.75" hidden="false" customHeight="false" outlineLevel="0" collapsed="false">
      <c r="A368" s="37"/>
    </row>
    <row r="369" customFormat="false" ht="15.75" hidden="false" customHeight="false" outlineLevel="0" collapsed="false">
      <c r="A369" s="37"/>
    </row>
    <row r="370" customFormat="false" ht="15.75" hidden="false" customHeight="false" outlineLevel="0" collapsed="false">
      <c r="A370" s="37"/>
    </row>
    <row r="371" customFormat="false" ht="15.75" hidden="false" customHeight="false" outlineLevel="0" collapsed="false">
      <c r="A371" s="37"/>
    </row>
    <row r="372" customFormat="false" ht="15.75" hidden="false" customHeight="false" outlineLevel="0" collapsed="false">
      <c r="A372" s="37"/>
    </row>
    <row r="373" customFormat="false" ht="15.75" hidden="false" customHeight="false" outlineLevel="0" collapsed="false">
      <c r="A373" s="37"/>
    </row>
    <row r="374" customFormat="false" ht="15.75" hidden="false" customHeight="false" outlineLevel="0" collapsed="false">
      <c r="A374" s="37"/>
    </row>
    <row r="375" customFormat="false" ht="15.75" hidden="false" customHeight="false" outlineLevel="0" collapsed="false">
      <c r="A375" s="37"/>
    </row>
    <row r="376" customFormat="false" ht="15.75" hidden="false" customHeight="false" outlineLevel="0" collapsed="false">
      <c r="A376" s="37"/>
    </row>
    <row r="377" customFormat="false" ht="15.75" hidden="false" customHeight="false" outlineLevel="0" collapsed="false">
      <c r="A377" s="37"/>
    </row>
    <row r="378" customFormat="false" ht="15.75" hidden="false" customHeight="false" outlineLevel="0" collapsed="false">
      <c r="A378" s="37"/>
    </row>
    <row r="379" customFormat="false" ht="15.75" hidden="false" customHeight="false" outlineLevel="0" collapsed="false">
      <c r="A379" s="37"/>
    </row>
    <row r="380" customFormat="false" ht="15.75" hidden="false" customHeight="false" outlineLevel="0" collapsed="false">
      <c r="A380" s="37"/>
    </row>
    <row r="381" customFormat="false" ht="15.75" hidden="false" customHeight="false" outlineLevel="0" collapsed="false">
      <c r="A381" s="37"/>
    </row>
    <row r="382" customFormat="false" ht="15.75" hidden="false" customHeight="false" outlineLevel="0" collapsed="false">
      <c r="A382" s="37"/>
    </row>
    <row r="383" customFormat="false" ht="15.75" hidden="false" customHeight="false" outlineLevel="0" collapsed="false">
      <c r="A383" s="37"/>
    </row>
    <row r="384" customFormat="false" ht="15.75" hidden="false" customHeight="false" outlineLevel="0" collapsed="false">
      <c r="A384" s="37"/>
    </row>
    <row r="385" customFormat="false" ht="15.75" hidden="false" customHeight="false" outlineLevel="0" collapsed="false">
      <c r="A385" s="37"/>
    </row>
    <row r="386" customFormat="false" ht="15.75" hidden="false" customHeight="false" outlineLevel="0" collapsed="false">
      <c r="A386" s="37"/>
    </row>
    <row r="387" customFormat="false" ht="15.75" hidden="false" customHeight="false" outlineLevel="0" collapsed="false">
      <c r="A387" s="37"/>
    </row>
    <row r="388" customFormat="false" ht="15.75" hidden="false" customHeight="false" outlineLevel="0" collapsed="false">
      <c r="A388" s="37"/>
    </row>
    <row r="389" customFormat="false" ht="15.75" hidden="false" customHeight="false" outlineLevel="0" collapsed="false">
      <c r="A389" s="37"/>
    </row>
    <row r="390" customFormat="false" ht="15.75" hidden="false" customHeight="false" outlineLevel="0" collapsed="false">
      <c r="A390" s="37"/>
    </row>
    <row r="391" customFormat="false" ht="15.75" hidden="false" customHeight="false" outlineLevel="0" collapsed="false">
      <c r="A391" s="37"/>
    </row>
    <row r="392" customFormat="false" ht="15.75" hidden="false" customHeight="false" outlineLevel="0" collapsed="false">
      <c r="A392" s="37"/>
    </row>
    <row r="393" customFormat="false" ht="15.75" hidden="false" customHeight="false" outlineLevel="0" collapsed="false">
      <c r="A393" s="37"/>
    </row>
    <row r="394" customFormat="false" ht="15.75" hidden="false" customHeight="false" outlineLevel="0" collapsed="false">
      <c r="A394" s="37"/>
    </row>
    <row r="395" customFormat="false" ht="15.75" hidden="false" customHeight="false" outlineLevel="0" collapsed="false">
      <c r="A395" s="37"/>
    </row>
    <row r="396" customFormat="false" ht="15.75" hidden="false" customHeight="false" outlineLevel="0" collapsed="false">
      <c r="A396" s="37"/>
    </row>
    <row r="397" customFormat="false" ht="15.75" hidden="false" customHeight="false" outlineLevel="0" collapsed="false">
      <c r="A397" s="37"/>
    </row>
    <row r="398" customFormat="false" ht="15.75" hidden="false" customHeight="false" outlineLevel="0" collapsed="false">
      <c r="A398" s="37"/>
    </row>
    <row r="399" customFormat="false" ht="15.75" hidden="false" customHeight="false" outlineLevel="0" collapsed="false">
      <c r="A399" s="37"/>
    </row>
    <row r="400" customFormat="false" ht="15.75" hidden="false" customHeight="false" outlineLevel="0" collapsed="false">
      <c r="A400" s="37"/>
    </row>
    <row r="401" customFormat="false" ht="15.75" hidden="false" customHeight="false" outlineLevel="0" collapsed="false">
      <c r="A401" s="37"/>
    </row>
    <row r="402" customFormat="false" ht="15.75" hidden="false" customHeight="false" outlineLevel="0" collapsed="false">
      <c r="A402" s="37"/>
    </row>
    <row r="403" customFormat="false" ht="15.75" hidden="false" customHeight="false" outlineLevel="0" collapsed="false">
      <c r="A403" s="37"/>
    </row>
    <row r="404" customFormat="false" ht="15.75" hidden="false" customHeight="false" outlineLevel="0" collapsed="false">
      <c r="A404" s="37"/>
    </row>
    <row r="405" customFormat="false" ht="15.75" hidden="false" customHeight="false" outlineLevel="0" collapsed="false">
      <c r="A405" s="37"/>
    </row>
    <row r="406" customFormat="false" ht="15.75" hidden="false" customHeight="false" outlineLevel="0" collapsed="false">
      <c r="A406" s="37"/>
    </row>
    <row r="407" customFormat="false" ht="15.75" hidden="false" customHeight="false" outlineLevel="0" collapsed="false">
      <c r="A407" s="37"/>
    </row>
    <row r="408" customFormat="false" ht="15.75" hidden="false" customHeight="false" outlineLevel="0" collapsed="false">
      <c r="A408" s="37"/>
    </row>
    <row r="409" customFormat="false" ht="15.75" hidden="false" customHeight="false" outlineLevel="0" collapsed="false">
      <c r="A409" s="37"/>
    </row>
    <row r="410" customFormat="false" ht="15.75" hidden="false" customHeight="false" outlineLevel="0" collapsed="false">
      <c r="A410" s="37"/>
    </row>
    <row r="411" customFormat="false" ht="15.75" hidden="false" customHeight="false" outlineLevel="0" collapsed="false">
      <c r="A411" s="37"/>
    </row>
    <row r="412" customFormat="false" ht="15.75" hidden="false" customHeight="false" outlineLevel="0" collapsed="false">
      <c r="A412" s="37"/>
    </row>
    <row r="413" customFormat="false" ht="15.75" hidden="false" customHeight="false" outlineLevel="0" collapsed="false">
      <c r="A413" s="37"/>
    </row>
    <row r="414" customFormat="false" ht="15.75" hidden="false" customHeight="false" outlineLevel="0" collapsed="false">
      <c r="A414" s="37"/>
    </row>
    <row r="415" customFormat="false" ht="15.75" hidden="false" customHeight="false" outlineLevel="0" collapsed="false">
      <c r="A415" s="37"/>
    </row>
    <row r="416" customFormat="false" ht="15.75" hidden="false" customHeight="false" outlineLevel="0" collapsed="false">
      <c r="A416" s="37"/>
    </row>
    <row r="417" customFormat="false" ht="15.75" hidden="false" customHeight="false" outlineLevel="0" collapsed="false">
      <c r="A417" s="37"/>
    </row>
    <row r="418" customFormat="false" ht="15.75" hidden="false" customHeight="false" outlineLevel="0" collapsed="false">
      <c r="A418" s="37"/>
    </row>
    <row r="419" customFormat="false" ht="15.75" hidden="false" customHeight="false" outlineLevel="0" collapsed="false">
      <c r="A419" s="37"/>
    </row>
    <row r="420" customFormat="false" ht="15.75" hidden="false" customHeight="false" outlineLevel="0" collapsed="false">
      <c r="A420" s="37"/>
    </row>
    <row r="421" customFormat="false" ht="15.75" hidden="false" customHeight="false" outlineLevel="0" collapsed="false">
      <c r="A421" s="37"/>
    </row>
    <row r="422" customFormat="false" ht="15.75" hidden="false" customHeight="false" outlineLevel="0" collapsed="false">
      <c r="A422" s="37"/>
    </row>
    <row r="423" customFormat="false" ht="15.75" hidden="false" customHeight="false" outlineLevel="0" collapsed="false">
      <c r="A423" s="37"/>
    </row>
    <row r="424" customFormat="false" ht="15.75" hidden="false" customHeight="false" outlineLevel="0" collapsed="false">
      <c r="A424" s="37"/>
    </row>
    <row r="425" customFormat="false" ht="15.75" hidden="false" customHeight="false" outlineLevel="0" collapsed="false">
      <c r="A425" s="37"/>
    </row>
    <row r="426" customFormat="false" ht="15.75" hidden="false" customHeight="false" outlineLevel="0" collapsed="false">
      <c r="A426" s="37"/>
    </row>
    <row r="427" customFormat="false" ht="15.75" hidden="false" customHeight="false" outlineLevel="0" collapsed="false">
      <c r="A427" s="37"/>
    </row>
    <row r="428" customFormat="false" ht="15.75" hidden="false" customHeight="false" outlineLevel="0" collapsed="false">
      <c r="A428" s="37"/>
    </row>
    <row r="429" customFormat="false" ht="15.75" hidden="false" customHeight="false" outlineLevel="0" collapsed="false">
      <c r="A429" s="37"/>
    </row>
    <row r="430" customFormat="false" ht="15.75" hidden="false" customHeight="false" outlineLevel="0" collapsed="false">
      <c r="A430" s="37"/>
    </row>
    <row r="431" customFormat="false" ht="15.75" hidden="false" customHeight="false" outlineLevel="0" collapsed="false">
      <c r="A431" s="37"/>
    </row>
    <row r="432" customFormat="false" ht="15.75" hidden="false" customHeight="false" outlineLevel="0" collapsed="false">
      <c r="A432" s="37"/>
    </row>
    <row r="433" customFormat="false" ht="15.75" hidden="false" customHeight="false" outlineLevel="0" collapsed="false">
      <c r="A433" s="37"/>
    </row>
    <row r="434" customFormat="false" ht="15.75" hidden="false" customHeight="false" outlineLevel="0" collapsed="false">
      <c r="A434" s="37"/>
    </row>
    <row r="435" customFormat="false" ht="15.75" hidden="false" customHeight="false" outlineLevel="0" collapsed="false">
      <c r="A435" s="37"/>
    </row>
    <row r="436" customFormat="false" ht="15.75" hidden="false" customHeight="false" outlineLevel="0" collapsed="false">
      <c r="A436" s="37"/>
    </row>
    <row r="437" customFormat="false" ht="15.75" hidden="false" customHeight="false" outlineLevel="0" collapsed="false">
      <c r="A437" s="37"/>
    </row>
    <row r="438" customFormat="false" ht="15.75" hidden="false" customHeight="false" outlineLevel="0" collapsed="false">
      <c r="A438" s="37"/>
    </row>
    <row r="439" customFormat="false" ht="15.75" hidden="false" customHeight="false" outlineLevel="0" collapsed="false">
      <c r="A439" s="37"/>
    </row>
    <row r="440" customFormat="false" ht="15.75" hidden="false" customHeight="false" outlineLevel="0" collapsed="false">
      <c r="A440" s="37"/>
    </row>
    <row r="441" customFormat="false" ht="15.75" hidden="false" customHeight="false" outlineLevel="0" collapsed="false">
      <c r="A441" s="37"/>
    </row>
    <row r="442" customFormat="false" ht="15.75" hidden="false" customHeight="false" outlineLevel="0" collapsed="false">
      <c r="A442" s="37"/>
    </row>
    <row r="443" customFormat="false" ht="15.75" hidden="false" customHeight="false" outlineLevel="0" collapsed="false">
      <c r="A443" s="37"/>
    </row>
    <row r="444" customFormat="false" ht="15.75" hidden="false" customHeight="false" outlineLevel="0" collapsed="false">
      <c r="A444" s="37"/>
    </row>
    <row r="445" customFormat="false" ht="15.75" hidden="false" customHeight="false" outlineLevel="0" collapsed="false">
      <c r="A445" s="37"/>
    </row>
    <row r="446" customFormat="false" ht="15.75" hidden="false" customHeight="false" outlineLevel="0" collapsed="false">
      <c r="A446" s="37"/>
    </row>
    <row r="447" customFormat="false" ht="15.75" hidden="false" customHeight="false" outlineLevel="0" collapsed="false">
      <c r="A447" s="37"/>
    </row>
    <row r="448" customFormat="false" ht="15.75" hidden="false" customHeight="false" outlineLevel="0" collapsed="false">
      <c r="A448" s="37"/>
    </row>
    <row r="449" customFormat="false" ht="15.75" hidden="false" customHeight="false" outlineLevel="0" collapsed="false">
      <c r="A449" s="37"/>
    </row>
    <row r="450" customFormat="false" ht="15.75" hidden="false" customHeight="false" outlineLevel="0" collapsed="false">
      <c r="A450" s="37"/>
    </row>
    <row r="451" customFormat="false" ht="15.75" hidden="false" customHeight="false" outlineLevel="0" collapsed="false">
      <c r="A451" s="37"/>
    </row>
    <row r="452" customFormat="false" ht="15.75" hidden="false" customHeight="false" outlineLevel="0" collapsed="false">
      <c r="A452" s="37"/>
    </row>
    <row r="453" customFormat="false" ht="15.75" hidden="false" customHeight="false" outlineLevel="0" collapsed="false">
      <c r="A453" s="37"/>
    </row>
    <row r="454" customFormat="false" ht="15.75" hidden="false" customHeight="false" outlineLevel="0" collapsed="false">
      <c r="A454" s="37"/>
    </row>
    <row r="455" customFormat="false" ht="15.75" hidden="false" customHeight="false" outlineLevel="0" collapsed="false">
      <c r="A455" s="37"/>
    </row>
    <row r="456" customFormat="false" ht="15.75" hidden="false" customHeight="false" outlineLevel="0" collapsed="false">
      <c r="A456" s="37"/>
    </row>
    <row r="457" customFormat="false" ht="15.75" hidden="false" customHeight="false" outlineLevel="0" collapsed="false">
      <c r="A457" s="37"/>
    </row>
    <row r="458" customFormat="false" ht="15.75" hidden="false" customHeight="false" outlineLevel="0" collapsed="false">
      <c r="A458" s="37"/>
    </row>
    <row r="459" customFormat="false" ht="15.75" hidden="false" customHeight="false" outlineLevel="0" collapsed="false">
      <c r="A459" s="37"/>
    </row>
    <row r="460" customFormat="false" ht="15.75" hidden="false" customHeight="false" outlineLevel="0" collapsed="false">
      <c r="A460" s="37"/>
    </row>
    <row r="461" customFormat="false" ht="15.75" hidden="false" customHeight="false" outlineLevel="0" collapsed="false">
      <c r="A461" s="37"/>
    </row>
    <row r="462" customFormat="false" ht="15.75" hidden="false" customHeight="false" outlineLevel="0" collapsed="false">
      <c r="A462" s="37"/>
    </row>
    <row r="463" customFormat="false" ht="15.75" hidden="false" customHeight="false" outlineLevel="0" collapsed="false">
      <c r="A463" s="37"/>
    </row>
    <row r="464" customFormat="false" ht="15.75" hidden="false" customHeight="false" outlineLevel="0" collapsed="false">
      <c r="A464" s="37"/>
    </row>
    <row r="465" customFormat="false" ht="15.75" hidden="false" customHeight="false" outlineLevel="0" collapsed="false">
      <c r="A465" s="37"/>
    </row>
    <row r="466" customFormat="false" ht="15.75" hidden="false" customHeight="false" outlineLevel="0" collapsed="false">
      <c r="A466" s="37"/>
    </row>
    <row r="467" customFormat="false" ht="15.75" hidden="false" customHeight="false" outlineLevel="0" collapsed="false">
      <c r="A467" s="37"/>
    </row>
    <row r="468" customFormat="false" ht="15.75" hidden="false" customHeight="false" outlineLevel="0" collapsed="false">
      <c r="A468" s="37"/>
    </row>
    <row r="469" customFormat="false" ht="15.75" hidden="false" customHeight="false" outlineLevel="0" collapsed="false">
      <c r="A469" s="37"/>
    </row>
    <row r="470" customFormat="false" ht="15.75" hidden="false" customHeight="false" outlineLevel="0" collapsed="false">
      <c r="A470" s="37"/>
    </row>
    <row r="471" customFormat="false" ht="15.75" hidden="false" customHeight="false" outlineLevel="0" collapsed="false">
      <c r="A471" s="37"/>
    </row>
    <row r="472" customFormat="false" ht="15.75" hidden="false" customHeight="false" outlineLevel="0" collapsed="false">
      <c r="A472" s="37"/>
    </row>
    <row r="473" customFormat="false" ht="15.75" hidden="false" customHeight="false" outlineLevel="0" collapsed="false">
      <c r="A473" s="37"/>
    </row>
    <row r="474" customFormat="false" ht="15.75" hidden="false" customHeight="false" outlineLevel="0" collapsed="false">
      <c r="A474" s="37"/>
    </row>
    <row r="475" customFormat="false" ht="15.75" hidden="false" customHeight="false" outlineLevel="0" collapsed="false">
      <c r="A475" s="37"/>
    </row>
    <row r="476" customFormat="false" ht="15.75" hidden="false" customHeight="false" outlineLevel="0" collapsed="false">
      <c r="A476" s="37"/>
    </row>
    <row r="477" customFormat="false" ht="15.75" hidden="false" customHeight="false" outlineLevel="0" collapsed="false">
      <c r="A477" s="37"/>
    </row>
    <row r="478" customFormat="false" ht="15.75" hidden="false" customHeight="false" outlineLevel="0" collapsed="false">
      <c r="A478" s="37"/>
    </row>
    <row r="479" customFormat="false" ht="15.75" hidden="false" customHeight="false" outlineLevel="0" collapsed="false">
      <c r="A479" s="37"/>
    </row>
    <row r="480" customFormat="false" ht="15.75" hidden="false" customHeight="false" outlineLevel="0" collapsed="false">
      <c r="A480" s="37"/>
    </row>
    <row r="481" customFormat="false" ht="15.75" hidden="false" customHeight="false" outlineLevel="0" collapsed="false">
      <c r="A481" s="37"/>
    </row>
    <row r="482" customFormat="false" ht="15.75" hidden="false" customHeight="false" outlineLevel="0" collapsed="false">
      <c r="A482" s="37"/>
    </row>
    <row r="483" customFormat="false" ht="15.75" hidden="false" customHeight="false" outlineLevel="0" collapsed="false">
      <c r="A483" s="37"/>
    </row>
    <row r="484" customFormat="false" ht="15.75" hidden="false" customHeight="false" outlineLevel="0" collapsed="false">
      <c r="A484" s="37"/>
    </row>
    <row r="485" customFormat="false" ht="15.75" hidden="false" customHeight="false" outlineLevel="0" collapsed="false">
      <c r="A485" s="37"/>
    </row>
    <row r="486" customFormat="false" ht="15.75" hidden="false" customHeight="false" outlineLevel="0" collapsed="false">
      <c r="A486" s="37"/>
    </row>
    <row r="487" customFormat="false" ht="15.75" hidden="false" customHeight="false" outlineLevel="0" collapsed="false">
      <c r="A487" s="37"/>
    </row>
    <row r="488" customFormat="false" ht="15.75" hidden="false" customHeight="false" outlineLevel="0" collapsed="false">
      <c r="A488" s="37"/>
    </row>
    <row r="489" customFormat="false" ht="15.75" hidden="false" customHeight="false" outlineLevel="0" collapsed="false">
      <c r="A489" s="37"/>
    </row>
    <row r="490" customFormat="false" ht="15.75" hidden="false" customHeight="false" outlineLevel="0" collapsed="false">
      <c r="A490" s="37"/>
    </row>
    <row r="491" customFormat="false" ht="15.75" hidden="false" customHeight="false" outlineLevel="0" collapsed="false">
      <c r="A491" s="37"/>
    </row>
    <row r="492" customFormat="false" ht="15.75" hidden="false" customHeight="false" outlineLevel="0" collapsed="false">
      <c r="A492" s="37"/>
    </row>
    <row r="493" customFormat="false" ht="15.75" hidden="false" customHeight="false" outlineLevel="0" collapsed="false">
      <c r="A493" s="37"/>
    </row>
    <row r="494" customFormat="false" ht="15.75" hidden="false" customHeight="false" outlineLevel="0" collapsed="false">
      <c r="A494" s="37"/>
    </row>
    <row r="495" customFormat="false" ht="15.75" hidden="false" customHeight="false" outlineLevel="0" collapsed="false">
      <c r="A495" s="37"/>
    </row>
    <row r="496" customFormat="false" ht="15.75" hidden="false" customHeight="false" outlineLevel="0" collapsed="false">
      <c r="A496" s="37"/>
    </row>
    <row r="497" customFormat="false" ht="15.75" hidden="false" customHeight="false" outlineLevel="0" collapsed="false">
      <c r="A497" s="37"/>
    </row>
    <row r="498" customFormat="false" ht="15.75" hidden="false" customHeight="false" outlineLevel="0" collapsed="false">
      <c r="A498" s="37"/>
    </row>
    <row r="499" customFormat="false" ht="15.75" hidden="false" customHeight="false" outlineLevel="0" collapsed="false">
      <c r="A499" s="37"/>
    </row>
    <row r="500" customFormat="false" ht="15.75" hidden="false" customHeight="false" outlineLevel="0" collapsed="false">
      <c r="A500" s="37"/>
    </row>
    <row r="501" customFormat="false" ht="15.75" hidden="false" customHeight="false" outlineLevel="0" collapsed="false">
      <c r="A501" s="37"/>
    </row>
    <row r="502" customFormat="false" ht="15.75" hidden="false" customHeight="false" outlineLevel="0" collapsed="false">
      <c r="A502" s="37"/>
    </row>
    <row r="503" customFormat="false" ht="15.75" hidden="false" customHeight="false" outlineLevel="0" collapsed="false">
      <c r="A503" s="37"/>
    </row>
    <row r="504" customFormat="false" ht="15.75" hidden="false" customHeight="false" outlineLevel="0" collapsed="false">
      <c r="A504" s="37"/>
    </row>
    <row r="505" customFormat="false" ht="15.75" hidden="false" customHeight="false" outlineLevel="0" collapsed="false">
      <c r="A505" s="37"/>
    </row>
    <row r="506" customFormat="false" ht="15.75" hidden="false" customHeight="false" outlineLevel="0" collapsed="false">
      <c r="A506" s="37"/>
    </row>
    <row r="507" customFormat="false" ht="15.75" hidden="false" customHeight="false" outlineLevel="0" collapsed="false">
      <c r="A507" s="37"/>
    </row>
    <row r="508" customFormat="false" ht="15.75" hidden="false" customHeight="false" outlineLevel="0" collapsed="false">
      <c r="A508" s="37"/>
    </row>
    <row r="509" customFormat="false" ht="15.75" hidden="false" customHeight="false" outlineLevel="0" collapsed="false">
      <c r="A509" s="37"/>
    </row>
    <row r="510" customFormat="false" ht="15.75" hidden="false" customHeight="false" outlineLevel="0" collapsed="false">
      <c r="A510" s="37"/>
    </row>
    <row r="511" customFormat="false" ht="15.75" hidden="false" customHeight="false" outlineLevel="0" collapsed="false">
      <c r="A511" s="37"/>
    </row>
    <row r="512" customFormat="false" ht="15.75" hidden="false" customHeight="false" outlineLevel="0" collapsed="false">
      <c r="A512" s="37"/>
    </row>
    <row r="513" customFormat="false" ht="15.75" hidden="false" customHeight="false" outlineLevel="0" collapsed="false">
      <c r="A513" s="37"/>
    </row>
    <row r="514" customFormat="false" ht="15.75" hidden="false" customHeight="false" outlineLevel="0" collapsed="false">
      <c r="A514" s="37"/>
    </row>
    <row r="515" customFormat="false" ht="15.75" hidden="false" customHeight="false" outlineLevel="0" collapsed="false">
      <c r="A515" s="37"/>
    </row>
    <row r="516" customFormat="false" ht="15.75" hidden="false" customHeight="false" outlineLevel="0" collapsed="false">
      <c r="A516" s="37"/>
    </row>
    <row r="517" customFormat="false" ht="15.75" hidden="false" customHeight="false" outlineLevel="0" collapsed="false">
      <c r="A517" s="37"/>
    </row>
    <row r="518" customFormat="false" ht="15.75" hidden="false" customHeight="false" outlineLevel="0" collapsed="false">
      <c r="A518" s="37"/>
    </row>
    <row r="519" customFormat="false" ht="15.75" hidden="false" customHeight="false" outlineLevel="0" collapsed="false">
      <c r="A519" s="37"/>
    </row>
    <row r="520" customFormat="false" ht="15.75" hidden="false" customHeight="false" outlineLevel="0" collapsed="false">
      <c r="A520" s="37"/>
    </row>
    <row r="521" customFormat="false" ht="15.75" hidden="false" customHeight="false" outlineLevel="0" collapsed="false">
      <c r="A521" s="37"/>
    </row>
    <row r="522" customFormat="false" ht="15.75" hidden="false" customHeight="false" outlineLevel="0" collapsed="false">
      <c r="A522" s="37"/>
    </row>
    <row r="523" customFormat="false" ht="15.75" hidden="false" customHeight="false" outlineLevel="0" collapsed="false">
      <c r="A523" s="37"/>
    </row>
    <row r="524" customFormat="false" ht="15.75" hidden="false" customHeight="false" outlineLevel="0" collapsed="false">
      <c r="A524" s="37"/>
    </row>
    <row r="525" customFormat="false" ht="15.75" hidden="false" customHeight="false" outlineLevel="0" collapsed="false">
      <c r="A525" s="37"/>
    </row>
    <row r="526" customFormat="false" ht="15.75" hidden="false" customHeight="false" outlineLevel="0" collapsed="false">
      <c r="A526" s="37"/>
    </row>
    <row r="527" customFormat="false" ht="15.75" hidden="false" customHeight="false" outlineLevel="0" collapsed="false">
      <c r="A527" s="37"/>
    </row>
    <row r="528" customFormat="false" ht="15.75" hidden="false" customHeight="false" outlineLevel="0" collapsed="false">
      <c r="A528" s="37"/>
    </row>
    <row r="529" customFormat="false" ht="15.75" hidden="false" customHeight="false" outlineLevel="0" collapsed="false">
      <c r="A529" s="37"/>
    </row>
    <row r="530" customFormat="false" ht="15.75" hidden="false" customHeight="false" outlineLevel="0" collapsed="false">
      <c r="A530" s="37"/>
    </row>
    <row r="531" customFormat="false" ht="15.75" hidden="false" customHeight="false" outlineLevel="0" collapsed="false">
      <c r="A531" s="37"/>
    </row>
    <row r="532" customFormat="false" ht="15.75" hidden="false" customHeight="false" outlineLevel="0" collapsed="false">
      <c r="A532" s="37"/>
    </row>
    <row r="533" customFormat="false" ht="15.75" hidden="false" customHeight="false" outlineLevel="0" collapsed="false">
      <c r="A533" s="37"/>
    </row>
    <row r="534" customFormat="false" ht="15.75" hidden="false" customHeight="false" outlineLevel="0" collapsed="false">
      <c r="A534" s="37"/>
    </row>
    <row r="535" customFormat="false" ht="15.75" hidden="false" customHeight="false" outlineLevel="0" collapsed="false">
      <c r="A535" s="37"/>
    </row>
    <row r="536" customFormat="false" ht="15.75" hidden="false" customHeight="false" outlineLevel="0" collapsed="false">
      <c r="A536" s="37"/>
    </row>
    <row r="537" customFormat="false" ht="15.75" hidden="false" customHeight="false" outlineLevel="0" collapsed="false">
      <c r="A537" s="37"/>
    </row>
    <row r="538" customFormat="false" ht="15.75" hidden="false" customHeight="false" outlineLevel="0" collapsed="false">
      <c r="A538" s="37"/>
    </row>
    <row r="539" customFormat="false" ht="15.75" hidden="false" customHeight="false" outlineLevel="0" collapsed="false">
      <c r="A539" s="37"/>
    </row>
    <row r="540" customFormat="false" ht="15.75" hidden="false" customHeight="false" outlineLevel="0" collapsed="false">
      <c r="A540" s="37"/>
    </row>
    <row r="541" customFormat="false" ht="15.75" hidden="false" customHeight="false" outlineLevel="0" collapsed="false">
      <c r="A541" s="37"/>
    </row>
    <row r="542" customFormat="false" ht="15.75" hidden="false" customHeight="false" outlineLevel="0" collapsed="false">
      <c r="A542" s="37"/>
    </row>
    <row r="543" customFormat="false" ht="15.75" hidden="false" customHeight="false" outlineLevel="0" collapsed="false">
      <c r="A543" s="37"/>
    </row>
    <row r="544" customFormat="false" ht="15.75" hidden="false" customHeight="false" outlineLevel="0" collapsed="false">
      <c r="A544" s="37"/>
    </row>
    <row r="545" customFormat="false" ht="15.75" hidden="false" customHeight="false" outlineLevel="0" collapsed="false">
      <c r="A545" s="37"/>
    </row>
    <row r="546" customFormat="false" ht="15.75" hidden="false" customHeight="false" outlineLevel="0" collapsed="false">
      <c r="A546" s="37"/>
    </row>
    <row r="547" customFormat="false" ht="15.75" hidden="false" customHeight="false" outlineLevel="0" collapsed="false">
      <c r="A547" s="37"/>
    </row>
    <row r="548" customFormat="false" ht="15.75" hidden="false" customHeight="false" outlineLevel="0" collapsed="false">
      <c r="A548" s="37"/>
    </row>
    <row r="549" customFormat="false" ht="15.75" hidden="false" customHeight="false" outlineLevel="0" collapsed="false">
      <c r="A549" s="37"/>
    </row>
    <row r="550" customFormat="false" ht="15.75" hidden="false" customHeight="false" outlineLevel="0" collapsed="false">
      <c r="A550" s="37"/>
    </row>
    <row r="551" customFormat="false" ht="15.75" hidden="false" customHeight="false" outlineLevel="0" collapsed="false">
      <c r="A551" s="37"/>
    </row>
    <row r="552" customFormat="false" ht="15.75" hidden="false" customHeight="false" outlineLevel="0" collapsed="false">
      <c r="A552" s="37"/>
    </row>
    <row r="553" customFormat="false" ht="15.75" hidden="false" customHeight="false" outlineLevel="0" collapsed="false">
      <c r="A553" s="37"/>
    </row>
    <row r="554" customFormat="false" ht="15.75" hidden="false" customHeight="false" outlineLevel="0" collapsed="false">
      <c r="A554" s="37"/>
    </row>
    <row r="555" customFormat="false" ht="15.75" hidden="false" customHeight="false" outlineLevel="0" collapsed="false">
      <c r="A555" s="37"/>
    </row>
    <row r="556" customFormat="false" ht="15.75" hidden="false" customHeight="false" outlineLevel="0" collapsed="false">
      <c r="A556" s="37"/>
    </row>
    <row r="557" customFormat="false" ht="15.75" hidden="false" customHeight="false" outlineLevel="0" collapsed="false">
      <c r="A557" s="37"/>
    </row>
    <row r="558" customFormat="false" ht="15.75" hidden="false" customHeight="false" outlineLevel="0" collapsed="false">
      <c r="A558" s="37"/>
    </row>
    <row r="559" customFormat="false" ht="15.75" hidden="false" customHeight="false" outlineLevel="0" collapsed="false">
      <c r="A559" s="37"/>
    </row>
    <row r="560" customFormat="false" ht="15.75" hidden="false" customHeight="false" outlineLevel="0" collapsed="false">
      <c r="A560" s="37"/>
    </row>
    <row r="561" customFormat="false" ht="15.75" hidden="false" customHeight="false" outlineLevel="0" collapsed="false">
      <c r="A561" s="37"/>
    </row>
    <row r="562" customFormat="false" ht="15.75" hidden="false" customHeight="false" outlineLevel="0" collapsed="false">
      <c r="A562" s="37"/>
    </row>
    <row r="563" customFormat="false" ht="15.75" hidden="false" customHeight="false" outlineLevel="0" collapsed="false">
      <c r="A563" s="37"/>
    </row>
    <row r="564" customFormat="false" ht="15.75" hidden="false" customHeight="false" outlineLevel="0" collapsed="false">
      <c r="A564" s="37"/>
    </row>
    <row r="565" customFormat="false" ht="15.75" hidden="false" customHeight="false" outlineLevel="0" collapsed="false">
      <c r="A565" s="37"/>
    </row>
    <row r="566" customFormat="false" ht="15.75" hidden="false" customHeight="false" outlineLevel="0" collapsed="false">
      <c r="A566" s="37"/>
    </row>
    <row r="567" customFormat="false" ht="15.75" hidden="false" customHeight="false" outlineLevel="0" collapsed="false">
      <c r="A567" s="37"/>
    </row>
    <row r="568" customFormat="false" ht="15.75" hidden="false" customHeight="false" outlineLevel="0" collapsed="false">
      <c r="A568" s="37"/>
    </row>
    <row r="569" customFormat="false" ht="15.75" hidden="false" customHeight="false" outlineLevel="0" collapsed="false">
      <c r="A569" s="37"/>
    </row>
    <row r="570" customFormat="false" ht="15.75" hidden="false" customHeight="false" outlineLevel="0" collapsed="false">
      <c r="A570" s="37"/>
    </row>
    <row r="571" customFormat="false" ht="15.75" hidden="false" customHeight="false" outlineLevel="0" collapsed="false">
      <c r="A571" s="37"/>
    </row>
    <row r="572" customFormat="false" ht="15.75" hidden="false" customHeight="false" outlineLevel="0" collapsed="false">
      <c r="A572" s="37"/>
    </row>
    <row r="573" customFormat="false" ht="15.75" hidden="false" customHeight="false" outlineLevel="0" collapsed="false">
      <c r="A573" s="37"/>
    </row>
    <row r="574" customFormat="false" ht="15.75" hidden="false" customHeight="false" outlineLevel="0" collapsed="false">
      <c r="A574" s="37"/>
    </row>
    <row r="575" customFormat="false" ht="15.75" hidden="false" customHeight="false" outlineLevel="0" collapsed="false">
      <c r="A575" s="37"/>
    </row>
    <row r="576" customFormat="false" ht="15.75" hidden="false" customHeight="false" outlineLevel="0" collapsed="false">
      <c r="A576" s="37"/>
    </row>
    <row r="577" customFormat="false" ht="15.75" hidden="false" customHeight="false" outlineLevel="0" collapsed="false">
      <c r="A577" s="37"/>
    </row>
    <row r="578" customFormat="false" ht="15.75" hidden="false" customHeight="false" outlineLevel="0" collapsed="false">
      <c r="A578" s="37"/>
    </row>
    <row r="579" customFormat="false" ht="15.75" hidden="false" customHeight="false" outlineLevel="0" collapsed="false">
      <c r="A579" s="37"/>
    </row>
    <row r="580" customFormat="false" ht="15.75" hidden="false" customHeight="false" outlineLevel="0" collapsed="false">
      <c r="A580" s="37"/>
    </row>
    <row r="581" customFormat="false" ht="15.75" hidden="false" customHeight="false" outlineLevel="0" collapsed="false">
      <c r="A581" s="37"/>
    </row>
    <row r="582" customFormat="false" ht="15.75" hidden="false" customHeight="false" outlineLevel="0" collapsed="false">
      <c r="A582" s="37"/>
    </row>
    <row r="583" customFormat="false" ht="15.75" hidden="false" customHeight="false" outlineLevel="0" collapsed="false">
      <c r="A583" s="37"/>
    </row>
    <row r="584" customFormat="false" ht="15.75" hidden="false" customHeight="false" outlineLevel="0" collapsed="false">
      <c r="A584" s="37"/>
    </row>
    <row r="585" customFormat="false" ht="15.75" hidden="false" customHeight="false" outlineLevel="0" collapsed="false">
      <c r="A585" s="37"/>
    </row>
    <row r="586" customFormat="false" ht="15.75" hidden="false" customHeight="false" outlineLevel="0" collapsed="false">
      <c r="A586" s="37"/>
    </row>
    <row r="587" customFormat="false" ht="15.75" hidden="false" customHeight="false" outlineLevel="0" collapsed="false">
      <c r="A587" s="37"/>
    </row>
    <row r="588" customFormat="false" ht="15.75" hidden="false" customHeight="false" outlineLevel="0" collapsed="false">
      <c r="A588" s="37"/>
    </row>
    <row r="589" customFormat="false" ht="15.75" hidden="false" customHeight="false" outlineLevel="0" collapsed="false">
      <c r="A589" s="37"/>
    </row>
    <row r="590" customFormat="false" ht="15.75" hidden="false" customHeight="false" outlineLevel="0" collapsed="false">
      <c r="A590" s="37"/>
    </row>
    <row r="591" customFormat="false" ht="15.75" hidden="false" customHeight="false" outlineLevel="0" collapsed="false">
      <c r="A591" s="37"/>
    </row>
    <row r="592" customFormat="false" ht="15.75" hidden="false" customHeight="false" outlineLevel="0" collapsed="false">
      <c r="A592" s="37"/>
    </row>
    <row r="593" customFormat="false" ht="15.75" hidden="false" customHeight="false" outlineLevel="0" collapsed="false">
      <c r="A593" s="37"/>
    </row>
    <row r="594" customFormat="false" ht="15.75" hidden="false" customHeight="false" outlineLevel="0" collapsed="false">
      <c r="A594" s="37"/>
    </row>
    <row r="595" customFormat="false" ht="15.75" hidden="false" customHeight="false" outlineLevel="0" collapsed="false">
      <c r="A595" s="37"/>
    </row>
    <row r="596" customFormat="false" ht="15.75" hidden="false" customHeight="false" outlineLevel="0" collapsed="false">
      <c r="A596" s="37"/>
    </row>
    <row r="597" customFormat="false" ht="15.75" hidden="false" customHeight="false" outlineLevel="0" collapsed="false">
      <c r="A597" s="37"/>
    </row>
    <row r="598" customFormat="false" ht="15.75" hidden="false" customHeight="false" outlineLevel="0" collapsed="false">
      <c r="A598" s="37"/>
    </row>
    <row r="599" customFormat="false" ht="15.75" hidden="false" customHeight="false" outlineLevel="0" collapsed="false">
      <c r="A599" s="37"/>
    </row>
    <row r="600" customFormat="false" ht="15.75" hidden="false" customHeight="false" outlineLevel="0" collapsed="false">
      <c r="A600" s="37"/>
    </row>
    <row r="601" customFormat="false" ht="15.75" hidden="false" customHeight="false" outlineLevel="0" collapsed="false">
      <c r="A601" s="37"/>
    </row>
    <row r="602" customFormat="false" ht="15.75" hidden="false" customHeight="false" outlineLevel="0" collapsed="false">
      <c r="A602" s="37"/>
    </row>
    <row r="603" customFormat="false" ht="15.75" hidden="false" customHeight="false" outlineLevel="0" collapsed="false">
      <c r="A603" s="37"/>
    </row>
    <row r="604" customFormat="false" ht="15.75" hidden="false" customHeight="false" outlineLevel="0" collapsed="false">
      <c r="A604" s="37"/>
    </row>
    <row r="605" customFormat="false" ht="15.75" hidden="false" customHeight="false" outlineLevel="0" collapsed="false">
      <c r="A605" s="37"/>
    </row>
    <row r="606" customFormat="false" ht="15.75" hidden="false" customHeight="false" outlineLevel="0" collapsed="false">
      <c r="A606" s="37"/>
    </row>
    <row r="607" customFormat="false" ht="15.75" hidden="false" customHeight="false" outlineLevel="0" collapsed="false">
      <c r="A607" s="37"/>
    </row>
    <row r="608" customFormat="false" ht="15.75" hidden="false" customHeight="false" outlineLevel="0" collapsed="false">
      <c r="A608" s="37"/>
    </row>
    <row r="609" customFormat="false" ht="15.75" hidden="false" customHeight="false" outlineLevel="0" collapsed="false">
      <c r="A609" s="37"/>
    </row>
    <row r="610" customFormat="false" ht="15.75" hidden="false" customHeight="false" outlineLevel="0" collapsed="false">
      <c r="A610" s="37"/>
    </row>
    <row r="611" customFormat="false" ht="15.75" hidden="false" customHeight="false" outlineLevel="0" collapsed="false">
      <c r="A611" s="37"/>
    </row>
    <row r="612" customFormat="false" ht="15.75" hidden="false" customHeight="false" outlineLevel="0" collapsed="false">
      <c r="A612" s="37"/>
    </row>
    <row r="613" customFormat="false" ht="15.75" hidden="false" customHeight="false" outlineLevel="0" collapsed="false">
      <c r="A613" s="37"/>
    </row>
    <row r="614" customFormat="false" ht="15.75" hidden="false" customHeight="false" outlineLevel="0" collapsed="false">
      <c r="A614" s="37"/>
    </row>
    <row r="615" customFormat="false" ht="15.75" hidden="false" customHeight="false" outlineLevel="0" collapsed="false">
      <c r="A615" s="37"/>
    </row>
    <row r="616" customFormat="false" ht="15.75" hidden="false" customHeight="false" outlineLevel="0" collapsed="false">
      <c r="A616" s="37"/>
    </row>
    <row r="617" customFormat="false" ht="15.75" hidden="false" customHeight="false" outlineLevel="0" collapsed="false">
      <c r="A617" s="37"/>
    </row>
    <row r="618" customFormat="false" ht="15.75" hidden="false" customHeight="false" outlineLevel="0" collapsed="false">
      <c r="A618" s="37"/>
    </row>
    <row r="619" customFormat="false" ht="15.75" hidden="false" customHeight="false" outlineLevel="0" collapsed="false">
      <c r="A619" s="37"/>
    </row>
    <row r="620" customFormat="false" ht="15.75" hidden="false" customHeight="false" outlineLevel="0" collapsed="false">
      <c r="A620" s="37"/>
    </row>
    <row r="621" customFormat="false" ht="15.75" hidden="false" customHeight="false" outlineLevel="0" collapsed="false">
      <c r="A621" s="37"/>
    </row>
    <row r="622" customFormat="false" ht="15.75" hidden="false" customHeight="false" outlineLevel="0" collapsed="false">
      <c r="A622" s="37"/>
    </row>
    <row r="623" customFormat="false" ht="15.75" hidden="false" customHeight="false" outlineLevel="0" collapsed="false">
      <c r="A623" s="37"/>
    </row>
    <row r="624" customFormat="false" ht="15.75" hidden="false" customHeight="false" outlineLevel="0" collapsed="false">
      <c r="A624" s="37"/>
    </row>
    <row r="625" customFormat="false" ht="15.75" hidden="false" customHeight="false" outlineLevel="0" collapsed="false">
      <c r="A625" s="37"/>
    </row>
    <row r="626" customFormat="false" ht="15.75" hidden="false" customHeight="false" outlineLevel="0" collapsed="false">
      <c r="A626" s="37"/>
    </row>
    <row r="627" customFormat="false" ht="15.75" hidden="false" customHeight="false" outlineLevel="0" collapsed="false">
      <c r="A627" s="37"/>
    </row>
    <row r="628" customFormat="false" ht="15.75" hidden="false" customHeight="false" outlineLevel="0" collapsed="false">
      <c r="A628" s="37"/>
    </row>
    <row r="629" customFormat="false" ht="15.75" hidden="false" customHeight="false" outlineLevel="0" collapsed="false">
      <c r="A629" s="37"/>
    </row>
    <row r="630" customFormat="false" ht="15.75" hidden="false" customHeight="false" outlineLevel="0" collapsed="false">
      <c r="A630" s="37"/>
    </row>
    <row r="631" customFormat="false" ht="15.75" hidden="false" customHeight="false" outlineLevel="0" collapsed="false">
      <c r="A631" s="37"/>
    </row>
    <row r="632" customFormat="false" ht="15.75" hidden="false" customHeight="false" outlineLevel="0" collapsed="false">
      <c r="A632" s="37"/>
    </row>
    <row r="633" customFormat="false" ht="15.75" hidden="false" customHeight="false" outlineLevel="0" collapsed="false">
      <c r="A633" s="37"/>
    </row>
    <row r="634" customFormat="false" ht="15.75" hidden="false" customHeight="false" outlineLevel="0" collapsed="false">
      <c r="A634" s="37"/>
    </row>
    <row r="635" customFormat="false" ht="15.75" hidden="false" customHeight="false" outlineLevel="0" collapsed="false">
      <c r="A635" s="37"/>
    </row>
    <row r="636" customFormat="false" ht="15.75" hidden="false" customHeight="false" outlineLevel="0" collapsed="false">
      <c r="A636" s="37"/>
    </row>
    <row r="637" customFormat="false" ht="15.75" hidden="false" customHeight="false" outlineLevel="0" collapsed="false">
      <c r="A637" s="37"/>
    </row>
    <row r="638" customFormat="false" ht="15.75" hidden="false" customHeight="false" outlineLevel="0" collapsed="false">
      <c r="A638" s="37"/>
    </row>
    <row r="639" customFormat="false" ht="15.75" hidden="false" customHeight="false" outlineLevel="0" collapsed="false">
      <c r="A639" s="37"/>
    </row>
    <row r="640" customFormat="false" ht="15.75" hidden="false" customHeight="false" outlineLevel="0" collapsed="false">
      <c r="A640" s="37"/>
    </row>
    <row r="641" customFormat="false" ht="15.75" hidden="false" customHeight="false" outlineLevel="0" collapsed="false">
      <c r="A641" s="37"/>
    </row>
    <row r="642" customFormat="false" ht="15.75" hidden="false" customHeight="false" outlineLevel="0" collapsed="false">
      <c r="A642" s="37"/>
    </row>
    <row r="643" customFormat="false" ht="15.75" hidden="false" customHeight="false" outlineLevel="0" collapsed="false">
      <c r="A643" s="37"/>
    </row>
    <row r="644" customFormat="false" ht="15.75" hidden="false" customHeight="false" outlineLevel="0" collapsed="false">
      <c r="A644" s="37"/>
    </row>
    <row r="645" customFormat="false" ht="15.75" hidden="false" customHeight="false" outlineLevel="0" collapsed="false">
      <c r="A645" s="37"/>
    </row>
    <row r="646" customFormat="false" ht="15.75" hidden="false" customHeight="false" outlineLevel="0" collapsed="false">
      <c r="A646" s="37"/>
    </row>
    <row r="647" customFormat="false" ht="15.75" hidden="false" customHeight="false" outlineLevel="0" collapsed="false">
      <c r="A647" s="37"/>
    </row>
    <row r="648" customFormat="false" ht="15.75" hidden="false" customHeight="false" outlineLevel="0" collapsed="false">
      <c r="A648" s="37"/>
    </row>
    <row r="649" customFormat="false" ht="15.75" hidden="false" customHeight="false" outlineLevel="0" collapsed="false">
      <c r="A649" s="37"/>
    </row>
    <row r="650" customFormat="false" ht="15.75" hidden="false" customHeight="false" outlineLevel="0" collapsed="false">
      <c r="A650" s="37"/>
    </row>
    <row r="651" customFormat="false" ht="15.75" hidden="false" customHeight="false" outlineLevel="0" collapsed="false">
      <c r="A651" s="37"/>
    </row>
    <row r="652" customFormat="false" ht="15.75" hidden="false" customHeight="false" outlineLevel="0" collapsed="false">
      <c r="A652" s="37"/>
    </row>
    <row r="653" customFormat="false" ht="15.75" hidden="false" customHeight="false" outlineLevel="0" collapsed="false">
      <c r="A653" s="37"/>
    </row>
    <row r="654" customFormat="false" ht="15.75" hidden="false" customHeight="false" outlineLevel="0" collapsed="false">
      <c r="A654" s="37"/>
    </row>
    <row r="655" customFormat="false" ht="15.75" hidden="false" customHeight="false" outlineLevel="0" collapsed="false">
      <c r="A655" s="37"/>
    </row>
    <row r="656" customFormat="false" ht="15.75" hidden="false" customHeight="false" outlineLevel="0" collapsed="false">
      <c r="A656" s="37"/>
    </row>
    <row r="657" customFormat="false" ht="15.75" hidden="false" customHeight="false" outlineLevel="0" collapsed="false">
      <c r="A657" s="37"/>
    </row>
    <row r="658" customFormat="false" ht="15.75" hidden="false" customHeight="false" outlineLevel="0" collapsed="false">
      <c r="A658" s="37"/>
    </row>
    <row r="659" customFormat="false" ht="15.75" hidden="false" customHeight="false" outlineLevel="0" collapsed="false">
      <c r="A659" s="37"/>
    </row>
    <row r="660" customFormat="false" ht="15.75" hidden="false" customHeight="false" outlineLevel="0" collapsed="false">
      <c r="A660" s="37"/>
    </row>
    <row r="661" customFormat="false" ht="15.75" hidden="false" customHeight="false" outlineLevel="0" collapsed="false">
      <c r="A661" s="37"/>
    </row>
    <row r="662" customFormat="false" ht="15.75" hidden="false" customHeight="false" outlineLevel="0" collapsed="false">
      <c r="A662" s="37"/>
    </row>
    <row r="663" customFormat="false" ht="15.75" hidden="false" customHeight="false" outlineLevel="0" collapsed="false">
      <c r="A663" s="37"/>
    </row>
    <row r="664" customFormat="false" ht="15.75" hidden="false" customHeight="false" outlineLevel="0" collapsed="false">
      <c r="A664" s="37"/>
    </row>
    <row r="665" customFormat="false" ht="15.75" hidden="false" customHeight="false" outlineLevel="0" collapsed="false">
      <c r="A665" s="37"/>
    </row>
    <row r="666" customFormat="false" ht="15.75" hidden="false" customHeight="false" outlineLevel="0" collapsed="false">
      <c r="A666" s="37"/>
    </row>
    <row r="667" customFormat="false" ht="15.75" hidden="false" customHeight="false" outlineLevel="0" collapsed="false">
      <c r="A667" s="37"/>
    </row>
    <row r="668" customFormat="false" ht="15.75" hidden="false" customHeight="false" outlineLevel="0" collapsed="false">
      <c r="A668" s="37"/>
    </row>
    <row r="669" customFormat="false" ht="15.75" hidden="false" customHeight="false" outlineLevel="0" collapsed="false">
      <c r="A669" s="37"/>
    </row>
    <row r="670" customFormat="false" ht="15.75" hidden="false" customHeight="false" outlineLevel="0" collapsed="false">
      <c r="A670" s="37"/>
    </row>
    <row r="671" customFormat="false" ht="15.75" hidden="false" customHeight="false" outlineLevel="0" collapsed="false">
      <c r="A671" s="37"/>
    </row>
    <row r="672" customFormat="false" ht="15.75" hidden="false" customHeight="false" outlineLevel="0" collapsed="false">
      <c r="A672" s="37"/>
    </row>
    <row r="673" customFormat="false" ht="15.75" hidden="false" customHeight="false" outlineLevel="0" collapsed="false">
      <c r="A673" s="37"/>
    </row>
    <row r="674" customFormat="false" ht="15.75" hidden="false" customHeight="false" outlineLevel="0" collapsed="false">
      <c r="A674" s="37"/>
    </row>
    <row r="675" customFormat="false" ht="15.75" hidden="false" customHeight="false" outlineLevel="0" collapsed="false">
      <c r="A675" s="37"/>
    </row>
    <row r="676" customFormat="false" ht="15.75" hidden="false" customHeight="false" outlineLevel="0" collapsed="false">
      <c r="A676" s="37"/>
    </row>
    <row r="677" customFormat="false" ht="15.75" hidden="false" customHeight="false" outlineLevel="0" collapsed="false">
      <c r="A677" s="37"/>
    </row>
    <row r="678" customFormat="false" ht="15.75" hidden="false" customHeight="false" outlineLevel="0" collapsed="false">
      <c r="A678" s="37"/>
    </row>
    <row r="679" customFormat="false" ht="15.75" hidden="false" customHeight="false" outlineLevel="0" collapsed="false">
      <c r="A679" s="37"/>
    </row>
    <row r="680" customFormat="false" ht="15.75" hidden="false" customHeight="false" outlineLevel="0" collapsed="false">
      <c r="A680" s="37"/>
    </row>
    <row r="681" customFormat="false" ht="15.75" hidden="false" customHeight="false" outlineLevel="0" collapsed="false">
      <c r="A681" s="37"/>
    </row>
    <row r="682" customFormat="false" ht="15.75" hidden="false" customHeight="false" outlineLevel="0" collapsed="false">
      <c r="A682" s="37"/>
    </row>
    <row r="683" customFormat="false" ht="15.75" hidden="false" customHeight="false" outlineLevel="0" collapsed="false">
      <c r="A683" s="37"/>
    </row>
    <row r="684" customFormat="false" ht="15.75" hidden="false" customHeight="false" outlineLevel="0" collapsed="false">
      <c r="A684" s="37"/>
    </row>
    <row r="685" customFormat="false" ht="15.75" hidden="false" customHeight="false" outlineLevel="0" collapsed="false">
      <c r="A685" s="37"/>
    </row>
    <row r="686" customFormat="false" ht="15.75" hidden="false" customHeight="false" outlineLevel="0" collapsed="false">
      <c r="A686" s="37"/>
    </row>
    <row r="687" customFormat="false" ht="15.75" hidden="false" customHeight="false" outlineLevel="0" collapsed="false">
      <c r="A687" s="37"/>
    </row>
    <row r="688" customFormat="false" ht="15.75" hidden="false" customHeight="false" outlineLevel="0" collapsed="false">
      <c r="A688" s="37"/>
    </row>
    <row r="689" customFormat="false" ht="15.75" hidden="false" customHeight="false" outlineLevel="0" collapsed="false">
      <c r="A689" s="37"/>
    </row>
    <row r="690" customFormat="false" ht="15.75" hidden="false" customHeight="false" outlineLevel="0" collapsed="false">
      <c r="A690" s="37"/>
    </row>
    <row r="691" customFormat="false" ht="15.75" hidden="false" customHeight="false" outlineLevel="0" collapsed="false">
      <c r="A691" s="37"/>
    </row>
    <row r="692" customFormat="false" ht="15.75" hidden="false" customHeight="false" outlineLevel="0" collapsed="false">
      <c r="A692" s="37"/>
    </row>
    <row r="693" customFormat="false" ht="15.75" hidden="false" customHeight="false" outlineLevel="0" collapsed="false">
      <c r="A693" s="37"/>
    </row>
    <row r="694" customFormat="false" ht="15.75" hidden="false" customHeight="false" outlineLevel="0" collapsed="false">
      <c r="A694" s="37"/>
    </row>
    <row r="695" customFormat="false" ht="15.75" hidden="false" customHeight="false" outlineLevel="0" collapsed="false">
      <c r="A695" s="37"/>
    </row>
    <row r="696" customFormat="false" ht="15.75" hidden="false" customHeight="false" outlineLevel="0" collapsed="false">
      <c r="A696" s="37"/>
    </row>
    <row r="697" customFormat="false" ht="15.75" hidden="false" customHeight="false" outlineLevel="0" collapsed="false">
      <c r="A697" s="37"/>
    </row>
    <row r="698" customFormat="false" ht="15.75" hidden="false" customHeight="false" outlineLevel="0" collapsed="false">
      <c r="A698" s="37"/>
    </row>
    <row r="699" customFormat="false" ht="15.75" hidden="false" customHeight="false" outlineLevel="0" collapsed="false">
      <c r="A699" s="37"/>
    </row>
    <row r="700" customFormat="false" ht="15.75" hidden="false" customHeight="false" outlineLevel="0" collapsed="false">
      <c r="A700" s="37"/>
    </row>
    <row r="701" customFormat="false" ht="15.75" hidden="false" customHeight="false" outlineLevel="0" collapsed="false">
      <c r="A701" s="37"/>
    </row>
    <row r="702" customFormat="false" ht="15.75" hidden="false" customHeight="false" outlineLevel="0" collapsed="false">
      <c r="A702" s="37"/>
    </row>
    <row r="703" customFormat="false" ht="15.75" hidden="false" customHeight="false" outlineLevel="0" collapsed="false">
      <c r="A703" s="37"/>
    </row>
    <row r="704" customFormat="false" ht="15.75" hidden="false" customHeight="false" outlineLevel="0" collapsed="false">
      <c r="A704" s="37"/>
    </row>
    <row r="705" customFormat="false" ht="15.75" hidden="false" customHeight="false" outlineLevel="0" collapsed="false">
      <c r="A705" s="37"/>
    </row>
    <row r="706" customFormat="false" ht="15.75" hidden="false" customHeight="false" outlineLevel="0" collapsed="false">
      <c r="A706" s="37"/>
    </row>
    <row r="707" customFormat="false" ht="15.75" hidden="false" customHeight="false" outlineLevel="0" collapsed="false">
      <c r="A707" s="37"/>
    </row>
    <row r="708" customFormat="false" ht="15.75" hidden="false" customHeight="false" outlineLevel="0" collapsed="false">
      <c r="A708" s="37"/>
    </row>
    <row r="709" customFormat="false" ht="15.75" hidden="false" customHeight="false" outlineLevel="0" collapsed="false">
      <c r="A709" s="37"/>
    </row>
    <row r="710" customFormat="false" ht="15.75" hidden="false" customHeight="false" outlineLevel="0" collapsed="false">
      <c r="A710" s="37"/>
    </row>
    <row r="711" customFormat="false" ht="15.75" hidden="false" customHeight="false" outlineLevel="0" collapsed="false">
      <c r="A711" s="37"/>
    </row>
    <row r="712" customFormat="false" ht="15.75" hidden="false" customHeight="false" outlineLevel="0" collapsed="false">
      <c r="A712" s="37"/>
    </row>
    <row r="713" customFormat="false" ht="15.75" hidden="false" customHeight="false" outlineLevel="0" collapsed="false">
      <c r="A713" s="37"/>
    </row>
    <row r="714" customFormat="false" ht="15.75" hidden="false" customHeight="false" outlineLevel="0" collapsed="false">
      <c r="A714" s="37"/>
    </row>
    <row r="715" customFormat="false" ht="15.75" hidden="false" customHeight="false" outlineLevel="0" collapsed="false">
      <c r="A715" s="37"/>
    </row>
    <row r="716" customFormat="false" ht="15.75" hidden="false" customHeight="false" outlineLevel="0" collapsed="false">
      <c r="A716" s="37"/>
    </row>
    <row r="717" customFormat="false" ht="15.75" hidden="false" customHeight="false" outlineLevel="0" collapsed="false">
      <c r="A717" s="37"/>
    </row>
    <row r="718" customFormat="false" ht="15.75" hidden="false" customHeight="false" outlineLevel="0" collapsed="false">
      <c r="A718" s="37"/>
    </row>
    <row r="719" customFormat="false" ht="15.75" hidden="false" customHeight="false" outlineLevel="0" collapsed="false">
      <c r="A719" s="37"/>
    </row>
    <row r="720" customFormat="false" ht="15.75" hidden="false" customHeight="false" outlineLevel="0" collapsed="false">
      <c r="A720" s="37"/>
    </row>
    <row r="721" customFormat="false" ht="15.75" hidden="false" customHeight="false" outlineLevel="0" collapsed="false">
      <c r="A721" s="37"/>
    </row>
    <row r="722" customFormat="false" ht="15.75" hidden="false" customHeight="false" outlineLevel="0" collapsed="false">
      <c r="A722" s="37"/>
    </row>
    <row r="723" customFormat="false" ht="15.75" hidden="false" customHeight="false" outlineLevel="0" collapsed="false">
      <c r="A723" s="37"/>
    </row>
    <row r="724" customFormat="false" ht="15.75" hidden="false" customHeight="false" outlineLevel="0" collapsed="false">
      <c r="A724" s="37"/>
    </row>
    <row r="725" customFormat="false" ht="15.75" hidden="false" customHeight="false" outlineLevel="0" collapsed="false">
      <c r="A725" s="37"/>
    </row>
    <row r="726" customFormat="false" ht="15.75" hidden="false" customHeight="false" outlineLevel="0" collapsed="false">
      <c r="A726" s="37"/>
    </row>
    <row r="727" customFormat="false" ht="15.75" hidden="false" customHeight="false" outlineLevel="0" collapsed="false">
      <c r="A727" s="37"/>
    </row>
    <row r="728" customFormat="false" ht="15.75" hidden="false" customHeight="false" outlineLevel="0" collapsed="false">
      <c r="A728" s="37"/>
    </row>
    <row r="729" customFormat="false" ht="15.75" hidden="false" customHeight="false" outlineLevel="0" collapsed="false">
      <c r="A729" s="37"/>
    </row>
    <row r="730" customFormat="false" ht="15.75" hidden="false" customHeight="false" outlineLevel="0" collapsed="false">
      <c r="A730" s="37"/>
    </row>
    <row r="731" customFormat="false" ht="15.75" hidden="false" customHeight="false" outlineLevel="0" collapsed="false">
      <c r="A731" s="37"/>
    </row>
    <row r="732" customFormat="false" ht="15.75" hidden="false" customHeight="false" outlineLevel="0" collapsed="false">
      <c r="A732" s="37"/>
    </row>
    <row r="733" customFormat="false" ht="15.75" hidden="false" customHeight="false" outlineLevel="0" collapsed="false">
      <c r="A733" s="37"/>
    </row>
    <row r="734" customFormat="false" ht="15.75" hidden="false" customHeight="false" outlineLevel="0" collapsed="false">
      <c r="A734" s="37"/>
    </row>
    <row r="735" customFormat="false" ht="15.75" hidden="false" customHeight="false" outlineLevel="0" collapsed="false">
      <c r="A735" s="37"/>
    </row>
    <row r="736" customFormat="false" ht="15.75" hidden="false" customHeight="false" outlineLevel="0" collapsed="false">
      <c r="A736" s="37"/>
    </row>
    <row r="737" customFormat="false" ht="15.75" hidden="false" customHeight="false" outlineLevel="0" collapsed="false">
      <c r="A737" s="37"/>
    </row>
    <row r="738" customFormat="false" ht="15.75" hidden="false" customHeight="false" outlineLevel="0" collapsed="false">
      <c r="A738" s="37"/>
    </row>
    <row r="739" customFormat="false" ht="15.75" hidden="false" customHeight="false" outlineLevel="0" collapsed="false">
      <c r="A739" s="37"/>
    </row>
    <row r="740" customFormat="false" ht="15.75" hidden="false" customHeight="false" outlineLevel="0" collapsed="false">
      <c r="A740" s="37"/>
    </row>
    <row r="741" customFormat="false" ht="15.75" hidden="false" customHeight="false" outlineLevel="0" collapsed="false">
      <c r="A741" s="37"/>
    </row>
    <row r="742" customFormat="false" ht="15.75" hidden="false" customHeight="false" outlineLevel="0" collapsed="false">
      <c r="A742" s="37"/>
    </row>
    <row r="743" customFormat="false" ht="15.75" hidden="false" customHeight="false" outlineLevel="0" collapsed="false">
      <c r="A743" s="37"/>
    </row>
    <row r="744" customFormat="false" ht="15.75" hidden="false" customHeight="false" outlineLevel="0" collapsed="false">
      <c r="A744" s="37"/>
    </row>
    <row r="745" customFormat="false" ht="15.75" hidden="false" customHeight="false" outlineLevel="0" collapsed="false">
      <c r="A745" s="37"/>
    </row>
    <row r="746" customFormat="false" ht="15.75" hidden="false" customHeight="false" outlineLevel="0" collapsed="false">
      <c r="A746" s="37"/>
    </row>
    <row r="747" customFormat="false" ht="15.75" hidden="false" customHeight="false" outlineLevel="0" collapsed="false">
      <c r="A747" s="37"/>
    </row>
    <row r="748" customFormat="false" ht="15.75" hidden="false" customHeight="false" outlineLevel="0" collapsed="false">
      <c r="A748" s="37"/>
    </row>
    <row r="749" customFormat="false" ht="15.75" hidden="false" customHeight="false" outlineLevel="0" collapsed="false">
      <c r="A749" s="37"/>
    </row>
    <row r="750" customFormat="false" ht="15.75" hidden="false" customHeight="false" outlineLevel="0" collapsed="false">
      <c r="A750" s="37"/>
    </row>
    <row r="751" customFormat="false" ht="15.75" hidden="false" customHeight="false" outlineLevel="0" collapsed="false">
      <c r="A751" s="37"/>
    </row>
    <row r="752" customFormat="false" ht="15.75" hidden="false" customHeight="false" outlineLevel="0" collapsed="false">
      <c r="A752" s="37"/>
    </row>
    <row r="753" customFormat="false" ht="15.75" hidden="false" customHeight="false" outlineLevel="0" collapsed="false">
      <c r="A753" s="37"/>
    </row>
    <row r="754" customFormat="false" ht="15.75" hidden="false" customHeight="false" outlineLevel="0" collapsed="false">
      <c r="A754" s="37"/>
    </row>
    <row r="755" customFormat="false" ht="15.75" hidden="false" customHeight="false" outlineLevel="0" collapsed="false">
      <c r="A755" s="37"/>
    </row>
    <row r="756" customFormat="false" ht="15.75" hidden="false" customHeight="false" outlineLevel="0" collapsed="false">
      <c r="A756" s="37"/>
    </row>
    <row r="757" customFormat="false" ht="15.75" hidden="false" customHeight="false" outlineLevel="0" collapsed="false">
      <c r="A757" s="37"/>
    </row>
    <row r="758" customFormat="false" ht="15.75" hidden="false" customHeight="false" outlineLevel="0" collapsed="false">
      <c r="A758" s="37"/>
    </row>
    <row r="759" customFormat="false" ht="15.75" hidden="false" customHeight="false" outlineLevel="0" collapsed="false">
      <c r="A759" s="37"/>
    </row>
    <row r="760" customFormat="false" ht="15.75" hidden="false" customHeight="false" outlineLevel="0" collapsed="false">
      <c r="A760" s="37"/>
    </row>
    <row r="761" customFormat="false" ht="15.75" hidden="false" customHeight="false" outlineLevel="0" collapsed="false">
      <c r="A761" s="37"/>
    </row>
    <row r="762" customFormat="false" ht="15.75" hidden="false" customHeight="false" outlineLevel="0" collapsed="false">
      <c r="A762" s="37"/>
    </row>
    <row r="763" customFormat="false" ht="15.75" hidden="false" customHeight="false" outlineLevel="0" collapsed="false">
      <c r="A763" s="37"/>
    </row>
    <row r="764" customFormat="false" ht="15.75" hidden="false" customHeight="false" outlineLevel="0" collapsed="false">
      <c r="A764" s="37"/>
    </row>
    <row r="765" customFormat="false" ht="15.75" hidden="false" customHeight="false" outlineLevel="0" collapsed="false">
      <c r="A765" s="37"/>
    </row>
    <row r="766" customFormat="false" ht="15.75" hidden="false" customHeight="false" outlineLevel="0" collapsed="false">
      <c r="A766" s="37"/>
    </row>
    <row r="767" customFormat="false" ht="15.75" hidden="false" customHeight="false" outlineLevel="0" collapsed="false">
      <c r="A767" s="37"/>
    </row>
    <row r="768" customFormat="false" ht="15.75" hidden="false" customHeight="false" outlineLevel="0" collapsed="false">
      <c r="A768" s="37"/>
    </row>
    <row r="769" customFormat="false" ht="15.75" hidden="false" customHeight="false" outlineLevel="0" collapsed="false">
      <c r="A769" s="37"/>
    </row>
    <row r="770" customFormat="false" ht="15.75" hidden="false" customHeight="false" outlineLevel="0" collapsed="false">
      <c r="A770" s="37"/>
    </row>
    <row r="771" customFormat="false" ht="15.75" hidden="false" customHeight="false" outlineLevel="0" collapsed="false">
      <c r="A771" s="37"/>
    </row>
    <row r="772" customFormat="false" ht="15.75" hidden="false" customHeight="false" outlineLevel="0" collapsed="false">
      <c r="A772" s="37"/>
    </row>
    <row r="773" customFormat="false" ht="15.75" hidden="false" customHeight="false" outlineLevel="0" collapsed="false">
      <c r="A773" s="37"/>
    </row>
    <row r="774" customFormat="false" ht="15.75" hidden="false" customHeight="false" outlineLevel="0" collapsed="false">
      <c r="A774" s="37"/>
    </row>
    <row r="775" customFormat="false" ht="15.75" hidden="false" customHeight="false" outlineLevel="0" collapsed="false">
      <c r="A775" s="37"/>
    </row>
    <row r="776" customFormat="false" ht="15.75" hidden="false" customHeight="false" outlineLevel="0" collapsed="false">
      <c r="A776" s="37"/>
    </row>
    <row r="777" customFormat="false" ht="15.75" hidden="false" customHeight="false" outlineLevel="0" collapsed="false">
      <c r="A777" s="37"/>
    </row>
    <row r="778" customFormat="false" ht="15.75" hidden="false" customHeight="false" outlineLevel="0" collapsed="false">
      <c r="A778" s="37"/>
    </row>
    <row r="779" customFormat="false" ht="15.75" hidden="false" customHeight="false" outlineLevel="0" collapsed="false">
      <c r="A779" s="37"/>
    </row>
    <row r="780" customFormat="false" ht="15.75" hidden="false" customHeight="false" outlineLevel="0" collapsed="false">
      <c r="A780" s="37"/>
    </row>
    <row r="781" customFormat="false" ht="15.75" hidden="false" customHeight="false" outlineLevel="0" collapsed="false">
      <c r="A781" s="37"/>
    </row>
    <row r="782" customFormat="false" ht="15.75" hidden="false" customHeight="false" outlineLevel="0" collapsed="false">
      <c r="A782" s="37"/>
    </row>
    <row r="783" customFormat="false" ht="15.75" hidden="false" customHeight="false" outlineLevel="0" collapsed="false">
      <c r="A783" s="37"/>
    </row>
    <row r="784" customFormat="false" ht="15.75" hidden="false" customHeight="false" outlineLevel="0" collapsed="false">
      <c r="A784" s="37"/>
    </row>
    <row r="785" customFormat="false" ht="15.75" hidden="false" customHeight="false" outlineLevel="0" collapsed="false">
      <c r="A785" s="37"/>
    </row>
    <row r="786" customFormat="false" ht="15.75" hidden="false" customHeight="false" outlineLevel="0" collapsed="false">
      <c r="A786" s="37"/>
    </row>
    <row r="787" customFormat="false" ht="15.75" hidden="false" customHeight="false" outlineLevel="0" collapsed="false">
      <c r="A787" s="37"/>
    </row>
    <row r="788" customFormat="false" ht="15.75" hidden="false" customHeight="false" outlineLevel="0" collapsed="false">
      <c r="A788" s="37"/>
    </row>
    <row r="789" customFormat="false" ht="15.75" hidden="false" customHeight="false" outlineLevel="0" collapsed="false">
      <c r="A789" s="37"/>
    </row>
    <row r="790" customFormat="false" ht="15.75" hidden="false" customHeight="false" outlineLevel="0" collapsed="false">
      <c r="A790" s="37"/>
    </row>
    <row r="791" customFormat="false" ht="15.75" hidden="false" customHeight="false" outlineLevel="0" collapsed="false">
      <c r="A791" s="37"/>
    </row>
    <row r="792" customFormat="false" ht="15.75" hidden="false" customHeight="false" outlineLevel="0" collapsed="false">
      <c r="A792" s="37"/>
    </row>
    <row r="793" customFormat="false" ht="15.75" hidden="false" customHeight="false" outlineLevel="0" collapsed="false">
      <c r="A793" s="37"/>
    </row>
    <row r="794" customFormat="false" ht="15.75" hidden="false" customHeight="false" outlineLevel="0" collapsed="false">
      <c r="A794" s="37"/>
    </row>
    <row r="795" customFormat="false" ht="15.75" hidden="false" customHeight="false" outlineLevel="0" collapsed="false">
      <c r="A795" s="37"/>
    </row>
    <row r="796" customFormat="false" ht="15.75" hidden="false" customHeight="false" outlineLevel="0" collapsed="false">
      <c r="A796" s="37"/>
    </row>
    <row r="797" customFormat="false" ht="15.75" hidden="false" customHeight="false" outlineLevel="0" collapsed="false">
      <c r="A797" s="37"/>
    </row>
    <row r="798" customFormat="false" ht="15.75" hidden="false" customHeight="false" outlineLevel="0" collapsed="false">
      <c r="A798" s="37"/>
    </row>
    <row r="799" customFormat="false" ht="15.75" hidden="false" customHeight="false" outlineLevel="0" collapsed="false">
      <c r="A799" s="37"/>
    </row>
    <row r="800" customFormat="false" ht="15.75" hidden="false" customHeight="false" outlineLevel="0" collapsed="false">
      <c r="A800" s="37"/>
    </row>
    <row r="801" customFormat="false" ht="15.75" hidden="false" customHeight="false" outlineLevel="0" collapsed="false">
      <c r="A801" s="37"/>
    </row>
    <row r="802" customFormat="false" ht="15.75" hidden="false" customHeight="false" outlineLevel="0" collapsed="false">
      <c r="A802" s="37"/>
    </row>
    <row r="803" customFormat="false" ht="15.75" hidden="false" customHeight="false" outlineLevel="0" collapsed="false">
      <c r="A803" s="37"/>
    </row>
    <row r="804" customFormat="false" ht="15.75" hidden="false" customHeight="false" outlineLevel="0" collapsed="false">
      <c r="A804" s="37"/>
    </row>
    <row r="805" customFormat="false" ht="15.75" hidden="false" customHeight="false" outlineLevel="0" collapsed="false">
      <c r="A805" s="37"/>
    </row>
    <row r="806" customFormat="false" ht="15.75" hidden="false" customHeight="false" outlineLevel="0" collapsed="false">
      <c r="A806" s="37"/>
    </row>
    <row r="807" customFormat="false" ht="15.75" hidden="false" customHeight="false" outlineLevel="0" collapsed="false">
      <c r="A807" s="37"/>
    </row>
    <row r="808" customFormat="false" ht="15.75" hidden="false" customHeight="false" outlineLevel="0" collapsed="false">
      <c r="A808" s="37"/>
    </row>
    <row r="809" customFormat="false" ht="15.75" hidden="false" customHeight="false" outlineLevel="0" collapsed="false">
      <c r="A809" s="37"/>
    </row>
    <row r="810" customFormat="false" ht="15.75" hidden="false" customHeight="false" outlineLevel="0" collapsed="false">
      <c r="A810" s="37"/>
    </row>
    <row r="811" customFormat="false" ht="15.75" hidden="false" customHeight="false" outlineLevel="0" collapsed="false">
      <c r="A811" s="37"/>
    </row>
    <row r="812" customFormat="false" ht="15.75" hidden="false" customHeight="false" outlineLevel="0" collapsed="false">
      <c r="A812" s="37"/>
    </row>
    <row r="813" customFormat="false" ht="15.75" hidden="false" customHeight="false" outlineLevel="0" collapsed="false">
      <c r="A813" s="37"/>
    </row>
    <row r="814" customFormat="false" ht="15.75" hidden="false" customHeight="false" outlineLevel="0" collapsed="false">
      <c r="A814" s="37"/>
    </row>
    <row r="815" customFormat="false" ht="15.75" hidden="false" customHeight="false" outlineLevel="0" collapsed="false">
      <c r="A815" s="37"/>
    </row>
    <row r="816" customFormat="false" ht="15.75" hidden="false" customHeight="false" outlineLevel="0" collapsed="false">
      <c r="A816" s="37"/>
    </row>
    <row r="817" customFormat="false" ht="15.75" hidden="false" customHeight="false" outlineLevel="0" collapsed="false">
      <c r="A817" s="37"/>
    </row>
    <row r="818" customFormat="false" ht="15.75" hidden="false" customHeight="false" outlineLevel="0" collapsed="false">
      <c r="A818" s="37"/>
    </row>
    <row r="819" customFormat="false" ht="15.75" hidden="false" customHeight="false" outlineLevel="0" collapsed="false">
      <c r="A819" s="37"/>
    </row>
    <row r="820" customFormat="false" ht="15.75" hidden="false" customHeight="false" outlineLevel="0" collapsed="false">
      <c r="A820" s="37"/>
    </row>
    <row r="821" customFormat="false" ht="15.75" hidden="false" customHeight="false" outlineLevel="0" collapsed="false">
      <c r="A821" s="37"/>
    </row>
    <row r="822" customFormat="false" ht="15.75" hidden="false" customHeight="false" outlineLevel="0" collapsed="false">
      <c r="A822" s="37"/>
    </row>
    <row r="823" customFormat="false" ht="15.75" hidden="false" customHeight="false" outlineLevel="0" collapsed="false">
      <c r="A823" s="37"/>
    </row>
    <row r="824" customFormat="false" ht="15.75" hidden="false" customHeight="false" outlineLevel="0" collapsed="false">
      <c r="A824" s="37"/>
    </row>
    <row r="825" customFormat="false" ht="15.75" hidden="false" customHeight="false" outlineLevel="0" collapsed="false">
      <c r="A825" s="37"/>
    </row>
    <row r="826" customFormat="false" ht="15.75" hidden="false" customHeight="false" outlineLevel="0" collapsed="false">
      <c r="A826" s="37"/>
    </row>
    <row r="827" customFormat="false" ht="15.75" hidden="false" customHeight="false" outlineLevel="0" collapsed="false">
      <c r="A827" s="37"/>
    </row>
    <row r="828" customFormat="false" ht="15.75" hidden="false" customHeight="false" outlineLevel="0" collapsed="false">
      <c r="A828" s="37"/>
    </row>
    <row r="829" customFormat="false" ht="15.75" hidden="false" customHeight="false" outlineLevel="0" collapsed="false">
      <c r="A829" s="37"/>
    </row>
    <row r="830" customFormat="false" ht="15.75" hidden="false" customHeight="false" outlineLevel="0" collapsed="false">
      <c r="A830" s="37"/>
    </row>
    <row r="831" customFormat="false" ht="15.75" hidden="false" customHeight="false" outlineLevel="0" collapsed="false">
      <c r="A831" s="37"/>
    </row>
    <row r="832" customFormat="false" ht="15.75" hidden="false" customHeight="false" outlineLevel="0" collapsed="false">
      <c r="A832" s="37"/>
    </row>
    <row r="833" customFormat="false" ht="15.75" hidden="false" customHeight="false" outlineLevel="0" collapsed="false">
      <c r="A833" s="37"/>
    </row>
    <row r="834" customFormat="false" ht="15.75" hidden="false" customHeight="false" outlineLevel="0" collapsed="false">
      <c r="A834" s="37"/>
    </row>
    <row r="835" customFormat="false" ht="15.75" hidden="false" customHeight="false" outlineLevel="0" collapsed="false">
      <c r="A835" s="37"/>
    </row>
    <row r="836" customFormat="false" ht="15.75" hidden="false" customHeight="false" outlineLevel="0" collapsed="false">
      <c r="A836" s="37"/>
    </row>
    <row r="837" customFormat="false" ht="15.75" hidden="false" customHeight="false" outlineLevel="0" collapsed="false">
      <c r="A837" s="37"/>
    </row>
    <row r="838" customFormat="false" ht="15.75" hidden="false" customHeight="false" outlineLevel="0" collapsed="false">
      <c r="A838" s="37"/>
    </row>
    <row r="839" customFormat="false" ht="15.75" hidden="false" customHeight="false" outlineLevel="0" collapsed="false">
      <c r="A839" s="37"/>
    </row>
    <row r="840" customFormat="false" ht="15.75" hidden="false" customHeight="false" outlineLevel="0" collapsed="false">
      <c r="A840" s="37"/>
    </row>
    <row r="841" customFormat="false" ht="15.75" hidden="false" customHeight="false" outlineLevel="0" collapsed="false">
      <c r="A841" s="37"/>
    </row>
    <row r="842" customFormat="false" ht="15.75" hidden="false" customHeight="false" outlineLevel="0" collapsed="false">
      <c r="A842" s="37"/>
    </row>
    <row r="843" customFormat="false" ht="15.75" hidden="false" customHeight="false" outlineLevel="0" collapsed="false">
      <c r="A843" s="37"/>
    </row>
    <row r="844" customFormat="false" ht="15.75" hidden="false" customHeight="false" outlineLevel="0" collapsed="false">
      <c r="A844" s="37"/>
    </row>
    <row r="845" customFormat="false" ht="15.75" hidden="false" customHeight="false" outlineLevel="0" collapsed="false">
      <c r="A845" s="37"/>
    </row>
    <row r="846" customFormat="false" ht="15.75" hidden="false" customHeight="false" outlineLevel="0" collapsed="false">
      <c r="A846" s="37"/>
    </row>
    <row r="847" customFormat="false" ht="15.75" hidden="false" customHeight="false" outlineLevel="0" collapsed="false">
      <c r="A847" s="37"/>
    </row>
    <row r="848" customFormat="false" ht="15.75" hidden="false" customHeight="false" outlineLevel="0" collapsed="false">
      <c r="A848" s="37"/>
    </row>
    <row r="849" customFormat="false" ht="15.75" hidden="false" customHeight="false" outlineLevel="0" collapsed="false">
      <c r="A849" s="37"/>
    </row>
    <row r="850" customFormat="false" ht="15.75" hidden="false" customHeight="false" outlineLevel="0" collapsed="false">
      <c r="A850" s="37"/>
    </row>
    <row r="851" customFormat="false" ht="15.75" hidden="false" customHeight="false" outlineLevel="0" collapsed="false">
      <c r="A851" s="37"/>
    </row>
    <row r="852" customFormat="false" ht="15.75" hidden="false" customHeight="false" outlineLevel="0" collapsed="false">
      <c r="A852" s="37"/>
    </row>
    <row r="853" customFormat="false" ht="15.75" hidden="false" customHeight="false" outlineLevel="0" collapsed="false">
      <c r="A853" s="37"/>
    </row>
    <row r="854" customFormat="false" ht="15.75" hidden="false" customHeight="false" outlineLevel="0" collapsed="false">
      <c r="A854" s="37"/>
    </row>
    <row r="855" customFormat="false" ht="15.75" hidden="false" customHeight="false" outlineLevel="0" collapsed="false">
      <c r="A855" s="37"/>
    </row>
    <row r="856" customFormat="false" ht="15.75" hidden="false" customHeight="false" outlineLevel="0" collapsed="false">
      <c r="A856" s="37"/>
    </row>
    <row r="857" customFormat="false" ht="15.75" hidden="false" customHeight="false" outlineLevel="0" collapsed="false">
      <c r="A857" s="37"/>
    </row>
    <row r="858" customFormat="false" ht="15.75" hidden="false" customHeight="false" outlineLevel="0" collapsed="false">
      <c r="A858" s="37"/>
    </row>
    <row r="859" customFormat="false" ht="15.75" hidden="false" customHeight="false" outlineLevel="0" collapsed="false">
      <c r="A859" s="37"/>
    </row>
    <row r="860" customFormat="false" ht="15.75" hidden="false" customHeight="false" outlineLevel="0" collapsed="false">
      <c r="A860" s="37"/>
    </row>
    <row r="861" customFormat="false" ht="15.75" hidden="false" customHeight="false" outlineLevel="0" collapsed="false">
      <c r="A861" s="37"/>
    </row>
    <row r="862" customFormat="false" ht="15.75" hidden="false" customHeight="false" outlineLevel="0" collapsed="false">
      <c r="A862" s="37"/>
    </row>
    <row r="863" customFormat="false" ht="15.75" hidden="false" customHeight="false" outlineLevel="0" collapsed="false">
      <c r="A863" s="37"/>
    </row>
    <row r="864" customFormat="false" ht="15.75" hidden="false" customHeight="false" outlineLevel="0" collapsed="false">
      <c r="A864" s="37"/>
    </row>
    <row r="865" customFormat="false" ht="15.75" hidden="false" customHeight="false" outlineLevel="0" collapsed="false">
      <c r="A865" s="37"/>
    </row>
    <row r="866" customFormat="false" ht="15.75" hidden="false" customHeight="false" outlineLevel="0" collapsed="false">
      <c r="A866" s="37"/>
    </row>
    <row r="867" customFormat="false" ht="15.75" hidden="false" customHeight="false" outlineLevel="0" collapsed="false">
      <c r="A867" s="37"/>
    </row>
    <row r="868" customFormat="false" ht="15.75" hidden="false" customHeight="false" outlineLevel="0" collapsed="false">
      <c r="A868" s="37"/>
    </row>
    <row r="869" customFormat="false" ht="15.75" hidden="false" customHeight="false" outlineLevel="0" collapsed="false">
      <c r="A869" s="37"/>
    </row>
    <row r="870" customFormat="false" ht="15.75" hidden="false" customHeight="false" outlineLevel="0" collapsed="false">
      <c r="A870" s="37"/>
    </row>
    <row r="871" customFormat="false" ht="15.75" hidden="false" customHeight="false" outlineLevel="0" collapsed="false">
      <c r="A871" s="37"/>
    </row>
    <row r="872" customFormat="false" ht="15.75" hidden="false" customHeight="false" outlineLevel="0" collapsed="false">
      <c r="A872" s="37"/>
    </row>
    <row r="873" customFormat="false" ht="15.75" hidden="false" customHeight="false" outlineLevel="0" collapsed="false">
      <c r="A873" s="37"/>
    </row>
    <row r="874" customFormat="false" ht="15.75" hidden="false" customHeight="false" outlineLevel="0" collapsed="false">
      <c r="A874" s="37"/>
    </row>
    <row r="875" customFormat="false" ht="15.75" hidden="false" customHeight="false" outlineLevel="0" collapsed="false">
      <c r="A875" s="37"/>
    </row>
    <row r="876" customFormat="false" ht="15.75" hidden="false" customHeight="false" outlineLevel="0" collapsed="false">
      <c r="A876" s="37"/>
    </row>
    <row r="877" customFormat="false" ht="15.75" hidden="false" customHeight="false" outlineLevel="0" collapsed="false">
      <c r="A877" s="37"/>
    </row>
    <row r="878" customFormat="false" ht="15.75" hidden="false" customHeight="false" outlineLevel="0" collapsed="false">
      <c r="A878" s="37"/>
    </row>
    <row r="879" customFormat="false" ht="15.75" hidden="false" customHeight="false" outlineLevel="0" collapsed="false">
      <c r="A879" s="37"/>
    </row>
    <row r="880" customFormat="false" ht="15.75" hidden="false" customHeight="false" outlineLevel="0" collapsed="false">
      <c r="A880" s="37"/>
    </row>
    <row r="881" customFormat="false" ht="15.75" hidden="false" customHeight="false" outlineLevel="0" collapsed="false">
      <c r="A881" s="37"/>
    </row>
    <row r="882" customFormat="false" ht="15.75" hidden="false" customHeight="false" outlineLevel="0" collapsed="false">
      <c r="A882" s="37"/>
    </row>
    <row r="883" customFormat="false" ht="15.75" hidden="false" customHeight="false" outlineLevel="0" collapsed="false">
      <c r="A883" s="37"/>
    </row>
    <row r="884" customFormat="false" ht="15.75" hidden="false" customHeight="false" outlineLevel="0" collapsed="false">
      <c r="A884" s="37"/>
    </row>
    <row r="885" customFormat="false" ht="15.75" hidden="false" customHeight="false" outlineLevel="0" collapsed="false">
      <c r="A885" s="37"/>
    </row>
    <row r="886" customFormat="false" ht="15.75" hidden="false" customHeight="false" outlineLevel="0" collapsed="false">
      <c r="A886" s="37"/>
    </row>
    <row r="887" customFormat="false" ht="15.75" hidden="false" customHeight="false" outlineLevel="0" collapsed="false">
      <c r="A887" s="37"/>
    </row>
    <row r="888" customFormat="false" ht="15.75" hidden="false" customHeight="false" outlineLevel="0" collapsed="false">
      <c r="A888" s="37"/>
    </row>
    <row r="889" customFormat="false" ht="15.75" hidden="false" customHeight="false" outlineLevel="0" collapsed="false">
      <c r="A889" s="37"/>
    </row>
    <row r="890" customFormat="false" ht="15.75" hidden="false" customHeight="false" outlineLevel="0" collapsed="false">
      <c r="A890" s="37"/>
    </row>
    <row r="891" customFormat="false" ht="15.75" hidden="false" customHeight="false" outlineLevel="0" collapsed="false">
      <c r="A891" s="37"/>
    </row>
    <row r="892" customFormat="false" ht="15.75" hidden="false" customHeight="false" outlineLevel="0" collapsed="false">
      <c r="A892" s="37"/>
    </row>
    <row r="893" customFormat="false" ht="15.75" hidden="false" customHeight="false" outlineLevel="0" collapsed="false">
      <c r="A893" s="37"/>
    </row>
    <row r="894" customFormat="false" ht="15.75" hidden="false" customHeight="false" outlineLevel="0" collapsed="false">
      <c r="A894" s="37"/>
    </row>
    <row r="895" customFormat="false" ht="15.75" hidden="false" customHeight="false" outlineLevel="0" collapsed="false">
      <c r="A895" s="37"/>
    </row>
    <row r="896" customFormat="false" ht="15.75" hidden="false" customHeight="false" outlineLevel="0" collapsed="false">
      <c r="A896" s="37"/>
    </row>
    <row r="897" customFormat="false" ht="15.75" hidden="false" customHeight="false" outlineLevel="0" collapsed="false">
      <c r="A897" s="37"/>
    </row>
    <row r="898" customFormat="false" ht="15.75" hidden="false" customHeight="false" outlineLevel="0" collapsed="false">
      <c r="A898" s="37"/>
    </row>
    <row r="899" customFormat="false" ht="15.75" hidden="false" customHeight="false" outlineLevel="0" collapsed="false">
      <c r="A899" s="37"/>
    </row>
    <row r="900" customFormat="false" ht="15.75" hidden="false" customHeight="false" outlineLevel="0" collapsed="false">
      <c r="A900" s="37"/>
    </row>
    <row r="901" customFormat="false" ht="15.75" hidden="false" customHeight="false" outlineLevel="0" collapsed="false">
      <c r="A901" s="37"/>
    </row>
    <row r="902" customFormat="false" ht="15.75" hidden="false" customHeight="false" outlineLevel="0" collapsed="false">
      <c r="A902" s="37"/>
    </row>
    <row r="903" customFormat="false" ht="15.75" hidden="false" customHeight="false" outlineLevel="0" collapsed="false">
      <c r="A903" s="37"/>
    </row>
    <row r="904" customFormat="false" ht="15.75" hidden="false" customHeight="false" outlineLevel="0" collapsed="false">
      <c r="A904" s="37"/>
    </row>
    <row r="905" customFormat="false" ht="15.75" hidden="false" customHeight="false" outlineLevel="0" collapsed="false">
      <c r="A905" s="37"/>
    </row>
    <row r="906" customFormat="false" ht="15.75" hidden="false" customHeight="false" outlineLevel="0" collapsed="false">
      <c r="A906" s="37"/>
    </row>
    <row r="907" customFormat="false" ht="15.75" hidden="false" customHeight="false" outlineLevel="0" collapsed="false">
      <c r="A907" s="37"/>
    </row>
    <row r="908" customFormat="false" ht="15.75" hidden="false" customHeight="false" outlineLevel="0" collapsed="false">
      <c r="A908" s="37"/>
    </row>
    <row r="909" customFormat="false" ht="15.75" hidden="false" customHeight="false" outlineLevel="0" collapsed="false">
      <c r="A909" s="37"/>
    </row>
    <row r="910" customFormat="false" ht="15.75" hidden="false" customHeight="false" outlineLevel="0" collapsed="false">
      <c r="A910" s="37"/>
    </row>
    <row r="911" customFormat="false" ht="15.75" hidden="false" customHeight="false" outlineLevel="0" collapsed="false">
      <c r="A911" s="37"/>
    </row>
    <row r="912" customFormat="false" ht="15.75" hidden="false" customHeight="false" outlineLevel="0" collapsed="false">
      <c r="A912" s="37"/>
    </row>
    <row r="913" customFormat="false" ht="15.75" hidden="false" customHeight="false" outlineLevel="0" collapsed="false">
      <c r="A913" s="37"/>
    </row>
    <row r="914" customFormat="false" ht="15.75" hidden="false" customHeight="false" outlineLevel="0" collapsed="false">
      <c r="A914" s="37"/>
    </row>
    <row r="915" customFormat="false" ht="15.75" hidden="false" customHeight="false" outlineLevel="0" collapsed="false">
      <c r="A915" s="37"/>
    </row>
    <row r="916" customFormat="false" ht="15.75" hidden="false" customHeight="false" outlineLevel="0" collapsed="false">
      <c r="A916" s="37"/>
    </row>
    <row r="917" customFormat="false" ht="15.75" hidden="false" customHeight="false" outlineLevel="0" collapsed="false">
      <c r="A917" s="37"/>
    </row>
    <row r="918" customFormat="false" ht="15.75" hidden="false" customHeight="false" outlineLevel="0" collapsed="false">
      <c r="A918" s="37"/>
    </row>
    <row r="919" customFormat="false" ht="15.75" hidden="false" customHeight="false" outlineLevel="0" collapsed="false">
      <c r="A919" s="37"/>
    </row>
    <row r="920" customFormat="false" ht="15.75" hidden="false" customHeight="false" outlineLevel="0" collapsed="false">
      <c r="A920" s="37"/>
    </row>
    <row r="921" customFormat="false" ht="15.75" hidden="false" customHeight="false" outlineLevel="0" collapsed="false">
      <c r="A921" s="37"/>
    </row>
    <row r="922" customFormat="false" ht="15.75" hidden="false" customHeight="false" outlineLevel="0" collapsed="false">
      <c r="A922" s="37"/>
    </row>
    <row r="923" customFormat="false" ht="15.75" hidden="false" customHeight="false" outlineLevel="0" collapsed="false">
      <c r="A923" s="37"/>
    </row>
    <row r="924" customFormat="false" ht="15.75" hidden="false" customHeight="false" outlineLevel="0" collapsed="false">
      <c r="A924" s="37"/>
    </row>
    <row r="925" customFormat="false" ht="15.75" hidden="false" customHeight="false" outlineLevel="0" collapsed="false">
      <c r="A925" s="37"/>
    </row>
    <row r="926" customFormat="false" ht="15.75" hidden="false" customHeight="false" outlineLevel="0" collapsed="false">
      <c r="A926" s="37"/>
    </row>
    <row r="927" customFormat="false" ht="15.75" hidden="false" customHeight="false" outlineLevel="0" collapsed="false">
      <c r="A927" s="37"/>
    </row>
    <row r="928" customFormat="false" ht="15.75" hidden="false" customHeight="false" outlineLevel="0" collapsed="false">
      <c r="A928" s="37"/>
    </row>
    <row r="929" customFormat="false" ht="15.75" hidden="false" customHeight="false" outlineLevel="0" collapsed="false">
      <c r="A929" s="37"/>
    </row>
    <row r="930" customFormat="false" ht="15.75" hidden="false" customHeight="false" outlineLevel="0" collapsed="false">
      <c r="A930" s="37"/>
    </row>
    <row r="931" customFormat="false" ht="15.75" hidden="false" customHeight="false" outlineLevel="0" collapsed="false">
      <c r="A931" s="37"/>
    </row>
    <row r="932" customFormat="false" ht="15.75" hidden="false" customHeight="false" outlineLevel="0" collapsed="false">
      <c r="A932" s="37"/>
    </row>
    <row r="933" customFormat="false" ht="15.75" hidden="false" customHeight="false" outlineLevel="0" collapsed="false">
      <c r="A933" s="37"/>
    </row>
    <row r="934" customFormat="false" ht="15.75" hidden="false" customHeight="false" outlineLevel="0" collapsed="false">
      <c r="A934" s="37"/>
    </row>
    <row r="935" customFormat="false" ht="15.75" hidden="false" customHeight="false" outlineLevel="0" collapsed="false">
      <c r="A935" s="37"/>
    </row>
    <row r="936" customFormat="false" ht="15.75" hidden="false" customHeight="false" outlineLevel="0" collapsed="false">
      <c r="A936" s="37"/>
    </row>
    <row r="937" customFormat="false" ht="15.75" hidden="false" customHeight="false" outlineLevel="0" collapsed="false">
      <c r="A937" s="37"/>
    </row>
    <row r="938" customFormat="false" ht="15.75" hidden="false" customHeight="false" outlineLevel="0" collapsed="false">
      <c r="A938" s="37"/>
    </row>
    <row r="939" customFormat="false" ht="15.75" hidden="false" customHeight="false" outlineLevel="0" collapsed="false">
      <c r="A939" s="37"/>
    </row>
    <row r="940" customFormat="false" ht="15.75" hidden="false" customHeight="false" outlineLevel="0" collapsed="false">
      <c r="A940" s="37"/>
    </row>
    <row r="941" customFormat="false" ht="15.75" hidden="false" customHeight="false" outlineLevel="0" collapsed="false">
      <c r="A941" s="37"/>
    </row>
    <row r="942" customFormat="false" ht="15.75" hidden="false" customHeight="false" outlineLevel="0" collapsed="false">
      <c r="A942" s="37"/>
    </row>
    <row r="943" customFormat="false" ht="15.75" hidden="false" customHeight="false" outlineLevel="0" collapsed="false">
      <c r="A943" s="37"/>
    </row>
    <row r="944" customFormat="false" ht="15.75" hidden="false" customHeight="false" outlineLevel="0" collapsed="false">
      <c r="A944" s="37"/>
    </row>
    <row r="945" customFormat="false" ht="15.75" hidden="false" customHeight="false" outlineLevel="0" collapsed="false">
      <c r="A945" s="37"/>
    </row>
    <row r="946" customFormat="false" ht="15.75" hidden="false" customHeight="false" outlineLevel="0" collapsed="false">
      <c r="A946" s="37"/>
    </row>
    <row r="947" customFormat="false" ht="15.75" hidden="false" customHeight="false" outlineLevel="0" collapsed="false">
      <c r="A947" s="37"/>
    </row>
    <row r="948" customFormat="false" ht="15.75" hidden="false" customHeight="false" outlineLevel="0" collapsed="false">
      <c r="A948" s="37"/>
    </row>
    <row r="949" customFormat="false" ht="15.75" hidden="false" customHeight="false" outlineLevel="0" collapsed="false">
      <c r="A949" s="37"/>
    </row>
    <row r="950" customFormat="false" ht="15.75" hidden="false" customHeight="false" outlineLevel="0" collapsed="false">
      <c r="A950" s="37"/>
    </row>
    <row r="951" customFormat="false" ht="15.75" hidden="false" customHeight="false" outlineLevel="0" collapsed="false">
      <c r="A951" s="37"/>
    </row>
    <row r="952" customFormat="false" ht="15.75" hidden="false" customHeight="false" outlineLevel="0" collapsed="false">
      <c r="A952" s="37"/>
    </row>
    <row r="953" customFormat="false" ht="15.75" hidden="false" customHeight="false" outlineLevel="0" collapsed="false">
      <c r="A953" s="37"/>
    </row>
    <row r="954" customFormat="false" ht="15.75" hidden="false" customHeight="false" outlineLevel="0" collapsed="false">
      <c r="A954" s="37"/>
    </row>
    <row r="955" customFormat="false" ht="15.75" hidden="false" customHeight="false" outlineLevel="0" collapsed="false">
      <c r="A955" s="37"/>
    </row>
    <row r="956" customFormat="false" ht="15.75" hidden="false" customHeight="false" outlineLevel="0" collapsed="false">
      <c r="A956" s="37"/>
    </row>
    <row r="957" customFormat="false" ht="15.75" hidden="false" customHeight="false" outlineLevel="0" collapsed="false">
      <c r="A957" s="37"/>
    </row>
    <row r="958" customFormat="false" ht="15.75" hidden="false" customHeight="false" outlineLevel="0" collapsed="false">
      <c r="A958" s="37"/>
    </row>
    <row r="959" customFormat="false" ht="15.75" hidden="false" customHeight="false" outlineLevel="0" collapsed="false">
      <c r="A959" s="37"/>
    </row>
    <row r="960" customFormat="false" ht="15.75" hidden="false" customHeight="false" outlineLevel="0" collapsed="false">
      <c r="A960" s="37"/>
    </row>
    <row r="961" customFormat="false" ht="15.75" hidden="false" customHeight="false" outlineLevel="0" collapsed="false">
      <c r="A961" s="37"/>
    </row>
    <row r="962" customFormat="false" ht="15.75" hidden="false" customHeight="false" outlineLevel="0" collapsed="false">
      <c r="A962" s="37"/>
    </row>
    <row r="963" customFormat="false" ht="15.75" hidden="false" customHeight="false" outlineLevel="0" collapsed="false">
      <c r="A963" s="37"/>
    </row>
    <row r="964" customFormat="false" ht="15.75" hidden="false" customHeight="false" outlineLevel="0" collapsed="false">
      <c r="A964" s="37"/>
    </row>
    <row r="965" customFormat="false" ht="15.75" hidden="false" customHeight="false" outlineLevel="0" collapsed="false">
      <c r="A965" s="37"/>
    </row>
    <row r="966" customFormat="false" ht="15.75" hidden="false" customHeight="false" outlineLevel="0" collapsed="false">
      <c r="A966" s="37"/>
    </row>
    <row r="967" customFormat="false" ht="15.75" hidden="false" customHeight="false" outlineLevel="0" collapsed="false">
      <c r="A967" s="37"/>
    </row>
    <row r="968" customFormat="false" ht="15.75" hidden="false" customHeight="false" outlineLevel="0" collapsed="false">
      <c r="A968" s="37"/>
    </row>
    <row r="969" customFormat="false" ht="15.75" hidden="false" customHeight="false" outlineLevel="0" collapsed="false">
      <c r="A969" s="37"/>
    </row>
    <row r="970" customFormat="false" ht="15.75" hidden="false" customHeight="false" outlineLevel="0" collapsed="false">
      <c r="A970" s="37"/>
    </row>
    <row r="971" customFormat="false" ht="15.75" hidden="false" customHeight="false" outlineLevel="0" collapsed="false">
      <c r="A971" s="37"/>
    </row>
    <row r="972" customFormat="false" ht="15.75" hidden="false" customHeight="false" outlineLevel="0" collapsed="false">
      <c r="A972" s="37"/>
    </row>
    <row r="973" customFormat="false" ht="15.75" hidden="false" customHeight="false" outlineLevel="0" collapsed="false">
      <c r="A973" s="37"/>
    </row>
    <row r="974" customFormat="false" ht="15.75" hidden="false" customHeight="false" outlineLevel="0" collapsed="false">
      <c r="A974" s="37"/>
    </row>
    <row r="975" customFormat="false" ht="15.75" hidden="false" customHeight="false" outlineLevel="0" collapsed="false">
      <c r="A975" s="37"/>
    </row>
    <row r="976" customFormat="false" ht="15.75" hidden="false" customHeight="false" outlineLevel="0" collapsed="false">
      <c r="A976" s="37"/>
    </row>
    <row r="977" customFormat="false" ht="15.75" hidden="false" customHeight="false" outlineLevel="0" collapsed="false">
      <c r="A977" s="37"/>
    </row>
    <row r="978" customFormat="false" ht="15.75" hidden="false" customHeight="false" outlineLevel="0" collapsed="false">
      <c r="A978" s="37"/>
    </row>
    <row r="979" customFormat="false" ht="15.75" hidden="false" customHeight="false" outlineLevel="0" collapsed="false">
      <c r="A979" s="37"/>
    </row>
    <row r="980" customFormat="false" ht="15.75" hidden="false" customHeight="false" outlineLevel="0" collapsed="false">
      <c r="A980" s="37"/>
    </row>
    <row r="981" customFormat="false" ht="15.75" hidden="false" customHeight="false" outlineLevel="0" collapsed="false">
      <c r="A981" s="37"/>
    </row>
    <row r="982" customFormat="false" ht="15.75" hidden="false" customHeight="false" outlineLevel="0" collapsed="false">
      <c r="A982" s="37"/>
    </row>
    <row r="983" customFormat="false" ht="15.75" hidden="false" customHeight="false" outlineLevel="0" collapsed="false">
      <c r="A983" s="37"/>
    </row>
    <row r="984" customFormat="false" ht="15.75" hidden="false" customHeight="false" outlineLevel="0" collapsed="false">
      <c r="A984" s="37"/>
    </row>
    <row r="985" customFormat="false" ht="15.75" hidden="false" customHeight="false" outlineLevel="0" collapsed="false">
      <c r="A985" s="37"/>
    </row>
    <row r="986" customFormat="false" ht="15.75" hidden="false" customHeight="false" outlineLevel="0" collapsed="false">
      <c r="A986" s="37"/>
    </row>
    <row r="987" customFormat="false" ht="15.75" hidden="false" customHeight="false" outlineLevel="0" collapsed="false">
      <c r="A987" s="37"/>
    </row>
    <row r="988" customFormat="false" ht="15.75" hidden="false" customHeight="false" outlineLevel="0" collapsed="false">
      <c r="A988" s="37"/>
    </row>
    <row r="989" customFormat="false" ht="15.75" hidden="false" customHeight="false" outlineLevel="0" collapsed="false">
      <c r="A989" s="37"/>
    </row>
    <row r="990" customFormat="false" ht="15.75" hidden="false" customHeight="false" outlineLevel="0" collapsed="false">
      <c r="A990" s="37"/>
    </row>
    <row r="991" customFormat="false" ht="15.75" hidden="false" customHeight="false" outlineLevel="0" collapsed="false">
      <c r="A991" s="37"/>
    </row>
    <row r="992" customFormat="false" ht="15.75" hidden="false" customHeight="false" outlineLevel="0" collapsed="false">
      <c r="A992" s="37"/>
    </row>
    <row r="993" customFormat="false" ht="15.75" hidden="false" customHeight="false" outlineLevel="0" collapsed="false">
      <c r="A993" s="37"/>
    </row>
    <row r="994" customFormat="false" ht="15.75" hidden="false" customHeight="false" outlineLevel="0" collapsed="false">
      <c r="A994" s="37"/>
    </row>
    <row r="995" customFormat="false" ht="15.75" hidden="false" customHeight="false" outlineLevel="0" collapsed="false">
      <c r="A995" s="37"/>
    </row>
    <row r="996" customFormat="false" ht="15.75" hidden="false" customHeight="false" outlineLevel="0" collapsed="false">
      <c r="A996" s="37"/>
    </row>
    <row r="997" customFormat="false" ht="15.75" hidden="false" customHeight="false" outlineLevel="0" collapsed="false">
      <c r="A997" s="37"/>
    </row>
    <row r="998" customFormat="false" ht="15.75" hidden="false" customHeight="false" outlineLevel="0" collapsed="false">
      <c r="A998" s="37"/>
    </row>
    <row r="999" customFormat="false" ht="15.75" hidden="false" customHeight="false" outlineLevel="0" collapsed="false">
      <c r="A999" s="37"/>
    </row>
    <row r="1000" customFormat="false" ht="15.75" hidden="false" customHeight="false" outlineLevel="0" collapsed="false">
      <c r="A1000" s="3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4" t="s">
        <v>0</v>
      </c>
      <c r="B1" s="4" t="s">
        <v>69</v>
      </c>
    </row>
    <row r="2" customFormat="false" ht="15.75" hidden="false" customHeight="false" outlineLevel="0" collapsed="false">
      <c r="A2" s="14" t="n">
        <v>44020</v>
      </c>
    </row>
    <row r="3" customFormat="false" ht="15.75" hidden="false" customHeight="false" outlineLevel="0" collapsed="false">
      <c r="A3" s="14" t="n">
        <v>44021</v>
      </c>
      <c r="B3" s="10" t="n">
        <v>1264.54545454545</v>
      </c>
    </row>
    <row r="4" customFormat="false" ht="15.75" hidden="false" customHeight="false" outlineLevel="0" collapsed="false">
      <c r="A4" s="14" t="n">
        <v>44022</v>
      </c>
      <c r="B4" s="10" t="n">
        <v>1348.14258953168</v>
      </c>
    </row>
    <row r="5" customFormat="false" ht="15.75" hidden="false" customHeight="false" outlineLevel="0" collapsed="false">
      <c r="A5" s="14" t="n">
        <v>44023</v>
      </c>
      <c r="B5" s="10" t="n">
        <v>1445.81965090516</v>
      </c>
    </row>
    <row r="6" customFormat="false" ht="15.75" hidden="false" customHeight="false" outlineLevel="0" collapsed="false">
      <c r="A6" s="14" t="n">
        <v>44024</v>
      </c>
      <c r="B6" s="10" t="n">
        <v>1553.75903140353</v>
      </c>
    </row>
    <row r="7" customFormat="false" ht="15.75" hidden="false" customHeight="false" outlineLevel="0" collapsed="false">
      <c r="A7" s="14" t="n">
        <v>44025</v>
      </c>
      <c r="B7" s="10" t="n">
        <v>1669.09909042144</v>
      </c>
    </row>
    <row r="8" customFormat="false" ht="15.75" hidden="false" customHeight="false" outlineLevel="0" collapsed="false">
      <c r="A8" s="14" t="n">
        <v>44026</v>
      </c>
      <c r="B8" s="10" t="n">
        <v>1789.66625174896</v>
      </c>
    </row>
    <row r="9" customFormat="false" ht="15.75" hidden="false" customHeight="false" outlineLevel="0" collapsed="false">
      <c r="A9" s="14" t="n">
        <v>44027</v>
      </c>
      <c r="B9" s="10" t="n">
        <v>1913.78347339791</v>
      </c>
    </row>
    <row r="10" customFormat="false" ht="15.75" hidden="false" customHeight="false" outlineLevel="0" collapsed="false">
      <c r="A10" s="14" t="n">
        <v>44028</v>
      </c>
      <c r="B10" s="10" t="n">
        <v>2040.13281737874</v>
      </c>
    </row>
    <row r="11" customFormat="false" ht="15.75" hidden="false" customHeight="false" outlineLevel="0" collapsed="false">
      <c r="A11" s="14" t="n">
        <v>44029</v>
      </c>
      <c r="B11" s="10" t="n">
        <v>2167.65663061927</v>
      </c>
    </row>
    <row r="12" customFormat="false" ht="15.75" hidden="false" customHeight="false" outlineLevel="0" collapsed="false">
      <c r="A12" s="14" t="n">
        <v>44030</v>
      </c>
      <c r="B12" s="10" t="n">
        <v>2295.48643338715</v>
      </c>
    </row>
    <row r="13" customFormat="false" ht="15.75" hidden="false" customHeight="false" outlineLevel="0" collapsed="false">
      <c r="A13" s="14" t="n">
        <v>44031</v>
      </c>
      <c r="B13" s="10" t="n">
        <v>2422.89176859938</v>
      </c>
    </row>
    <row r="14" customFormat="false" ht="15.75" hidden="false" customHeight="false" outlineLevel="0" collapsed="false">
      <c r="A14" s="14" t="n">
        <v>44032</v>
      </c>
      <c r="B14" s="10" t="n">
        <v>2549.24347133001</v>
      </c>
    </row>
    <row r="15" customFormat="false" ht="15.75" hidden="false" customHeight="false" outlineLevel="0" collapsed="false">
      <c r="A15" s="14" t="n">
        <v>44033</v>
      </c>
      <c r="B15" s="10" t="n">
        <v>2673.98737652089</v>
      </c>
    </row>
    <row r="16" customFormat="false" ht="15.75" hidden="false" customHeight="false" outlineLevel="0" collapsed="false">
      <c r="A16" s="14" t="n">
        <v>44034</v>
      </c>
      <c r="B16" s="10" t="n">
        <v>2796.6255932618</v>
      </c>
    </row>
    <row r="17" customFormat="false" ht="15.75" hidden="false" customHeight="false" outlineLevel="0" collapsed="false">
      <c r="A17" s="14" t="n">
        <v>44035</v>
      </c>
      <c r="B17" s="10" t="n">
        <v>2916.7032695102</v>
      </c>
    </row>
    <row r="18" customFormat="false" ht="15.75" hidden="false" customHeight="false" outlineLevel="0" collapsed="false">
      <c r="A18" s="14" t="n">
        <v>44036</v>
      </c>
      <c r="B18" s="10" t="n">
        <v>3033.79934325482</v>
      </c>
    </row>
    <row r="19" customFormat="false" ht="15.75" hidden="false" customHeight="false" outlineLevel="0" collapsed="false">
      <c r="A19" s="14" t="n">
        <v>44037</v>
      </c>
      <c r="B19" s="10" t="n">
        <v>3147.52018866426</v>
      </c>
    </row>
    <row r="20" customFormat="false" ht="15.75" hidden="false" customHeight="false" outlineLevel="0" collapsed="false">
      <c r="A20" s="14" t="n">
        <v>44038</v>
      </c>
      <c r="B20" s="10" t="n">
        <v>3257.4953637197</v>
      </c>
    </row>
    <row r="21" customFormat="false" ht="15.75" hidden="false" customHeight="false" outlineLevel="0" collapsed="false">
      <c r="A21" s="14" t="n">
        <v>44039</v>
      </c>
      <c r="B21" s="10" t="n">
        <v>3363.37488128103</v>
      </c>
    </row>
    <row r="22" customFormat="false" ht="15.75" hidden="false" customHeight="false" outlineLevel="0" collapsed="false">
      <c r="A22" s="14" t="n">
        <v>44040</v>
      </c>
      <c r="B22" s="10" t="n">
        <v>3464.82758145953</v>
      </c>
    </row>
    <row r="23" customFormat="false" ht="15.75" hidden="false" customHeight="false" outlineLevel="0" collapsed="false">
      <c r="A23" s="14" t="n">
        <v>44041</v>
      </c>
      <c r="B23" s="10" t="n">
        <v>3524.55124879498</v>
      </c>
    </row>
    <row r="24" customFormat="false" ht="15.75" hidden="false" customHeight="false" outlineLevel="0" collapsed="false">
      <c r="A24" s="14" t="n">
        <v>44042</v>
      </c>
      <c r="B24" s="10" t="n">
        <v>3554.254088167</v>
      </c>
    </row>
    <row r="25" customFormat="false" ht="15.75" hidden="false" customHeight="false" outlineLevel="0" collapsed="false">
      <c r="A25" s="14" t="n">
        <v>44043</v>
      </c>
      <c r="B25" s="10" t="n">
        <v>3562.11637577589</v>
      </c>
    </row>
    <row r="26" customFormat="false" ht="15.75" hidden="false" customHeight="false" outlineLevel="0" collapsed="false">
      <c r="A26" s="14" t="n">
        <v>44044</v>
      </c>
      <c r="B26" s="10" t="n">
        <v>3553.96814050698</v>
      </c>
    </row>
    <row r="27" customFormat="false" ht="15.75" hidden="false" customHeight="false" outlineLevel="0" collapsed="false">
      <c r="A27" s="14" t="n">
        <v>44045</v>
      </c>
      <c r="B27" s="10" t="n">
        <v>3534.03420322958</v>
      </c>
    </row>
    <row r="28" customFormat="false" ht="15.75" hidden="false" customHeight="false" outlineLevel="0" collapsed="false">
      <c r="A28" s="14" t="n">
        <v>44046</v>
      </c>
      <c r="B28" s="10" t="n">
        <v>3505.41771264112</v>
      </c>
    </row>
    <row r="29" customFormat="false" ht="15.75" hidden="false" customHeight="false" outlineLevel="0" collapsed="false">
      <c r="A29" s="14" t="n">
        <v>44047</v>
      </c>
      <c r="B29" s="10" t="n">
        <v>3470.42219528575</v>
      </c>
    </row>
    <row r="30" customFormat="false" ht="15.75" hidden="false" customHeight="false" outlineLevel="0" collapsed="false">
      <c r="A30" s="14" t="n">
        <v>44048</v>
      </c>
      <c r="B30" s="10" t="n">
        <v>3430.77146584733</v>
      </c>
    </row>
    <row r="31" customFormat="false" ht="15.75" hidden="false" customHeight="false" outlineLevel="0" collapsed="false">
      <c r="A31" s="14" t="n">
        <v>44049</v>
      </c>
      <c r="B31" s="10" t="n">
        <v>3387.76326313241</v>
      </c>
    </row>
    <row r="32" customFormat="false" ht="15.75" hidden="false" customHeight="false" outlineLevel="0" collapsed="false">
      <c r="A32" s="14" t="n">
        <v>44050</v>
      </c>
      <c r="B32" s="10" t="n">
        <v>3342.37875561473</v>
      </c>
    </row>
    <row r="33" customFormat="false" ht="15.75" hidden="false" customHeight="false" outlineLevel="0" collapsed="false">
      <c r="A33" s="14" t="n">
        <v>44051</v>
      </c>
      <c r="B33" s="10" t="n">
        <v>3295.36191958845</v>
      </c>
    </row>
    <row r="34" customFormat="false" ht="15.75" hidden="false" customHeight="false" outlineLevel="0" collapsed="false">
      <c r="A34" s="14" t="n">
        <v>44052</v>
      </c>
      <c r="B34" s="10" t="n">
        <v>3247.27787386586</v>
      </c>
    </row>
    <row r="35" customFormat="false" ht="15.75" hidden="false" customHeight="false" outlineLevel="0" collapsed="false">
      <c r="A35" s="14" t="n">
        <v>44053</v>
      </c>
      <c r="B35" s="10" t="n">
        <v>3198.5562183774</v>
      </c>
    </row>
    <row r="36" customFormat="false" ht="15.75" hidden="false" customHeight="false" outlineLevel="0" collapsed="false">
      <c r="A36" s="14" t="n">
        <v>44054</v>
      </c>
      <c r="B36" s="10" t="n">
        <v>3149.52350420891</v>
      </c>
    </row>
    <row r="37" customFormat="false" ht="15.75" hidden="false" customHeight="false" outlineLevel="0" collapsed="false">
      <c r="A37" s="14" t="n">
        <v>44055</v>
      </c>
      <c r="B37" s="10" t="n">
        <v>3100.42771748594</v>
      </c>
    </row>
    <row r="38" customFormat="false" ht="15.75" hidden="false" customHeight="false" outlineLevel="0" collapsed="false">
      <c r="A38" s="14" t="n">
        <v>44056</v>
      </c>
      <c r="B38" s="10" t="n">
        <v>3051.45683080593</v>
      </c>
    </row>
    <row r="39" customFormat="false" ht="15.75" hidden="false" customHeight="false" outlineLevel="0" collapsed="false">
      <c r="A39" s="14" t="n">
        <v>44057</v>
      </c>
      <c r="B39" s="10" t="n">
        <v>3002.75291042395</v>
      </c>
    </row>
    <row r="40" customFormat="false" ht="15.75" hidden="false" customHeight="false" outlineLevel="0" collapsed="false">
      <c r="A40" s="14" t="n">
        <v>44058</v>
      </c>
      <c r="B40" s="10" t="n">
        <v>2954.42287257469</v>
      </c>
    </row>
    <row r="41" customFormat="false" ht="15.75" hidden="false" customHeight="false" outlineLevel="0" collapsed="false">
      <c r="A41" s="14" t="n">
        <v>44059</v>
      </c>
      <c r="B41" s="10" t="n">
        <v>2906.54670105544</v>
      </c>
    </row>
    <row r="42" customFormat="false" ht="15.75" hidden="false" customHeight="false" outlineLevel="0" collapsed="false">
      <c r="A42" s="14" t="n">
        <v>44060</v>
      </c>
      <c r="B42" s="10" t="n">
        <v>2859.18373441432</v>
      </c>
    </row>
    <row r="43" customFormat="false" ht="15.75" hidden="false" customHeight="false" outlineLevel="0" collapsed="false">
      <c r="A43" s="14" t="n">
        <v>44061</v>
      </c>
      <c r="B43" s="10" t="n">
        <v>2812.37748138973</v>
      </c>
    </row>
    <row r="44" customFormat="false" ht="15.75" hidden="false" customHeight="false" outlineLevel="0" collapsed="false">
      <c r="A44" s="14" t="n">
        <v>44062</v>
      </c>
      <c r="B44" s="10" t="n">
        <v>2766.15931206791</v>
      </c>
    </row>
    <row r="45" customFormat="false" ht="15.75" hidden="false" customHeight="false" outlineLevel="0" collapsed="false">
      <c r="A45" s="14" t="n">
        <v>44063</v>
      </c>
      <c r="B45" s="10" t="n">
        <v>2720.55128895053</v>
      </c>
    </row>
    <row r="46" customFormat="false" ht="15.75" hidden="false" customHeight="false" outlineLevel="0" collapsed="false">
      <c r="A46" s="14" t="n">
        <v>44064</v>
      </c>
      <c r="B46" s="10" t="n">
        <v>2675.56833934504</v>
      </c>
    </row>
    <row r="47" customFormat="false" ht="15.75" hidden="false" customHeight="false" outlineLevel="0" collapsed="false">
      <c r="A47" s="14" t="n">
        <v>44065</v>
      </c>
      <c r="B47" s="10" t="n">
        <v>2631.21992293191</v>
      </c>
    </row>
    <row r="48" customFormat="false" ht="15.75" hidden="false" customHeight="false" outlineLevel="0" collapsed="false">
      <c r="A48" s="14" t="n">
        <v>44066</v>
      </c>
      <c r="B48" s="10" t="n">
        <v>2587.5113122035</v>
      </c>
    </row>
    <row r="49" customFormat="false" ht="15.75" hidden="false" customHeight="false" outlineLevel="0" collapsed="false">
      <c r="A49" s="14" t="n">
        <v>44067</v>
      </c>
      <c r="B49" s="10" t="n">
        <v>2544.44457590345</v>
      </c>
    </row>
    <row r="50" customFormat="false" ht="15.75" hidden="false" customHeight="false" outlineLevel="0" collapsed="false">
      <c r="A50" s="14" t="n">
        <v>44068</v>
      </c>
      <c r="B50" s="10" t="n">
        <v>2502.01933453902</v>
      </c>
    </row>
    <row r="51" customFormat="false" ht="15.75" hidden="false" customHeight="false" outlineLevel="0" collapsed="false">
      <c r="A51" s="14" t="n">
        <v>44069</v>
      </c>
      <c r="B51" s="10" t="n">
        <v>2460.23334093159</v>
      </c>
    </row>
    <row r="52" customFormat="false" ht="15.75" hidden="false" customHeight="false" outlineLevel="0" collapsed="false">
      <c r="A52" s="14" t="n">
        <v>44070</v>
      </c>
      <c r="B52" s="10" t="n">
        <v>2419.08292643601</v>
      </c>
    </row>
    <row r="53" customFormat="false" ht="15.75" hidden="false" customHeight="false" outlineLevel="0" collapsed="false">
      <c r="A53" s="14" t="n">
        <v>44071</v>
      </c>
      <c r="B53" s="10" t="n">
        <v>2378.56334400672</v>
      </c>
    </row>
    <row r="54" customFormat="false" ht="15.75" hidden="false" customHeight="false" outlineLevel="0" collapsed="false">
      <c r="A54" s="14" t="n">
        <v>44072</v>
      </c>
      <c r="B54" s="10" t="n">
        <v>2338.66903204079</v>
      </c>
    </row>
    <row r="55" customFormat="false" ht="15.75" hidden="false" customHeight="false" outlineLevel="0" collapsed="false">
      <c r="A55" s="14" t="n">
        <v>44073</v>
      </c>
      <c r="B55" s="10" t="n">
        <v>2299.39381736746</v>
      </c>
    </row>
    <row r="56" customFormat="false" ht="15.75" hidden="false" customHeight="false" outlineLevel="0" collapsed="false">
      <c r="A56" s="14" t="n">
        <v>44074</v>
      </c>
      <c r="B56" s="10" t="n">
        <v>2260.73107148764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2020-09-17T14:18:00Z</dcterms:modified>
  <cp:revision>5</cp:revision>
  <dc:subject/>
  <dc:title/>
</cp:coreProperties>
</file>