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23" documentId="11_F5F9B93C69B16895A03205DA018A1C1FC1601224" xr6:coauthVersionLast="47" xr6:coauthVersionMax="47" xr10:uidLastSave="{E90B62EF-8F9F-0646-AADA-9B0004AA91F8}"/>
  <bookViews>
    <workbookView xWindow="0" yWindow="0" windowWidth="0" windowHeight="0" xr2:uid="{00000000-000D-0000-FFFF-FFFF00000000}"/>
  </bookViews>
  <sheets>
    <sheet name="ATUAL" sheetId="1" r:id="rId1"/>
    <sheet name="BALANÇO ANUA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0mv+Qg/psQ+MAjHOThvt0zbDtlg=="/>
    </ext>
  </extLst>
</workbook>
</file>

<file path=xl/calcChain.xml><?xml version="1.0" encoding="utf-8"?>
<calcChain xmlns="http://schemas.openxmlformats.org/spreadsheetml/2006/main">
  <c r="F19" i="2" l="1"/>
  <c r="E19" i="2"/>
  <c r="D19" i="2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C15" i="2"/>
  <c r="C16" i="2"/>
  <c r="C19" i="2"/>
  <c r="C17" i="2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P25" i="1"/>
  <c r="N25" i="1"/>
  <c r="D25" i="1"/>
  <c r="P24" i="1"/>
  <c r="N24" i="1"/>
  <c r="D24" i="1"/>
  <c r="P23" i="1"/>
  <c r="N23" i="1"/>
  <c r="D23" i="1"/>
  <c r="P22" i="1"/>
  <c r="N22" i="1"/>
  <c r="J11" i="1"/>
  <c r="J12" i="1"/>
  <c r="J13" i="1"/>
  <c r="J14" i="1"/>
  <c r="J15" i="1"/>
  <c r="J16" i="1"/>
  <c r="J17" i="1"/>
  <c r="J18" i="1"/>
  <c r="J19" i="1"/>
  <c r="J20" i="1"/>
  <c r="J21" i="1"/>
  <c r="J22" i="1"/>
  <c r="D22" i="1"/>
  <c r="P21" i="1"/>
  <c r="N21" i="1"/>
  <c r="K21" i="1"/>
  <c r="D21" i="1"/>
  <c r="P20" i="1"/>
  <c r="N20" i="1"/>
  <c r="K20" i="1"/>
  <c r="D20" i="1"/>
  <c r="P19" i="1"/>
  <c r="N19" i="1"/>
  <c r="K19" i="1"/>
  <c r="D19" i="1"/>
  <c r="P18" i="1"/>
  <c r="N18" i="1"/>
  <c r="K18" i="1"/>
  <c r="D18" i="1"/>
  <c r="P17" i="1"/>
  <c r="N17" i="1"/>
  <c r="K17" i="1"/>
  <c r="D17" i="1"/>
  <c r="P16" i="1"/>
  <c r="N16" i="1"/>
  <c r="K16" i="1"/>
  <c r="D16" i="1"/>
  <c r="P15" i="1"/>
  <c r="N15" i="1"/>
  <c r="K15" i="1"/>
  <c r="D15" i="1"/>
  <c r="P14" i="1"/>
  <c r="N14" i="1"/>
  <c r="K14" i="1"/>
  <c r="D14" i="1"/>
  <c r="P13" i="1"/>
  <c r="N13" i="1"/>
  <c r="K13" i="1"/>
  <c r="D13" i="1"/>
  <c r="P12" i="1"/>
  <c r="N12" i="1"/>
  <c r="D12" i="1"/>
  <c r="P11" i="1"/>
  <c r="N11" i="1"/>
  <c r="D11" i="1"/>
  <c r="P10" i="1"/>
  <c r="N10" i="1"/>
  <c r="D10" i="1"/>
  <c r="P9" i="1"/>
  <c r="N9" i="1"/>
  <c r="D9" i="1"/>
  <c r="P8" i="1"/>
  <c r="N8" i="1"/>
  <c r="D8" i="1"/>
  <c r="P7" i="1"/>
  <c r="N7" i="1"/>
  <c r="P6" i="1"/>
  <c r="N6" i="1"/>
  <c r="P5" i="1"/>
  <c r="N5" i="1"/>
  <c r="F4" i="1"/>
</calcChain>
</file>

<file path=xl/sharedStrings.xml><?xml version="1.0" encoding="utf-8"?>
<sst xmlns="http://schemas.openxmlformats.org/spreadsheetml/2006/main" count="52" uniqueCount="32">
  <si>
    <t>PLANILHA DE GERENCIAMENTO DE RISCO</t>
  </si>
  <si>
    <t>BANCA BAIXA</t>
  </si>
  <si>
    <t>BANCA MEDIA</t>
  </si>
  <si>
    <t>BANCA ALTA</t>
  </si>
  <si>
    <t xml:space="preserve">BANCA INICIAL </t>
  </si>
  <si>
    <t>STOP LOSS</t>
  </si>
  <si>
    <t>BANCA</t>
  </si>
  <si>
    <t>META</t>
  </si>
  <si>
    <t>META DIARIA</t>
  </si>
  <si>
    <t>% STOP LOSS</t>
  </si>
  <si>
    <t>DIA</t>
  </si>
  <si>
    <t>TOTAL</t>
  </si>
  <si>
    <t>META BATIDA</t>
  </si>
  <si>
    <t>-</t>
  </si>
  <si>
    <t>MARTIGALE</t>
  </si>
  <si>
    <t>STAKE</t>
  </si>
  <si>
    <t>Ano</t>
  </si>
  <si>
    <t>MÊS</t>
  </si>
  <si>
    <t>Lucro/Déficit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</si>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</sst>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_-[$R$-416]\ * #,##0.00_-;\-[$R$-416]\ * #,##0.00_-;_-[$R$-416]\ * &quot;-&quot;??_-;_-@"/>
    <numFmt numFmtId="166" formatCode="00"/>
    <numFmt numFmtId="167" formatCode="[$$-409]#,##0.00"/>
  </numFmts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0"/>
      <name val="Calibri"/>
    </font>
    <font>
      <sz val="11"/>
      <name val="Arial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FFFFFF"/>
      <name val="Arial"/>
    </font>
    <font>
      <sz val="11"/>
      <color theme="0"/>
      <name val="Calibri"/>
    </font>
    <font>
      <b/>
      <sz val="11"/>
      <color rgb="FF000000"/>
      <name val="Arial"/>
    </font>
    <font>
      <sz val="11"/>
      <color rgb="FFFF0000"/>
      <name val="Calibri"/>
    </font>
    <font>
      <sz val="11"/>
      <color rgb="FF006600"/>
      <name val="Calibri"/>
    </font>
    <font>
      <b/>
      <strike/>
      <sz val="11"/>
      <color rgb="FF006600"/>
      <name val="Arial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262626"/>
        <bgColor rgb="FF262626"/>
      </patternFill>
    </fill>
    <fill>
      <patternFill patternType="solid">
        <fgColor rgb="FFD8D8D8"/>
        <bgColor rgb="FFD8D8D8"/>
      </patternFill>
    </fill>
    <fill>
      <patternFill patternType="solid">
        <fgColor rgb="FF494429"/>
        <bgColor rgb="FF494429"/>
      </patternFill>
    </fill>
    <fill>
      <patternFill patternType="solid">
        <fgColor rgb="FF3F3F3F"/>
        <bgColor rgb="FF3F3F3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4" fontId="5" fillId="0" borderId="9" xfId="0" applyNumberFormat="1" applyFont="1" applyBorder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9" fontId="7" fillId="7" borderId="12" xfId="0" applyNumberFormat="1" applyFont="1" applyFill="1" applyBorder="1" applyAlignment="1"/>
    <xf numFmtId="9" fontId="8" fillId="3" borderId="13" xfId="0" applyNumberFormat="1" applyFont="1" applyFill="1" applyBorder="1"/>
    <xf numFmtId="0" fontId="2" fillId="5" borderId="10" xfId="0" applyFont="1" applyFill="1" applyBorder="1" applyAlignment="1">
      <alignment horizontal="center" vertical="center"/>
    </xf>
    <xf numFmtId="9" fontId="9" fillId="5" borderId="11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9" fontId="9" fillId="6" borderId="14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2" fillId="9" borderId="16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9" borderId="18" xfId="0" applyNumberFormat="1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/>
    </xf>
    <xf numFmtId="166" fontId="1" fillId="13" borderId="7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2" fillId="13" borderId="23" xfId="0" applyNumberFormat="1" applyFont="1" applyFill="1" applyBorder="1"/>
    <xf numFmtId="0" fontId="1" fillId="13" borderId="24" xfId="0" applyFont="1" applyFill="1" applyBorder="1" applyAlignment="1">
      <alignment horizontal="center"/>
    </xf>
    <xf numFmtId="166" fontId="1" fillId="13" borderId="17" xfId="0" applyNumberFormat="1" applyFont="1" applyFill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2" fillId="13" borderId="8" xfId="0" applyNumberFormat="1" applyFont="1" applyFill="1" applyBorder="1"/>
    <xf numFmtId="0" fontId="1" fillId="13" borderId="9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 vertical="center"/>
    </xf>
    <xf numFmtId="0" fontId="6" fillId="14" borderId="25" xfId="0" applyFont="1" applyFill="1" applyBorder="1" applyAlignment="1">
      <alignment horizontal="center" vertical="center"/>
    </xf>
    <xf numFmtId="166" fontId="2" fillId="16" borderId="7" xfId="0" applyNumberFormat="1" applyFont="1" applyFill="1" applyBorder="1" applyAlignment="1">
      <alignment horizontal="center" vertical="center"/>
    </xf>
    <xf numFmtId="164" fontId="2" fillId="16" borderId="27" xfId="0" applyNumberFormat="1" applyFont="1" applyFill="1" applyBorder="1" applyAlignment="1">
      <alignment horizontal="center" vertical="center"/>
    </xf>
    <xf numFmtId="166" fontId="2" fillId="16" borderId="17" xfId="0" applyNumberFormat="1" applyFont="1" applyFill="1" applyBorder="1" applyAlignment="1">
      <alignment horizontal="center" vertical="center"/>
    </xf>
    <xf numFmtId="164" fontId="2" fillId="16" borderId="29" xfId="0" applyNumberFormat="1" applyFont="1" applyFill="1" applyBorder="1" applyAlignment="1">
      <alignment horizontal="center" vertical="center"/>
    </xf>
    <xf numFmtId="164" fontId="2" fillId="16" borderId="8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6" fontId="2" fillId="16" borderId="17" xfId="0" applyNumberFormat="1" applyFont="1" applyFill="1" applyBorder="1" applyAlignment="1">
      <alignment horizontal="center"/>
    </xf>
    <xf numFmtId="164" fontId="2" fillId="16" borderId="8" xfId="0" applyNumberFormat="1" applyFont="1" applyFill="1" applyBorder="1" applyAlignment="1">
      <alignment horizontal="center"/>
    </xf>
    <xf numFmtId="166" fontId="2" fillId="4" borderId="17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164" fontId="2" fillId="4" borderId="17" xfId="0" applyNumberFormat="1" applyFont="1" applyFill="1" applyBorder="1" applyAlignment="1">
      <alignment horizontal="center" vertical="center"/>
    </xf>
    <xf numFmtId="166" fontId="2" fillId="3" borderId="1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5" borderId="17" xfId="0" applyNumberFormat="1" applyFont="1" applyFill="1" applyBorder="1" applyAlignment="1">
      <alignment horizontal="center" vertical="center"/>
    </xf>
    <xf numFmtId="164" fontId="1" fillId="13" borderId="9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11" borderId="14" xfId="0" applyNumberFormat="1" applyFont="1" applyFill="1" applyBorder="1" applyAlignment="1">
      <alignment horizontal="center" vertical="center"/>
    </xf>
    <xf numFmtId="164" fontId="6" fillId="14" borderId="21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8" borderId="14" xfId="0" applyNumberFormat="1" applyFont="1" applyFill="1" applyBorder="1" applyAlignment="1">
      <alignment horizontal="center" vertical="center"/>
    </xf>
    <xf numFmtId="164" fontId="2" fillId="9" borderId="3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0" fontId="1" fillId="13" borderId="9" xfId="0" applyFont="1" applyFill="1" applyBorder="1"/>
    <xf numFmtId="166" fontId="1" fillId="13" borderId="10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2" fillId="13" borderId="11" xfId="0" applyNumberFormat="1" applyFont="1" applyFill="1" applyBorder="1"/>
    <xf numFmtId="0" fontId="1" fillId="13" borderId="14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7" borderId="17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8" xfId="0" applyFont="1" applyFill="1" applyBorder="1"/>
    <xf numFmtId="0" fontId="1" fillId="17" borderId="9" xfId="0" applyFont="1" applyFill="1" applyBorder="1"/>
    <xf numFmtId="0" fontId="2" fillId="4" borderId="17" xfId="0" applyFont="1" applyFill="1" applyBorder="1" applyAlignment="1">
      <alignment horizontal="center"/>
    </xf>
    <xf numFmtId="167" fontId="1" fillId="5" borderId="8" xfId="0" applyNumberFormat="1" applyFont="1" applyFill="1" applyBorder="1" applyAlignment="1">
      <alignment horizontal="center"/>
    </xf>
    <xf numFmtId="167" fontId="1" fillId="16" borderId="8" xfId="0" applyNumberFormat="1" applyFont="1" applyFill="1" applyBorder="1"/>
    <xf numFmtId="167" fontId="1" fillId="5" borderId="8" xfId="0" applyNumberFormat="1" applyFont="1" applyFill="1" applyBorder="1"/>
    <xf numFmtId="0" fontId="1" fillId="16" borderId="9" xfId="0" applyFont="1" applyFill="1" applyBorder="1"/>
    <xf numFmtId="0" fontId="2" fillId="0" borderId="0" xfId="0" applyFont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7" fontId="2" fillId="3" borderId="11" xfId="0" applyNumberFormat="1" applyFont="1" applyFill="1" applyBorder="1" applyAlignment="1">
      <alignment horizontal="center" vertical="center"/>
    </xf>
    <xf numFmtId="167" fontId="2" fillId="3" borderId="14" xfId="0" applyNumberFormat="1" applyFont="1" applyFill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2" fillId="5" borderId="5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horizontal="center" vertical="center" textRotation="180"/>
    </xf>
    <xf numFmtId="0" fontId="4" fillId="0" borderId="28" xfId="0" applyFont="1" applyBorder="1"/>
    <xf numFmtId="0" fontId="4" fillId="0" borderId="30" xfId="0" applyFont="1" applyBorder="1"/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ont>
        <b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Gráfico Anual de Operações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'BALANÇO ANUAL'!$C$19:$F$19</c:f>
              <c:numCache>
                <c:formatCode>[$$-409]#,##0.00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0C0-BE47-9528-FFE48FC3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66920"/>
        <c:axId val="1214258292"/>
      </c:barChart>
      <c:catAx>
        <c:axId val="4326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1214258292"/>
        <c:crosses val="autoZero"/>
        <c:auto val="1"/>
        <c:lblAlgn val="ctr"/>
        <c:lblOffset val="100"/>
        <c:noMultiLvlLbl val="1"/>
      </c:catAx>
      <c:valAx>
        <c:axId val="1214258292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$-409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pt-BR"/>
          </a:p>
        </c:txPr>
        <c:crossAx val="4326692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590550</xdr:colOff>
      <xdr:row>1</xdr:row>
      <xdr:rowOff>257175</xdr:rowOff>
    </xdr:from>
    <xdr:ext cx="3343275" cy="476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78644" y="3545994"/>
          <a:ext cx="3334713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A04400"/>
              </a:solidFill>
            </a:rPr>
            <a:t>SIMULAÇÃO DE GESTÃO</a:t>
          </a:r>
          <a:endParaRPr sz="1400"/>
        </a:p>
      </xdr:txBody>
    </xdr:sp>
    <xdr:clientData fLocksWithSheet="0"/>
  </xdr:oneCellAnchor>
  <xdr:oneCellAnchor>
    <xdr:from>
      <xdr:col>7</xdr:col>
      <xdr:colOff>600075</xdr:colOff>
      <xdr:row>6</xdr:row>
      <xdr:rowOff>0</xdr:rowOff>
    </xdr:from>
    <xdr:ext cx="2457450" cy="342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17779" y="3608607"/>
          <a:ext cx="2456442" cy="342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 cap="none">
              <a:solidFill>
                <a:srgbClr val="A04400"/>
              </a:solidFill>
            </a:rPr>
            <a:t>SIMULAÇÃO DE MATIGALE</a:t>
          </a:r>
          <a:endParaRPr sz="1400"/>
        </a:p>
      </xdr:txBody>
    </xdr:sp>
    <xdr:clientData fLocksWithSheet="0"/>
  </xdr:oneCellAnchor>
  <xdr:oneCellAnchor>
    <xdr:from>
      <xdr:col>1</xdr:col>
      <xdr:colOff>247650</xdr:colOff>
      <xdr:row>0</xdr:row>
      <xdr:rowOff>104775</xdr:rowOff>
    </xdr:from>
    <xdr:ext cx="4010025" cy="9906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2</xdr:row>
      <xdr:rowOff>114300</xdr:rowOff>
    </xdr:from>
    <xdr:ext cx="4524375" cy="3581400"/>
    <xdr:graphicFrame macro="">
      <xdr:nvGraphicFramePr>
        <xdr:cNvPr id="167307689" name="Chart 1">
          <a:extLst>
            <a:ext uri="{FF2B5EF4-FFF2-40B4-BE49-F238E27FC236}">
              <a16:creationId xmlns:a16="http://schemas.microsoft.com/office/drawing/2014/main" id="{00000000-0008-0000-0100-0000A9E9F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S33" sqref="S33"/>
    </sheetView>
  </sheetViews>
  <sheetFormatPr defaultColWidth="12.625" defaultRowHeight="15" customHeight="1" x14ac:dyDescent="0.15"/>
  <cols>
    <col min="1" max="2" width="3.67578125" customWidth="1"/>
    <col min="3" max="3" width="12.87109375" customWidth="1"/>
    <col min="4" max="4" width="8.94921875" customWidth="1"/>
    <col min="5" max="5" width="11.15234375" customWidth="1"/>
    <col min="6" max="6" width="10.91015625" customWidth="1"/>
    <col min="7" max="7" width="11.5234375" customWidth="1"/>
    <col min="8" max="8" width="8.82421875" customWidth="1"/>
    <col min="9" max="9" width="11.64453125" customWidth="1"/>
    <col min="10" max="12" width="8.94921875" customWidth="1"/>
    <col min="13" max="14" width="12.01171875" customWidth="1"/>
    <col min="15" max="15" width="3.18359375" customWidth="1"/>
    <col min="16" max="16" width="9.8046875" customWidth="1"/>
    <col min="17" max="17" width="4.04296875" customWidth="1"/>
    <col min="18" max="26" width="7.59765625" customWidth="1"/>
  </cols>
  <sheetData>
    <row r="1" spans="1:26" ht="30.75" customHeight="1" x14ac:dyDescent="0.2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1.5" customHeight="1" x14ac:dyDescent="0.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2">
      <c r="A3" s="1"/>
      <c r="B3" s="1"/>
      <c r="C3" s="92" t="s">
        <v>0</v>
      </c>
      <c r="D3" s="93"/>
      <c r="E3" s="93"/>
      <c r="F3" s="94"/>
      <c r="G3" s="4"/>
      <c r="H3" s="5"/>
      <c r="I3" s="1"/>
      <c r="J3" s="1"/>
      <c r="K3" s="1"/>
      <c r="L3" s="1"/>
      <c r="M3" s="6" t="s">
        <v>1</v>
      </c>
      <c r="N3" s="95" t="s">
        <v>2</v>
      </c>
      <c r="O3" s="96"/>
      <c r="P3" s="97" t="s">
        <v>3</v>
      </c>
      <c r="Q3" s="94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7" t="s">
        <v>4</v>
      </c>
      <c r="D4" s="91">
        <v>1000</v>
      </c>
      <c r="E4" s="8" t="s">
        <v>5</v>
      </c>
      <c r="F4" s="9">
        <f>D4*F5</f>
        <v>50</v>
      </c>
      <c r="G4" s="2"/>
      <c r="H4" s="10"/>
      <c r="I4" s="11"/>
      <c r="J4" s="11"/>
      <c r="K4" s="1"/>
      <c r="L4" s="1"/>
      <c r="M4" s="12" t="s">
        <v>6</v>
      </c>
      <c r="N4" s="13" t="s">
        <v>7</v>
      </c>
      <c r="O4" s="14">
        <v>0.01</v>
      </c>
      <c r="P4" s="13" t="s">
        <v>5</v>
      </c>
      <c r="Q4" s="15">
        <v>0.1</v>
      </c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6" t="s">
        <v>8</v>
      </c>
      <c r="D5" s="17">
        <v>0.02</v>
      </c>
      <c r="E5" s="18" t="s">
        <v>9</v>
      </c>
      <c r="F5" s="19">
        <v>0.05</v>
      </c>
      <c r="G5" s="2"/>
      <c r="H5" s="20"/>
      <c r="I5" s="21"/>
      <c r="J5" s="21"/>
      <c r="K5" s="1"/>
      <c r="L5" s="1"/>
      <c r="M5" s="22">
        <v>10</v>
      </c>
      <c r="N5" s="23">
        <f t="shared" ref="N5:N25" si="0">M5*$O$4</f>
        <v>0.1</v>
      </c>
      <c r="O5" s="3"/>
      <c r="P5" s="24">
        <f t="shared" ref="P5:P25" si="1">M5*$Q$4</f>
        <v>1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2"/>
      <c r="H6" s="1"/>
      <c r="I6" s="21"/>
      <c r="J6" s="21"/>
      <c r="K6" s="1"/>
      <c r="L6" s="1"/>
      <c r="M6" s="25">
        <v>15</v>
      </c>
      <c r="N6" s="26">
        <f t="shared" si="0"/>
        <v>0.15</v>
      </c>
      <c r="O6" s="3"/>
      <c r="P6" s="27">
        <f t="shared" si="1"/>
        <v>1.5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28" t="s">
        <v>10</v>
      </c>
      <c r="D7" s="29" t="s">
        <v>5</v>
      </c>
      <c r="E7" s="29" t="s">
        <v>8</v>
      </c>
      <c r="F7" s="29" t="s">
        <v>11</v>
      </c>
      <c r="G7" s="30" t="s">
        <v>12</v>
      </c>
      <c r="H7" s="1"/>
      <c r="I7" s="1"/>
      <c r="J7" s="1"/>
      <c r="K7" s="1"/>
      <c r="L7" s="1"/>
      <c r="M7" s="25">
        <v>20</v>
      </c>
      <c r="N7" s="26">
        <f t="shared" si="0"/>
        <v>0.2</v>
      </c>
      <c r="O7" s="1"/>
      <c r="P7" s="27">
        <f t="shared" si="1"/>
        <v>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31">
        <v>1</v>
      </c>
      <c r="D8" s="32">
        <f>D4*$F$5</f>
        <v>50</v>
      </c>
      <c r="E8" s="33">
        <f>D4*$D$5</f>
        <v>20</v>
      </c>
      <c r="F8" s="34">
        <f>$D$4+E8</f>
        <v>1020</v>
      </c>
      <c r="G8" s="35" t="s">
        <v>13</v>
      </c>
      <c r="H8" s="1"/>
      <c r="I8" s="1"/>
      <c r="J8" s="1"/>
      <c r="K8" s="1"/>
      <c r="L8" s="1"/>
      <c r="M8" s="25">
        <v>25</v>
      </c>
      <c r="N8" s="26">
        <f t="shared" si="0"/>
        <v>0.25</v>
      </c>
      <c r="O8" s="1"/>
      <c r="P8" s="27">
        <f t="shared" si="1"/>
        <v>2.5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36">
        <v>2</v>
      </c>
      <c r="D9" s="37">
        <f t="shared" ref="D9:D38" si="2">F8*$F$5</f>
        <v>51</v>
      </c>
      <c r="E9" s="38">
        <f t="shared" ref="E9:E38" si="3">F8*$D$5</f>
        <v>20.400000000000002</v>
      </c>
      <c r="F9" s="39">
        <f t="shared" ref="F9:F38" si="4">F8+E9</f>
        <v>1040.4000000000001</v>
      </c>
      <c r="G9" s="40" t="s">
        <v>13</v>
      </c>
      <c r="H9" s="1"/>
      <c r="I9" s="41" t="s">
        <v>14</v>
      </c>
      <c r="J9" s="42" t="s">
        <v>15</v>
      </c>
      <c r="K9" s="98" t="s">
        <v>6</v>
      </c>
      <c r="L9" s="1"/>
      <c r="M9" s="25">
        <v>30</v>
      </c>
      <c r="N9" s="26">
        <f t="shared" si="0"/>
        <v>0.3</v>
      </c>
      <c r="O9" s="1"/>
      <c r="P9" s="27">
        <f t="shared" si="1"/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36">
        <v>3</v>
      </c>
      <c r="D10" s="37">
        <f t="shared" si="2"/>
        <v>52.02000000000001</v>
      </c>
      <c r="E10" s="38">
        <f t="shared" si="3"/>
        <v>20.808000000000003</v>
      </c>
      <c r="F10" s="39">
        <f t="shared" si="4"/>
        <v>1061.2080000000001</v>
      </c>
      <c r="G10" s="40" t="s">
        <v>13</v>
      </c>
      <c r="H10" s="1"/>
      <c r="I10" s="43">
        <v>1</v>
      </c>
      <c r="J10" s="44">
        <v>0.35</v>
      </c>
      <c r="K10" s="99"/>
      <c r="L10" s="1"/>
      <c r="M10" s="25">
        <v>35</v>
      </c>
      <c r="N10" s="26">
        <f t="shared" si="0"/>
        <v>0.35000000000000003</v>
      </c>
      <c r="O10" s="1"/>
      <c r="P10" s="27">
        <f t="shared" si="1"/>
        <v>3.5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36">
        <v>4</v>
      </c>
      <c r="D11" s="37">
        <f t="shared" si="2"/>
        <v>53.060400000000008</v>
      </c>
      <c r="E11" s="38">
        <f t="shared" si="3"/>
        <v>21.224160000000001</v>
      </c>
      <c r="F11" s="39">
        <f t="shared" si="4"/>
        <v>1082.4321600000001</v>
      </c>
      <c r="G11" s="40" t="s">
        <v>13</v>
      </c>
      <c r="H11" s="1"/>
      <c r="I11" s="45">
        <v>2</v>
      </c>
      <c r="J11" s="46">
        <f t="shared" ref="J11:J21" si="5">J10*2</f>
        <v>0.7</v>
      </c>
      <c r="K11" s="99"/>
      <c r="L11" s="1"/>
      <c r="M11" s="25">
        <v>40</v>
      </c>
      <c r="N11" s="26">
        <f t="shared" si="0"/>
        <v>0.4</v>
      </c>
      <c r="O11" s="1"/>
      <c r="P11" s="27">
        <f t="shared" si="1"/>
        <v>4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36">
        <v>5</v>
      </c>
      <c r="D12" s="37">
        <f t="shared" si="2"/>
        <v>54.121608000000009</v>
      </c>
      <c r="E12" s="38">
        <f t="shared" si="3"/>
        <v>21.648643200000002</v>
      </c>
      <c r="F12" s="39">
        <f t="shared" si="4"/>
        <v>1104.0808032</v>
      </c>
      <c r="G12" s="40" t="s">
        <v>13</v>
      </c>
      <c r="H12" s="1"/>
      <c r="I12" s="45">
        <v>3</v>
      </c>
      <c r="J12" s="46">
        <f t="shared" si="5"/>
        <v>1.4</v>
      </c>
      <c r="K12" s="100"/>
      <c r="L12" s="1"/>
      <c r="M12" s="25">
        <v>45</v>
      </c>
      <c r="N12" s="26">
        <f t="shared" si="0"/>
        <v>0.45</v>
      </c>
      <c r="O12" s="1"/>
      <c r="P12" s="27">
        <f t="shared" si="1"/>
        <v>4.5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36">
        <v>6</v>
      </c>
      <c r="D13" s="37">
        <f t="shared" si="2"/>
        <v>55.204040160000005</v>
      </c>
      <c r="E13" s="38">
        <f t="shared" si="3"/>
        <v>22.081616063999999</v>
      </c>
      <c r="F13" s="39">
        <f t="shared" si="4"/>
        <v>1126.1624192639999</v>
      </c>
      <c r="G13" s="40" t="s">
        <v>13</v>
      </c>
      <c r="H13" s="1"/>
      <c r="I13" s="45">
        <v>4</v>
      </c>
      <c r="J13" s="47">
        <f t="shared" si="5"/>
        <v>2.8</v>
      </c>
      <c r="K13" s="48">
        <f t="shared" ref="K13:K16" si="6">SUM(J10:J13)*2</f>
        <v>10.5</v>
      </c>
      <c r="L13" s="1"/>
      <c r="M13" s="25">
        <v>50</v>
      </c>
      <c r="N13" s="26">
        <f t="shared" si="0"/>
        <v>0.5</v>
      </c>
      <c r="O13" s="1"/>
      <c r="P13" s="27">
        <f t="shared" si="1"/>
        <v>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36">
        <v>7</v>
      </c>
      <c r="D14" s="37">
        <f t="shared" si="2"/>
        <v>56.308120963199997</v>
      </c>
      <c r="E14" s="38">
        <f t="shared" si="3"/>
        <v>22.523248385279999</v>
      </c>
      <c r="F14" s="39">
        <f t="shared" si="4"/>
        <v>1148.6856676492798</v>
      </c>
      <c r="G14" s="40" t="s">
        <v>13</v>
      </c>
      <c r="H14" s="1"/>
      <c r="I14" s="45">
        <v>5</v>
      </c>
      <c r="J14" s="47">
        <f t="shared" si="5"/>
        <v>5.6</v>
      </c>
      <c r="K14" s="49">
        <f t="shared" si="6"/>
        <v>21</v>
      </c>
      <c r="L14" s="1"/>
      <c r="M14" s="25">
        <v>80</v>
      </c>
      <c r="N14" s="26">
        <f t="shared" si="0"/>
        <v>0.8</v>
      </c>
      <c r="O14" s="1"/>
      <c r="P14" s="27">
        <f t="shared" si="1"/>
        <v>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36">
        <v>8</v>
      </c>
      <c r="D15" s="37">
        <f t="shared" si="2"/>
        <v>57.434283382463995</v>
      </c>
      <c r="E15" s="38">
        <f t="shared" si="3"/>
        <v>22.973713352985598</v>
      </c>
      <c r="F15" s="39">
        <f t="shared" si="4"/>
        <v>1171.6593810022655</v>
      </c>
      <c r="G15" s="40" t="s">
        <v>13</v>
      </c>
      <c r="H15" s="1"/>
      <c r="I15" s="50">
        <v>6</v>
      </c>
      <c r="J15" s="51">
        <f t="shared" si="5"/>
        <v>11.2</v>
      </c>
      <c r="K15" s="49">
        <f t="shared" si="6"/>
        <v>42</v>
      </c>
      <c r="L15" s="1"/>
      <c r="M15" s="25">
        <v>100</v>
      </c>
      <c r="N15" s="26">
        <f t="shared" si="0"/>
        <v>1</v>
      </c>
      <c r="O15" s="1"/>
      <c r="P15" s="27">
        <f t="shared" si="1"/>
        <v>10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36">
        <v>9</v>
      </c>
      <c r="D16" s="37">
        <f t="shared" si="2"/>
        <v>58.582969050113277</v>
      </c>
      <c r="E16" s="38">
        <f t="shared" si="3"/>
        <v>23.43318762004531</v>
      </c>
      <c r="F16" s="39">
        <f t="shared" si="4"/>
        <v>1195.0925686223109</v>
      </c>
      <c r="G16" s="40" t="s">
        <v>13</v>
      </c>
      <c r="H16" s="1"/>
      <c r="I16" s="52">
        <v>7</v>
      </c>
      <c r="J16" s="53">
        <f t="shared" si="5"/>
        <v>22.4</v>
      </c>
      <c r="K16" s="49">
        <f t="shared" si="6"/>
        <v>84</v>
      </c>
      <c r="L16" s="1"/>
      <c r="M16" s="54">
        <v>200</v>
      </c>
      <c r="N16" s="26">
        <f t="shared" si="0"/>
        <v>2</v>
      </c>
      <c r="O16" s="1"/>
      <c r="P16" s="27">
        <f t="shared" si="1"/>
        <v>20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36">
        <v>10</v>
      </c>
      <c r="D17" s="37">
        <f t="shared" si="2"/>
        <v>59.754628431115549</v>
      </c>
      <c r="E17" s="38">
        <f t="shared" si="3"/>
        <v>23.901851372446217</v>
      </c>
      <c r="F17" s="39">
        <f t="shared" si="4"/>
        <v>1218.994419994757</v>
      </c>
      <c r="G17" s="40" t="s">
        <v>13</v>
      </c>
      <c r="H17" s="1"/>
      <c r="I17" s="52">
        <v>8</v>
      </c>
      <c r="J17" s="53">
        <f t="shared" si="5"/>
        <v>44.8</v>
      </c>
      <c r="K17" s="49">
        <f t="shared" ref="K17:K21" si="7">SUM(J14:J17)*1.5</f>
        <v>126</v>
      </c>
      <c r="L17" s="1"/>
      <c r="M17" s="54">
        <v>300</v>
      </c>
      <c r="N17" s="26">
        <f t="shared" si="0"/>
        <v>3</v>
      </c>
      <c r="O17" s="1"/>
      <c r="P17" s="27">
        <f t="shared" si="1"/>
        <v>30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36">
        <v>11</v>
      </c>
      <c r="D18" s="37">
        <f t="shared" si="2"/>
        <v>60.949720999737849</v>
      </c>
      <c r="E18" s="38">
        <f t="shared" si="3"/>
        <v>24.37988839989514</v>
      </c>
      <c r="F18" s="39">
        <f t="shared" si="4"/>
        <v>1243.3743083946522</v>
      </c>
      <c r="G18" s="40" t="s">
        <v>13</v>
      </c>
      <c r="H18" s="1"/>
      <c r="I18" s="52">
        <v>9</v>
      </c>
      <c r="J18" s="53">
        <f t="shared" si="5"/>
        <v>89.6</v>
      </c>
      <c r="K18" s="49">
        <f t="shared" si="7"/>
        <v>252</v>
      </c>
      <c r="L18" s="1"/>
      <c r="M18" s="54">
        <v>400</v>
      </c>
      <c r="N18" s="26">
        <f t="shared" si="0"/>
        <v>4</v>
      </c>
      <c r="O18" s="1"/>
      <c r="P18" s="27">
        <f t="shared" si="1"/>
        <v>40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36">
        <v>12</v>
      </c>
      <c r="D19" s="37">
        <f t="shared" si="2"/>
        <v>62.168715419732614</v>
      </c>
      <c r="E19" s="38">
        <f t="shared" si="3"/>
        <v>24.867486167893045</v>
      </c>
      <c r="F19" s="39">
        <f t="shared" si="4"/>
        <v>1268.2417945625452</v>
      </c>
      <c r="G19" s="40" t="s">
        <v>13</v>
      </c>
      <c r="H19" s="1"/>
      <c r="I19" s="55">
        <v>10</v>
      </c>
      <c r="J19" s="56">
        <f t="shared" si="5"/>
        <v>179.2</v>
      </c>
      <c r="K19" s="49">
        <f t="shared" si="7"/>
        <v>504</v>
      </c>
      <c r="L19" s="1"/>
      <c r="M19" s="54">
        <v>500</v>
      </c>
      <c r="N19" s="26">
        <f t="shared" si="0"/>
        <v>5</v>
      </c>
      <c r="O19" s="1"/>
      <c r="P19" s="27">
        <f t="shared" si="1"/>
        <v>50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36">
        <v>13</v>
      </c>
      <c r="D20" s="37">
        <f t="shared" si="2"/>
        <v>63.412089728127263</v>
      </c>
      <c r="E20" s="38">
        <f t="shared" si="3"/>
        <v>25.364835891250905</v>
      </c>
      <c r="F20" s="39">
        <f t="shared" si="4"/>
        <v>1293.6066304537962</v>
      </c>
      <c r="G20" s="40" t="s">
        <v>13</v>
      </c>
      <c r="H20" s="1"/>
      <c r="I20" s="55">
        <v>11</v>
      </c>
      <c r="J20" s="56">
        <f t="shared" si="5"/>
        <v>358.4</v>
      </c>
      <c r="K20" s="49">
        <f t="shared" si="7"/>
        <v>1008</v>
      </c>
      <c r="L20" s="1"/>
      <c r="M20" s="57">
        <v>1000</v>
      </c>
      <c r="N20" s="26">
        <f t="shared" si="0"/>
        <v>10</v>
      </c>
      <c r="O20" s="1"/>
      <c r="P20" s="27">
        <f t="shared" si="1"/>
        <v>100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36">
        <v>14</v>
      </c>
      <c r="D21" s="37">
        <f t="shared" si="2"/>
        <v>64.680331522689812</v>
      </c>
      <c r="E21" s="38">
        <f t="shared" si="3"/>
        <v>25.872132609075926</v>
      </c>
      <c r="F21" s="39">
        <f t="shared" si="4"/>
        <v>1319.4787630628721</v>
      </c>
      <c r="G21" s="58"/>
      <c r="H21" s="1"/>
      <c r="I21" s="59">
        <v>12</v>
      </c>
      <c r="J21" s="60">
        <f t="shared" si="5"/>
        <v>716.8</v>
      </c>
      <c r="K21" s="61">
        <f t="shared" si="7"/>
        <v>2016</v>
      </c>
      <c r="L21" s="1"/>
      <c r="M21" s="57">
        <v>2000</v>
      </c>
      <c r="N21" s="26">
        <f t="shared" si="0"/>
        <v>20</v>
      </c>
      <c r="O21" s="1"/>
      <c r="P21" s="27">
        <f t="shared" si="1"/>
        <v>200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36">
        <v>15</v>
      </c>
      <c r="D22" s="37">
        <f t="shared" si="2"/>
        <v>65.973938153143607</v>
      </c>
      <c r="E22" s="38">
        <f t="shared" si="3"/>
        <v>26.389575261257441</v>
      </c>
      <c r="F22" s="39">
        <f t="shared" si="4"/>
        <v>1345.8683383241296</v>
      </c>
      <c r="G22" s="58"/>
      <c r="H22" s="1"/>
      <c r="I22" s="41" t="s">
        <v>11</v>
      </c>
      <c r="J22" s="62">
        <f>SUM(J10:J21)</f>
        <v>1433.25</v>
      </c>
      <c r="K22" s="1"/>
      <c r="L22" s="1"/>
      <c r="M22" s="57">
        <v>3000</v>
      </c>
      <c r="N22" s="26">
        <f t="shared" si="0"/>
        <v>30</v>
      </c>
      <c r="O22" s="1"/>
      <c r="P22" s="27">
        <f t="shared" si="1"/>
        <v>300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36">
        <v>16</v>
      </c>
      <c r="D23" s="37">
        <f t="shared" si="2"/>
        <v>67.293416916206482</v>
      </c>
      <c r="E23" s="38">
        <f t="shared" si="3"/>
        <v>26.917366766482591</v>
      </c>
      <c r="F23" s="39">
        <f t="shared" si="4"/>
        <v>1372.7857050906123</v>
      </c>
      <c r="G23" s="58"/>
      <c r="H23" s="1"/>
      <c r="I23" s="1"/>
      <c r="J23" s="1"/>
      <c r="K23" s="1"/>
      <c r="L23" s="1"/>
      <c r="M23" s="57">
        <v>4000</v>
      </c>
      <c r="N23" s="26">
        <f t="shared" si="0"/>
        <v>40</v>
      </c>
      <c r="O23" s="1"/>
      <c r="P23" s="27">
        <f t="shared" si="1"/>
        <v>400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36">
        <v>17</v>
      </c>
      <c r="D24" s="37">
        <f t="shared" si="2"/>
        <v>68.63928525453062</v>
      </c>
      <c r="E24" s="38">
        <f t="shared" si="3"/>
        <v>27.455714101812248</v>
      </c>
      <c r="F24" s="39">
        <f t="shared" si="4"/>
        <v>1400.2414191924245</v>
      </c>
      <c r="G24" s="58"/>
      <c r="H24" s="1"/>
      <c r="I24" s="1"/>
      <c r="J24" s="1"/>
      <c r="K24" s="1"/>
      <c r="L24" s="1"/>
      <c r="M24" s="57">
        <v>5000</v>
      </c>
      <c r="N24" s="26">
        <f t="shared" si="0"/>
        <v>50</v>
      </c>
      <c r="O24" s="1"/>
      <c r="P24" s="27">
        <f t="shared" si="1"/>
        <v>500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36">
        <v>18</v>
      </c>
      <c r="D25" s="37">
        <f t="shared" si="2"/>
        <v>70.012070959621227</v>
      </c>
      <c r="E25" s="38">
        <f t="shared" si="3"/>
        <v>28.004828383848491</v>
      </c>
      <c r="F25" s="39">
        <f t="shared" si="4"/>
        <v>1428.2462475762729</v>
      </c>
      <c r="G25" s="58"/>
      <c r="H25" s="1"/>
      <c r="I25" s="1"/>
      <c r="J25" s="1"/>
      <c r="K25" s="1"/>
      <c r="L25" s="1"/>
      <c r="M25" s="63">
        <v>10000</v>
      </c>
      <c r="N25" s="64">
        <f t="shared" si="0"/>
        <v>100</v>
      </c>
      <c r="O25" s="1"/>
      <c r="P25" s="65">
        <f t="shared" si="1"/>
        <v>1000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36">
        <v>19</v>
      </c>
      <c r="D26" s="37">
        <f t="shared" si="2"/>
        <v>71.412312378813652</v>
      </c>
      <c r="E26" s="38">
        <f t="shared" si="3"/>
        <v>28.564924951525459</v>
      </c>
      <c r="F26" s="39">
        <f t="shared" si="4"/>
        <v>1456.8111725277984</v>
      </c>
      <c r="G26" s="58"/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36">
        <v>20</v>
      </c>
      <c r="D27" s="37">
        <f t="shared" si="2"/>
        <v>72.840558626389921</v>
      </c>
      <c r="E27" s="38">
        <f t="shared" si="3"/>
        <v>29.136223450555967</v>
      </c>
      <c r="F27" s="39">
        <f t="shared" si="4"/>
        <v>1485.9473959783543</v>
      </c>
      <c r="G27" s="58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36">
        <v>21</v>
      </c>
      <c r="D28" s="37">
        <f t="shared" si="2"/>
        <v>74.297369798917714</v>
      </c>
      <c r="E28" s="38">
        <f t="shared" si="3"/>
        <v>29.718947919567086</v>
      </c>
      <c r="F28" s="39">
        <f t="shared" si="4"/>
        <v>1515.6663438979213</v>
      </c>
      <c r="G28" s="58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36">
        <v>22</v>
      </c>
      <c r="D29" s="37">
        <f t="shared" si="2"/>
        <v>75.783317194896071</v>
      </c>
      <c r="E29" s="38">
        <f t="shared" si="3"/>
        <v>30.313326877958424</v>
      </c>
      <c r="F29" s="39">
        <f t="shared" si="4"/>
        <v>1545.9796707758796</v>
      </c>
      <c r="G29" s="58"/>
      <c r="H29" s="66"/>
      <c r="I29" s="66"/>
      <c r="J29" s="1"/>
      <c r="K29" s="1"/>
      <c r="L29" s="1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36">
        <v>23</v>
      </c>
      <c r="D30" s="37">
        <f t="shared" si="2"/>
        <v>77.298983538793991</v>
      </c>
      <c r="E30" s="38">
        <f t="shared" si="3"/>
        <v>30.919593415517593</v>
      </c>
      <c r="F30" s="39">
        <f t="shared" si="4"/>
        <v>1576.8992641913972</v>
      </c>
      <c r="G30" s="58"/>
      <c r="H30" s="1"/>
      <c r="I30" s="1"/>
      <c r="J30" s="1"/>
      <c r="K30" s="1"/>
      <c r="L30" s="1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36">
        <v>24</v>
      </c>
      <c r="D31" s="37">
        <f t="shared" si="2"/>
        <v>78.844963209569869</v>
      </c>
      <c r="E31" s="38">
        <f t="shared" si="3"/>
        <v>31.537985283827943</v>
      </c>
      <c r="F31" s="39">
        <f t="shared" si="4"/>
        <v>1608.4372494752251</v>
      </c>
      <c r="G31" s="58"/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36">
        <v>25</v>
      </c>
      <c r="D32" s="37">
        <f t="shared" si="2"/>
        <v>80.421862473761266</v>
      </c>
      <c r="E32" s="38">
        <f t="shared" si="3"/>
        <v>32.168744989504503</v>
      </c>
      <c r="F32" s="39">
        <f t="shared" si="4"/>
        <v>1640.6059944647297</v>
      </c>
      <c r="G32" s="40"/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36">
        <v>26</v>
      </c>
      <c r="D33" s="37">
        <f t="shared" si="2"/>
        <v>82.030299723236496</v>
      </c>
      <c r="E33" s="38">
        <f t="shared" si="3"/>
        <v>32.812119889294593</v>
      </c>
      <c r="F33" s="39">
        <f t="shared" si="4"/>
        <v>1673.4181143540243</v>
      </c>
      <c r="G33" s="40"/>
      <c r="H33" s="1"/>
      <c r="I33" s="1"/>
      <c r="J33" s="1"/>
      <c r="K33" s="1"/>
      <c r="L33" s="1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36">
        <v>27</v>
      </c>
      <c r="D34" s="37">
        <f t="shared" si="2"/>
        <v>83.670905717701217</v>
      </c>
      <c r="E34" s="38">
        <f t="shared" si="3"/>
        <v>33.468362287080488</v>
      </c>
      <c r="F34" s="39">
        <f t="shared" si="4"/>
        <v>1706.8864766411048</v>
      </c>
      <c r="G34" s="67"/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36">
        <v>28</v>
      </c>
      <c r="D35" s="37">
        <f t="shared" si="2"/>
        <v>85.344323832055238</v>
      </c>
      <c r="E35" s="38">
        <f t="shared" si="3"/>
        <v>34.1377295328221</v>
      </c>
      <c r="F35" s="39">
        <f t="shared" si="4"/>
        <v>1741.0242061739268</v>
      </c>
      <c r="G35" s="67"/>
      <c r="H35" s="1"/>
      <c r="I35" s="1"/>
      <c r="J35" s="1"/>
      <c r="K35" s="1"/>
      <c r="L35" s="1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36">
        <v>29</v>
      </c>
      <c r="D36" s="37">
        <f t="shared" si="2"/>
        <v>87.051210308696341</v>
      </c>
      <c r="E36" s="38">
        <f t="shared" si="3"/>
        <v>34.820484123478536</v>
      </c>
      <c r="F36" s="39">
        <f t="shared" si="4"/>
        <v>1775.8446902974054</v>
      </c>
      <c r="G36" s="67"/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36">
        <v>30</v>
      </c>
      <c r="D37" s="37">
        <f t="shared" si="2"/>
        <v>88.792234514870273</v>
      </c>
      <c r="E37" s="38">
        <f t="shared" si="3"/>
        <v>35.516893805948108</v>
      </c>
      <c r="F37" s="39">
        <f t="shared" si="4"/>
        <v>1811.3615841033534</v>
      </c>
      <c r="G37" s="67"/>
      <c r="H37" s="1"/>
      <c r="I37" s="1"/>
      <c r="J37" s="1"/>
      <c r="K37" s="1"/>
      <c r="L37" s="1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68">
        <v>31</v>
      </c>
      <c r="D38" s="69">
        <f t="shared" si="2"/>
        <v>90.568079205167678</v>
      </c>
      <c r="E38" s="70">
        <f t="shared" si="3"/>
        <v>36.227231682067071</v>
      </c>
      <c r="F38" s="71">
        <f t="shared" si="4"/>
        <v>1847.5888157854204</v>
      </c>
      <c r="G38" s="72"/>
      <c r="H38" s="1"/>
      <c r="I38" s="1"/>
      <c r="J38" s="1"/>
      <c r="K38" s="1"/>
      <c r="L38" s="1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3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3:F3"/>
    <mergeCell ref="N3:O3"/>
    <mergeCell ref="P3:Q3"/>
    <mergeCell ref="K9:K12"/>
  </mergeCells>
  <conditionalFormatting sqref="G8:G38">
    <cfRule type="cellIs" dxfId="3" priority="1" operator="equal">
      <formula>"NÃO"</formula>
    </cfRule>
  </conditionalFormatting>
  <conditionalFormatting sqref="G8:G38">
    <cfRule type="cellIs" dxfId="2" priority="2" operator="equal">
      <formula>"SIM"</formula>
    </cfRule>
  </conditionalFormatting>
  <conditionalFormatting sqref="G8:G38">
    <cfRule type="cellIs" dxfId="1" priority="3" operator="equal">
      <formula>"-"</formula>
    </cfRule>
  </conditionalFormatting>
  <conditionalFormatting sqref="D8:D38">
    <cfRule type="cellIs" dxfId="0" priority="4" operator="equal">
      <formula>" $17,14 "</formula>
    </cfRule>
  </conditionalFormatting>
  <dataValidations count="1">
    <dataValidation type="list" allowBlank="1" showErrorMessage="1" sqref="G8:G38" xr:uid="{00000000-0002-0000-0000-000000000000}">
      <formula1>"-,SIM,NÃO"</formula1>
    </dataValidation>
  </dataValidation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2:Z1000"/>
  <sheetViews>
    <sheetView workbookViewId="0"/>
  </sheetViews>
  <sheetFormatPr defaultColWidth="12.625" defaultRowHeight="15" customHeight="1" x14ac:dyDescent="0.15"/>
  <cols>
    <col min="1" max="1" width="7.59765625" customWidth="1"/>
    <col min="2" max="2" width="12.74609375" customWidth="1"/>
    <col min="3" max="6" width="10.91015625" customWidth="1"/>
    <col min="7" max="26" width="7.59765625" customWidth="1"/>
  </cols>
  <sheetData>
    <row r="2" spans="2:6" ht="8.25" customHeight="1" x14ac:dyDescent="0.15"/>
    <row r="3" spans="2:6" ht="28.5" customHeight="1" x14ac:dyDescent="0.15">
      <c r="B3" s="73" t="s">
        <v>16</v>
      </c>
      <c r="C3" s="74">
        <v>2019</v>
      </c>
      <c r="D3" s="74">
        <v>2019</v>
      </c>
      <c r="E3" s="74">
        <v>2020</v>
      </c>
      <c r="F3" s="74">
        <v>2021</v>
      </c>
    </row>
    <row r="4" spans="2:6" x14ac:dyDescent="0.2">
      <c r="B4" s="75" t="s">
        <v>17</v>
      </c>
      <c r="C4" s="76" t="s">
        <v>18</v>
      </c>
      <c r="D4" s="76" t="s">
        <v>18</v>
      </c>
      <c r="E4" s="76" t="s">
        <v>18</v>
      </c>
      <c r="F4" s="77" t="s">
        <v>18</v>
      </c>
    </row>
    <row r="5" spans="2:6" x14ac:dyDescent="0.2">
      <c r="B5" s="78"/>
      <c r="C5" s="79"/>
      <c r="D5" s="80"/>
      <c r="E5" s="80"/>
      <c r="F5" s="81"/>
    </row>
    <row r="6" spans="2:6" x14ac:dyDescent="0.2">
      <c r="B6" s="82" t="s">
        <v>19</v>
      </c>
      <c r="C6" s="83">
        <v>0</v>
      </c>
      <c r="D6" s="84"/>
      <c r="E6" s="85"/>
      <c r="F6" s="86"/>
    </row>
    <row r="7" spans="2:6" x14ac:dyDescent="0.2">
      <c r="B7" s="82" t="s">
        <v>20</v>
      </c>
      <c r="C7" s="83">
        <v>0</v>
      </c>
      <c r="D7" s="84"/>
      <c r="E7" s="85"/>
      <c r="F7" s="86"/>
    </row>
    <row r="8" spans="2:6" x14ac:dyDescent="0.2">
      <c r="B8" s="82" t="s">
        <v>21</v>
      </c>
      <c r="C8" s="83">
        <v>0</v>
      </c>
      <c r="D8" s="84"/>
      <c r="E8" s="85"/>
      <c r="F8" s="86"/>
    </row>
    <row r="9" spans="2:6" x14ac:dyDescent="0.2">
      <c r="B9" s="82" t="s">
        <v>22</v>
      </c>
      <c r="C9" s="83">
        <v>0</v>
      </c>
      <c r="D9" s="84"/>
      <c r="E9" s="85"/>
      <c r="F9" s="86"/>
    </row>
    <row r="10" spans="2:6" x14ac:dyDescent="0.2">
      <c r="B10" s="82" t="s">
        <v>23</v>
      </c>
      <c r="C10" s="83">
        <v>0</v>
      </c>
      <c r="D10" s="84"/>
      <c r="E10" s="85"/>
      <c r="F10" s="86"/>
    </row>
    <row r="11" spans="2:6" x14ac:dyDescent="0.2">
      <c r="B11" s="82" t="s">
        <v>24</v>
      </c>
      <c r="C11" s="83">
        <v>0</v>
      </c>
      <c r="D11" s="84"/>
      <c r="E11" s="85"/>
      <c r="F11" s="86"/>
    </row>
    <row r="12" spans="2:6" x14ac:dyDescent="0.2">
      <c r="B12" s="82" t="s">
        <v>25</v>
      </c>
      <c r="C12" s="83">
        <v>0</v>
      </c>
      <c r="D12" s="84"/>
      <c r="E12" s="85"/>
      <c r="F12" s="86"/>
    </row>
    <row r="13" spans="2:6" x14ac:dyDescent="0.2">
      <c r="B13" s="82" t="s">
        <v>26</v>
      </c>
      <c r="C13" s="83">
        <v>0</v>
      </c>
      <c r="D13" s="84"/>
      <c r="E13" s="85"/>
      <c r="F13" s="86"/>
    </row>
    <row r="14" spans="2:6" x14ac:dyDescent="0.2">
      <c r="B14" s="82" t="s">
        <v>27</v>
      </c>
      <c r="C14" s="83">
        <v>0</v>
      </c>
      <c r="D14" s="84"/>
      <c r="E14" s="85"/>
      <c r="F14" s="86"/>
    </row>
    <row r="15" spans="2:6" x14ac:dyDescent="0.2">
      <c r="B15" s="82" t="s">
        <v>28</v>
      </c>
      <c r="C15" s="83">
        <f>ATUAL!F31</f>
        <v>1608.4372494752251</v>
      </c>
      <c r="D15" s="84"/>
      <c r="E15" s="85"/>
      <c r="F15" s="86"/>
    </row>
    <row r="16" spans="2:6" x14ac:dyDescent="0.2">
      <c r="B16" s="82" t="s">
        <v>29</v>
      </c>
      <c r="C16" s="83" t="e">
        <f t="shared" ref="C16:C17" si="0">#REF!</f>
        <v>#REF!</v>
      </c>
      <c r="D16" s="84"/>
      <c r="E16" s="85"/>
      <c r="F16" s="86"/>
    </row>
    <row r="17" spans="1:26" x14ac:dyDescent="0.2">
      <c r="B17" s="82" t="s">
        <v>30</v>
      </c>
      <c r="C17" s="83" t="e">
        <f t="shared" si="0"/>
        <v>#REF!</v>
      </c>
      <c r="D17" s="84"/>
      <c r="E17" s="85"/>
      <c r="F17" s="86"/>
    </row>
    <row r="18" spans="1:26" x14ac:dyDescent="0.2">
      <c r="B18" s="78"/>
      <c r="C18" s="79"/>
      <c r="D18" s="80"/>
      <c r="E18" s="80"/>
      <c r="F18" s="81"/>
    </row>
    <row r="19" spans="1:26" ht="25.5" customHeight="1" x14ac:dyDescent="0.15">
      <c r="A19" s="87"/>
      <c r="B19" s="88" t="s">
        <v>31</v>
      </c>
      <c r="C19" s="89" t="e">
        <f t="shared" ref="C19:F19" si="1">SUM(C6:C17)</f>
        <v>#REF!</v>
      </c>
      <c r="D19" s="89">
        <f t="shared" si="1"/>
        <v>0</v>
      </c>
      <c r="E19" s="89">
        <f t="shared" si="1"/>
        <v>0</v>
      </c>
      <c r="F19" s="90">
        <f t="shared" si="1"/>
        <v>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1" spans="1:26" ht="15.75" customHeight="1" x14ac:dyDescent="0.15"/>
    <row r="22" spans="1:26" ht="15.75" customHeight="1" x14ac:dyDescent="0.15"/>
    <row r="23" spans="1:26" ht="15.75" customHeight="1" x14ac:dyDescent="0.15"/>
    <row r="24" spans="1:26" ht="15.75" customHeight="1" x14ac:dyDescent="0.15"/>
    <row r="25" spans="1:26" ht="15.75" customHeight="1" x14ac:dyDescent="0.15"/>
    <row r="26" spans="1:26" ht="15.75" customHeight="1" x14ac:dyDescent="0.15"/>
    <row r="27" spans="1:26" ht="15.75" customHeight="1" x14ac:dyDescent="0.15"/>
    <row r="28" spans="1:26" ht="15.75" customHeight="1" x14ac:dyDescent="0.15"/>
    <row r="29" spans="1:26" ht="15.75" customHeight="1" x14ac:dyDescent="0.15"/>
    <row r="30" spans="1:26" ht="15.75" customHeight="1" x14ac:dyDescent="0.15"/>
    <row r="31" spans="1:26" ht="15.75" customHeight="1" x14ac:dyDescent="0.15"/>
    <row r="32" spans="1:2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</vt:lpstr>
      <vt:lpstr>BALANÇO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COORDII</dc:creator>
  <dcterms:created xsi:type="dcterms:W3CDTF">2019-03-07T12:38:02Z</dcterms:created>
</cp:coreProperties>
</file>