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821fe6167af94f/Área de Trabalho/Wagner Andrade/DIO/Excel/Desafio01/"/>
    </mc:Choice>
  </mc:AlternateContent>
  <xr:revisionPtr revIDLastSave="691" documentId="8_{A617BF44-FAD2-4711-8CA2-2A0868C800F6}" xr6:coauthVersionLast="47" xr6:coauthVersionMax="47" xr10:uidLastSave="{B486DA77-B1B6-401C-8FBD-393153ECD032}"/>
  <bookViews>
    <workbookView xWindow="-108" yWindow="-108" windowWidth="23256" windowHeight="12456" tabRatio="0" xr2:uid="{B26E8035-E0E8-49CC-AD17-96080EA24C4E}"/>
  </bookViews>
  <sheets>
    <sheet name="Simulador de Investimento" sheetId="1" r:id="rId1"/>
    <sheet name="Planilha2" sheetId="3" state="hidden" r:id="rId2"/>
  </sheets>
  <definedNames>
    <definedName name="aporte">'Simulador de Investimento'!$D$16</definedName>
    <definedName name="_xlnm.Print_Area" localSheetId="0">'Simulador de Investimento'!$A$1:$E$55</definedName>
    <definedName name="patrimonio">'Simulador de Investimento'!$D$19</definedName>
    <definedName name="qtd_anos">'Simulador de Investimento'!$D$17</definedName>
    <definedName name="rendimento_carteira">'Simulador de Investimento'!$D$12</definedName>
    <definedName name="salario">'Simulador de Investimento'!$D$11</definedName>
    <definedName name="sugestao_investimento">'Simulador de Investimento'!$D$13</definedName>
    <definedName name="taxa_mensal">'Simulador de Investimento'!$D$18</definedName>
    <definedName name="Z_4DED35F6_E813_4E51_8B55_7DA6C214AEF7_.wvu.Cols" localSheetId="0" hidden="1">'Simulador de Investimento'!$F:$XFD</definedName>
    <definedName name="Z_4DED35F6_E813_4E51_8B55_7DA6C214AEF7_.wvu.PrintArea" localSheetId="0" hidden="1">'Simulador de Investimento'!$A$1:$E$55</definedName>
  </definedNames>
  <calcPr calcId="191029"/>
  <customWorkbookViews>
    <customWorkbookView name="teste" guid="{4DED35F6-E813-4E51-8B55-7DA6C214AEF7}" maximized="1" xWindow="-9" yWindow="-9" windowWidth="1938" windowHeight="1038" tabRatio="0" activeSheetId="1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3" i="1"/>
  <c r="A15" i="3"/>
  <c r="A16" i="3"/>
  <c r="A17" i="3"/>
  <c r="A18" i="3"/>
  <c r="A19" i="3"/>
  <c r="A20" i="3"/>
  <c r="A10" i="3"/>
  <c r="A11" i="3"/>
  <c r="A12" i="3"/>
  <c r="A13" i="3"/>
  <c r="A14" i="3"/>
  <c r="A9" i="3"/>
  <c r="A4" i="3"/>
  <c r="A5" i="3"/>
  <c r="A6" i="3"/>
  <c r="A7" i="3"/>
  <c r="A8" i="3"/>
  <c r="A3" i="3"/>
  <c r="C30" i="1"/>
  <c r="D19" i="1"/>
  <c r="D20" i="1" s="1"/>
  <c r="D13" i="1"/>
  <c r="C24" i="1"/>
  <c r="D24" i="1" s="1"/>
  <c r="C25" i="1"/>
  <c r="D25" i="1" s="1"/>
  <c r="C26" i="1"/>
  <c r="D26" i="1" s="1"/>
  <c r="C27" i="1"/>
  <c r="D27" i="1" s="1"/>
  <c r="C23" i="1"/>
  <c r="D23" i="1" s="1"/>
  <c r="D34" i="1" l="1"/>
  <c r="D33" i="1"/>
  <c r="D38" i="1"/>
  <c r="D37" i="1"/>
  <c r="D36" i="1"/>
  <c r="D35" i="1"/>
  <c r="D39" i="1" l="1"/>
</calcChain>
</file>

<file path=xl/sharedStrings.xml><?xml version="1.0" encoding="utf-8"?>
<sst xmlns="http://schemas.openxmlformats.org/spreadsheetml/2006/main" count="70" uniqueCount="35">
  <si>
    <t>Quanto tempo investir</t>
  </si>
  <si>
    <t>Taxa de rendimento mensal</t>
  </si>
  <si>
    <t>Patrimonio Acumulado</t>
  </si>
  <si>
    <t>INVESTIMENTO MENSAL</t>
  </si>
  <si>
    <t>Dividendos mês</t>
  </si>
  <si>
    <t>Quanto eu investir mês ?</t>
  </si>
  <si>
    <t>Quanto em 2 anos</t>
  </si>
  <si>
    <t>Quanto em 5 anos</t>
  </si>
  <si>
    <t>Quanto em 10 anos</t>
  </si>
  <si>
    <t>Quanto em 20 anos</t>
  </si>
  <si>
    <t>Quanto em 30 anos</t>
  </si>
  <si>
    <t>Cenários</t>
  </si>
  <si>
    <t>Dividendos</t>
  </si>
  <si>
    <t>Rendimento Carteira</t>
  </si>
  <si>
    <t>Salario:</t>
  </si>
  <si>
    <t>Sugestão de Investimento</t>
  </si>
  <si>
    <t>CONFIGURAÇÕES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</si>
  <si>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</si>
  <si>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</si>
  <si>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</si>
  <si>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</si>
  <si>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</si>
  <si>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</si>
  <si>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</si>
  <si>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</si>
  <si>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</si>
  <si>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</si>
  <si>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Hibrido</t>
  </si>
  <si>
    <t>FOF's</t>
  </si>
  <si>
    <t>Desenvolvimento</t>
  </si>
  <si>
    <t>Hotelarias</t>
  </si>
  <si>
    <t xml:space="preserve"> Percentual</t>
  </si>
  <si>
    <t>Chave</t>
  </si>
  <si>
    <t>Perfil de Investidor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</si>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</sst>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0%"/>
    <numFmt numFmtId="165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8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rgb="FF9C5700"/>
      <name val="Times New Roman"/>
      <family val="1"/>
    </font>
    <font>
      <sz val="16"/>
      <color rgb="FF9C5700"/>
      <name val="Times New Roman"/>
      <family val="1"/>
    </font>
    <font>
      <sz val="11"/>
      <color rgb="FF3F3F76"/>
      <name val="Aptos Narrow"/>
      <family val="2"/>
      <scheme val="minor"/>
    </font>
    <font>
      <sz val="12"/>
      <color rgb="FF3F3F7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theme="6" tint="0.59996337778862885"/>
      </right>
      <top style="medium">
        <color indexed="64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medium">
        <color indexed="64"/>
      </top>
      <bottom style="thin">
        <color theme="6" tint="0.59996337778862885"/>
      </bottom>
      <diagonal/>
    </border>
    <border>
      <left style="thin">
        <color theme="6" tint="0.59996337778862885"/>
      </left>
      <right style="medium">
        <color indexed="64"/>
      </right>
      <top style="medium">
        <color indexed="64"/>
      </top>
      <bottom style="thin">
        <color theme="6" tint="0.59996337778862885"/>
      </bottom>
      <diagonal/>
    </border>
    <border>
      <left style="medium">
        <color indexed="64"/>
      </left>
      <right style="thin">
        <color theme="6" tint="0.79998168889431442"/>
      </right>
      <top style="thin">
        <color theme="6" tint="0.59996337778862885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59996337778862885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rgb="FF7F7F7F"/>
      </right>
      <top style="thin">
        <color theme="6" tint="0.59996337778862885"/>
      </top>
      <bottom style="thin">
        <color theme="6" tint="0.79998168889431442"/>
      </bottom>
      <diagonal/>
    </border>
    <border>
      <left style="medium">
        <color indexed="64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rgb="FF7F7F7F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indexed="64"/>
      </left>
      <right style="thin">
        <color theme="6" tint="0.79998168889431442"/>
      </right>
      <top style="thin">
        <color theme="6" tint="0.79998168889431442"/>
      </top>
      <bottom style="medium">
        <color indexed="64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indexed="64"/>
      </bottom>
      <diagonal/>
    </border>
    <border>
      <left style="thin">
        <color theme="6" tint="0.79998168889431442"/>
      </left>
      <right style="medium">
        <color indexed="64"/>
      </right>
      <top style="thin">
        <color theme="6" tint="0.79998168889431442"/>
      </top>
      <bottom style="medium">
        <color indexed="64"/>
      </bottom>
      <diagonal/>
    </border>
    <border>
      <left style="medium">
        <color indexed="64"/>
      </left>
      <right style="thin">
        <color theme="6" tint="0.79998168889431442"/>
      </right>
      <top style="medium">
        <color indexed="64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medium">
        <color indexed="64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indexed="64"/>
      </right>
      <top style="medium">
        <color indexed="64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indexed="64"/>
      </right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11" fillId="7" borderId="5" applyNumberFormat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5" fillId="6" borderId="1" xfId="0" applyFont="1" applyFill="1" applyBorder="1" applyAlignment="1">
      <alignment horizontal="left" indent="1"/>
    </xf>
    <xf numFmtId="165" fontId="4" fillId="6" borderId="3" xfId="1" applyNumberFormat="1" applyFont="1" applyFill="1" applyBorder="1" applyAlignment="1">
      <alignment horizontal="center"/>
    </xf>
    <xf numFmtId="165" fontId="4" fillId="6" borderId="2" xfId="1" applyNumberFormat="1" applyFont="1" applyFill="1" applyBorder="1" applyAlignment="1"/>
    <xf numFmtId="0" fontId="0" fillId="0" borderId="4" xfId="0" applyBorder="1"/>
    <xf numFmtId="0" fontId="3" fillId="0" borderId="4" xfId="0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0" xfId="2" applyFont="1" applyAlignment="1">
      <alignment horizontal="center"/>
    </xf>
    <xf numFmtId="0" fontId="9" fillId="4" borderId="0" xfId="3" applyFont="1"/>
    <xf numFmtId="0" fontId="10" fillId="4" borderId="0" xfId="3" applyFont="1"/>
    <xf numFmtId="0" fontId="10" fillId="4" borderId="0" xfId="3" applyFont="1" applyAlignment="1" applyProtection="1">
      <alignment horizontal="center"/>
      <protection locked="0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165" fontId="4" fillId="0" borderId="0" xfId="0" applyNumberFormat="1" applyFont="1"/>
    <xf numFmtId="0" fontId="4" fillId="6" borderId="0" xfId="0" applyFont="1" applyFill="1" applyAlignment="1">
      <alignment horizontal="center"/>
    </xf>
    <xf numFmtId="0" fontId="4" fillId="6" borderId="0" xfId="0" applyFont="1" applyFill="1"/>
    <xf numFmtId="165" fontId="4" fillId="6" borderId="0" xfId="0" applyNumberFormat="1" applyFont="1" applyFill="1"/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indent="1"/>
    </xf>
    <xf numFmtId="0" fontId="4" fillId="5" borderId="10" xfId="0" applyFont="1" applyFill="1" applyBorder="1" applyAlignment="1">
      <alignment horizontal="left" indent="1"/>
    </xf>
    <xf numFmtId="165" fontId="12" fillId="7" borderId="11" xfId="4" applyNumberFormat="1" applyFont="1" applyBorder="1" applyAlignment="1" applyProtection="1">
      <alignment horizontal="center"/>
      <protection locked="0"/>
    </xf>
    <xf numFmtId="0" fontId="4" fillId="5" borderId="12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left" indent="1"/>
    </xf>
    <xf numFmtId="164" fontId="12" fillId="7" borderId="14" xfId="4" applyNumberFormat="1" applyFont="1" applyBorder="1" applyAlignment="1" applyProtection="1">
      <alignment horizontal="center"/>
      <protection locked="0"/>
    </xf>
    <xf numFmtId="0" fontId="4" fillId="5" borderId="15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165" fontId="4" fillId="5" borderId="17" xfId="0" applyNumberFormat="1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indent="1"/>
    </xf>
    <xf numFmtId="0" fontId="4" fillId="0" borderId="13" xfId="0" applyFont="1" applyBorder="1" applyAlignment="1">
      <alignment horizontal="left" indent="1"/>
    </xf>
    <xf numFmtId="165" fontId="12" fillId="7" borderId="14" xfId="4" applyNumberFormat="1" applyFont="1" applyBorder="1" applyAlignment="1" applyProtection="1">
      <alignment horizontal="center"/>
      <protection locked="0"/>
    </xf>
    <xf numFmtId="1" fontId="12" fillId="7" borderId="14" xfId="4" applyNumberFormat="1" applyFont="1" applyBorder="1" applyAlignment="1" applyProtection="1">
      <alignment horizontal="center"/>
      <protection locked="0"/>
    </xf>
    <xf numFmtId="0" fontId="5" fillId="8" borderId="12" xfId="0" applyFont="1" applyFill="1" applyBorder="1" applyAlignment="1">
      <alignment horizontal="left" indent="1"/>
    </xf>
    <xf numFmtId="0" fontId="5" fillId="8" borderId="13" xfId="0" applyFont="1" applyFill="1" applyBorder="1" applyAlignment="1">
      <alignment horizontal="left" indent="1"/>
    </xf>
    <xf numFmtId="8" fontId="5" fillId="3" borderId="21" xfId="0" applyNumberFormat="1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left" indent="1"/>
    </xf>
    <xf numFmtId="0" fontId="5" fillId="8" borderId="16" xfId="0" applyFont="1" applyFill="1" applyBorder="1" applyAlignment="1">
      <alignment horizontal="left" indent="1"/>
    </xf>
    <xf numFmtId="165" fontId="5" fillId="3" borderId="17" xfId="0" applyNumberFormat="1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indent="1"/>
    </xf>
    <xf numFmtId="165" fontId="4" fillId="5" borderId="13" xfId="1" applyNumberFormat="1" applyFont="1" applyFill="1" applyBorder="1" applyAlignment="1">
      <alignment horizontal="center"/>
    </xf>
    <xf numFmtId="165" fontId="4" fillId="5" borderId="21" xfId="1" applyNumberFormat="1" applyFont="1" applyFill="1" applyBorder="1" applyAlignment="1"/>
    <xf numFmtId="0" fontId="4" fillId="5" borderId="15" xfId="0" applyFont="1" applyFill="1" applyBorder="1" applyAlignment="1">
      <alignment horizontal="left" indent="1"/>
    </xf>
    <xf numFmtId="165" fontId="4" fillId="5" borderId="16" xfId="1" applyNumberFormat="1" applyFont="1" applyFill="1" applyBorder="1" applyAlignment="1">
      <alignment horizontal="center"/>
    </xf>
    <xf numFmtId="165" fontId="4" fillId="5" borderId="17" xfId="1" applyNumberFormat="1" applyFont="1" applyFill="1" applyBorder="1" applyAlignment="1"/>
  </cellXfs>
  <cellStyles count="5">
    <cellStyle name="Entrada" xfId="4" builtinId="20"/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2.5599235757295048E-2"/>
          <c:w val="0.93888888888888888"/>
          <c:h val="0.79224482356372117"/>
        </c:manualLayout>
      </c:layout>
      <c:pie3D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6C-4B96-8A60-777A7325BBE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ysClr val="windowText" lastClr="000000"/>
                </a:solidFill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6C-4B96-8A60-777A7325BBE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76C-4B96-8A60-777A7325BBE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76C-4B96-8A60-777A7325BBE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76C-4B96-8A60-777A7325BBE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76C-4B96-8A60-777A7325BB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Investimento'!$B$33:$B$38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Investimento'!$C$33:$C$38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8-4BD9-82A0-0AB2813292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48250218722658E-2"/>
          <c:y val="0.81942596761433284"/>
          <c:w val="0.86703499562554687"/>
          <c:h val="0.1374519970255981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1184910</xdr:colOff>
      <xdr:row>39</xdr:row>
      <xdr:rowOff>64770</xdr:rowOff>
    </xdr:from>
    <xdr:to>
      <xdr:col>2</xdr:col>
      <xdr:colOff>2823210</xdr:colOff>
      <xdr:row>54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D2A44E-7B77-2252-CE49-3336BE787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0</xdr:row>
      <xdr:rowOff>106680</xdr:rowOff>
    </xdr:from>
    <xdr:to>
      <xdr:col>4</xdr:col>
      <xdr:colOff>22860</xdr:colOff>
      <xdr:row>8</xdr:row>
      <xdr:rowOff>30480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053213B-D1E4-83F4-F5A0-00B062A7DCF3}"/>
            </a:ext>
          </a:extLst>
        </xdr:cNvPr>
        <xdr:cNvSpPr/>
      </xdr:nvSpPr>
      <xdr:spPr>
        <a:xfrm>
          <a:off x="281940" y="106680"/>
          <a:ext cx="7200900" cy="1325880"/>
        </a:xfrm>
        <a:prstGeom prst="roundRect">
          <a:avLst/>
        </a:prstGeom>
        <a:solidFill>
          <a:schemeClr val="accent3"/>
        </a:solidFill>
        <a:effectLst>
          <a:innerShdw blurRad="114300">
            <a:prstClr val="black"/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CascadeUp">
            <a:avLst>
              <a:gd name="adj" fmla="val 38111"/>
            </a:avLst>
          </a:prstTxWarp>
          <a:noAutofit/>
        </a:bodyPr>
        <a:lstStyle/>
        <a:p>
          <a:pPr algn="l"/>
          <a:r>
            <a:rPr lang="pt-BR" sz="1100">
              <a:ln>
                <a:solidFill>
                  <a:schemeClr val="tx1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Simulador de Investimentos</a:t>
          </a:r>
          <a:r>
            <a:rPr lang="pt-BR" sz="1100" baseline="0">
              <a:ln>
                <a:solidFill>
                  <a:schemeClr val="tx1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pt-BR" sz="1100">
            <a:ln>
              <a:solidFill>
                <a:schemeClr val="tx1"/>
              </a:solidFill>
            </a:ln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A491-A54D-4411-89F8-E67D237E8C49}">
  <sheetPr>
    <pageSetUpPr fitToPage="1"/>
  </sheetPr>
  <dimension ref="A1:E55"/>
  <sheetViews>
    <sheetView showGridLines="0" showRowColHeaders="0" tabSelected="1" view="pageBreakPreview" zoomScaleNormal="85" zoomScaleSheetLayoutView="100" workbookViewId="0">
      <selection activeCell="D11" sqref="D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3.8" zeroHeight="1" x14ac:dyDescent="0.25"/>
  <cols>
    <col min="1" max="1" width="3.77734375" style="1" customWidth="1"/>
    <col min="2" max="2" width="42.77734375" style="1" customWidth="1"/>
    <col min="3" max="3" width="41.44140625" style="1" customWidth="1"/>
    <col min="4" max="4" width="20.77734375" style="1" customWidth="1"/>
    <col min="5" max="5" width="3.77734375" style="1" customWidth="1"/>
    <col min="6" max="16384" width="8.88671875" style="1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ht="14.4" thickBot="1" x14ac:dyDescent="0.3"/>
    <row r="10" spans="2:4" ht="22.8" x14ac:dyDescent="0.25">
      <c r="B10" s="24" t="s">
        <v>16</v>
      </c>
      <c r="C10" s="25"/>
      <c r="D10" s="26"/>
    </row>
    <row r="11" spans="2:4" s="2" customFormat="1" ht="15.6" x14ac:dyDescent="0.3">
      <c r="B11" s="27" t="s">
        <v>14</v>
      </c>
      <c r="C11" s="28"/>
      <c r="D11" s="29">
        <v>1000</v>
      </c>
    </row>
    <row r="12" spans="2:4" s="2" customFormat="1" ht="15.6" x14ac:dyDescent="0.3">
      <c r="B12" s="30" t="s">
        <v>13</v>
      </c>
      <c r="C12" s="31"/>
      <c r="D12" s="32">
        <v>6.0000000000000001E-3</v>
      </c>
    </row>
    <row r="13" spans="2:4" s="2" customFormat="1" ht="16.2" thickBot="1" x14ac:dyDescent="0.35">
      <c r="B13" s="33" t="s">
        <v>15</v>
      </c>
      <c r="C13" s="34"/>
      <c r="D13" s="35">
        <f>D11*30%</f>
        <v>300</v>
      </c>
    </row>
    <row r="14" spans="2:4" ht="14.4" thickBot="1" x14ac:dyDescent="0.3"/>
    <row r="15" spans="2:4" ht="28.8" customHeight="1" x14ac:dyDescent="0.25">
      <c r="B15" s="36" t="s">
        <v>3</v>
      </c>
      <c r="C15" s="37"/>
      <c r="D15" s="38"/>
    </row>
    <row r="16" spans="2:4" s="2" customFormat="1" ht="16.05" customHeight="1" x14ac:dyDescent="0.3">
      <c r="B16" s="39" t="s">
        <v>5</v>
      </c>
      <c r="C16" s="40"/>
      <c r="D16" s="41">
        <v>300</v>
      </c>
    </row>
    <row r="17" spans="1:4" s="2" customFormat="1" ht="16.05" customHeight="1" x14ac:dyDescent="0.3">
      <c r="B17" s="39" t="s">
        <v>0</v>
      </c>
      <c r="C17" s="40"/>
      <c r="D17" s="42">
        <v>5</v>
      </c>
    </row>
    <row r="18" spans="1:4" s="2" customFormat="1" ht="16.05" customHeight="1" x14ac:dyDescent="0.3">
      <c r="B18" s="39" t="s">
        <v>1</v>
      </c>
      <c r="C18" s="40"/>
      <c r="D18" s="32">
        <v>1.0789999999999999E-2</v>
      </c>
    </row>
    <row r="19" spans="1:4" s="2" customFormat="1" ht="16.05" customHeight="1" x14ac:dyDescent="0.3">
      <c r="B19" s="43" t="s">
        <v>2</v>
      </c>
      <c r="C19" s="44"/>
      <c r="D19" s="45">
        <f>FV(taxa_mensal,(qtd_anos*12),(aporte*-1))</f>
        <v>25133.074199546292</v>
      </c>
    </row>
    <row r="20" spans="1:4" s="2" customFormat="1" ht="16.05" customHeight="1" thickBot="1" x14ac:dyDescent="0.35">
      <c r="B20" s="46" t="s">
        <v>4</v>
      </c>
      <c r="C20" s="47"/>
      <c r="D20" s="48">
        <f>patrimonio*rendimento_carteira</f>
        <v>150.79844519727774</v>
      </c>
    </row>
    <row r="21" spans="1:4" ht="14.4" thickBot="1" x14ac:dyDescent="0.3"/>
    <row r="22" spans="1:4" ht="22.8" x14ac:dyDescent="0.25">
      <c r="B22" s="49" t="s">
        <v>11</v>
      </c>
      <c r="C22" s="50" t="s">
        <v>34</v>
      </c>
      <c r="D22" s="51" t="s">
        <v>12</v>
      </c>
    </row>
    <row r="23" spans="1:4" s="2" customFormat="1" ht="15.6" x14ac:dyDescent="0.3">
      <c r="A23" s="3">
        <v>2</v>
      </c>
      <c r="B23" s="52" t="s">
        <v>6</v>
      </c>
      <c r="C23" s="53">
        <f>FV($D$18,($A23*12),(-$D$16))</f>
        <v>8168.2881892935648</v>
      </c>
      <c r="D23" s="54">
        <f>C23*rendimento_carteira</f>
        <v>49.00972913576139</v>
      </c>
    </row>
    <row r="24" spans="1:4" s="2" customFormat="1" ht="15.6" x14ac:dyDescent="0.3">
      <c r="A24" s="3">
        <v>5</v>
      </c>
      <c r="B24" s="52" t="s">
        <v>7</v>
      </c>
      <c r="C24" s="53">
        <f>FV($D$18,($A24*12),(-$D$16))</f>
        <v>25133.074199546292</v>
      </c>
      <c r="D24" s="54">
        <f>C24*rendimento_carteira</f>
        <v>150.79844519727774</v>
      </c>
    </row>
    <row r="25" spans="1:4" s="2" customFormat="1" ht="15.6" x14ac:dyDescent="0.3">
      <c r="A25" s="3">
        <v>10</v>
      </c>
      <c r="B25" s="52" t="s">
        <v>8</v>
      </c>
      <c r="C25" s="53">
        <f>FV($D$18,($A25*12),(-$D$16))</f>
        <v>72985.263759051653</v>
      </c>
      <c r="D25" s="54">
        <f>C25*rendimento_carteira</f>
        <v>437.91158255430992</v>
      </c>
    </row>
    <row r="26" spans="1:4" s="2" customFormat="1" ht="15.6" x14ac:dyDescent="0.3">
      <c r="A26" s="3">
        <v>20</v>
      </c>
      <c r="B26" s="52" t="s">
        <v>9</v>
      </c>
      <c r="C26" s="53">
        <f>FV($D$18,($A26*12),(-$D$16))</f>
        <v>337559.52002912416</v>
      </c>
      <c r="D26" s="54">
        <f>C26*rendimento_carteira</f>
        <v>2025.357120174745</v>
      </c>
    </row>
    <row r="27" spans="1:4" s="2" customFormat="1" ht="16.2" thickBot="1" x14ac:dyDescent="0.35">
      <c r="A27" s="3">
        <v>30</v>
      </c>
      <c r="B27" s="55" t="s">
        <v>10</v>
      </c>
      <c r="C27" s="56">
        <f>FV($D$18,($A27*12),(-$D$16))</f>
        <v>1296650.8965014142</v>
      </c>
      <c r="D27" s="57">
        <f>C27*rendimento_carteira</f>
        <v>7779.9053790084854</v>
      </c>
    </row>
    <row r="28" spans="1:4" x14ac:dyDescent="0.25"/>
    <row r="29" spans="1:4" ht="21" x14ac:dyDescent="0.4">
      <c r="B29" s="14" t="s">
        <v>33</v>
      </c>
      <c r="C29" s="15" t="s">
        <v>18</v>
      </c>
      <c r="D29" s="13"/>
    </row>
    <row r="30" spans="1:4" s="2" customFormat="1" ht="15.6" x14ac:dyDescent="0.3">
      <c r="B30" s="6" t="s">
        <v>21</v>
      </c>
      <c r="C30" s="7">
        <f>aporte</f>
        <v>300</v>
      </c>
      <c r="D30" s="8"/>
    </row>
    <row r="31" spans="1:4" s="2" customFormat="1" ht="15.6" x14ac:dyDescent="0.3"/>
    <row r="32" spans="1:4" s="16" customFormat="1" ht="15.6" x14ac:dyDescent="0.3">
      <c r="B32" s="17" t="s">
        <v>22</v>
      </c>
      <c r="C32" s="17" t="s">
        <v>23</v>
      </c>
      <c r="D32" s="17" t="s">
        <v>24</v>
      </c>
    </row>
    <row r="33" spans="2:4" s="2" customFormat="1" ht="15.6" x14ac:dyDescent="0.3">
      <c r="B33" s="18" t="s">
        <v>25</v>
      </c>
      <c r="C33" s="19">
        <f>VLOOKUP($C$29&amp;"-"&amp;B33,Planilha2!$A$2:$D$20,4,FALSE)</f>
        <v>0.5</v>
      </c>
      <c r="D33" s="20">
        <f t="shared" ref="D33:D38" si="0">C33*$C$30</f>
        <v>150</v>
      </c>
    </row>
    <row r="34" spans="2:4" s="2" customFormat="1" ht="15.6" x14ac:dyDescent="0.3">
      <c r="B34" s="18" t="s">
        <v>26</v>
      </c>
      <c r="C34" s="19">
        <f>VLOOKUP($C$29&amp;"-"&amp;B34,Planilha2!$A$2:$D$20,4,FALSE)</f>
        <v>0.1</v>
      </c>
      <c r="D34" s="20">
        <f t="shared" si="0"/>
        <v>30</v>
      </c>
    </row>
    <row r="35" spans="2:4" s="2" customFormat="1" ht="15.6" x14ac:dyDescent="0.3">
      <c r="B35" s="18" t="s">
        <v>27</v>
      </c>
      <c r="C35" s="19">
        <f>VLOOKUP($C$29&amp;"-"&amp;B35,Planilha2!$A$2:$D$20,4,FALSE)</f>
        <v>0.05</v>
      </c>
      <c r="D35" s="20">
        <f t="shared" si="0"/>
        <v>15</v>
      </c>
    </row>
    <row r="36" spans="2:4" s="2" customFormat="1" ht="15.6" x14ac:dyDescent="0.3">
      <c r="B36" s="18" t="s">
        <v>28</v>
      </c>
      <c r="C36" s="19">
        <f>VLOOKUP($C$29&amp;"-"&amp;B36,Planilha2!$A$2:$D$20,4,FALSE)</f>
        <v>0.05</v>
      </c>
      <c r="D36" s="20">
        <f t="shared" si="0"/>
        <v>15</v>
      </c>
    </row>
    <row r="37" spans="2:4" s="2" customFormat="1" ht="15.6" x14ac:dyDescent="0.3">
      <c r="B37" s="18" t="s">
        <v>29</v>
      </c>
      <c r="C37" s="19">
        <f>VLOOKUP($C$29&amp;"-"&amp;B37,Planilha2!$A$2:$D$20,4,FALSE)</f>
        <v>0.2</v>
      </c>
      <c r="D37" s="20">
        <f t="shared" si="0"/>
        <v>60</v>
      </c>
    </row>
    <row r="38" spans="2:4" s="2" customFormat="1" ht="15.6" x14ac:dyDescent="0.3">
      <c r="B38" s="18" t="s">
        <v>30</v>
      </c>
      <c r="C38" s="19">
        <f>VLOOKUP($C$29&amp;"-"&amp;B38,Planilha2!$A$2:$D$20,4,FALSE)</f>
        <v>0.1</v>
      </c>
      <c r="D38" s="20">
        <f t="shared" si="0"/>
        <v>30</v>
      </c>
    </row>
    <row r="39" spans="2:4" s="2" customFormat="1" ht="15.6" x14ac:dyDescent="0.3">
      <c r="B39" s="21"/>
      <c r="C39" s="22"/>
      <c r="D39" s="23">
        <f>SUM(D33:D38)</f>
        <v>300</v>
      </c>
    </row>
    <row r="40" spans="2:4" s="2" customFormat="1" ht="15.6" x14ac:dyDescent="0.3"/>
    <row r="41" spans="2:4" s="2" customFormat="1" ht="15.6" x14ac:dyDescent="0.3"/>
    <row r="42" spans="2:4" s="2" customFormat="1" ht="15.6" x14ac:dyDescent="0.3"/>
    <row r="43" spans="2:4" s="2" customFormat="1" ht="15.6" x14ac:dyDescent="0.3"/>
    <row r="44" spans="2:4" s="2" customFormat="1" ht="15.6" x14ac:dyDescent="0.3"/>
    <row r="45" spans="2:4" s="2" customFormat="1" ht="15.6" x14ac:dyDescent="0.3"/>
    <row r="46" spans="2:4" s="2" customFormat="1" ht="15.6" x14ac:dyDescent="0.3"/>
    <row r="47" spans="2:4" s="2" customFormat="1" ht="15.6" x14ac:dyDescent="0.3"/>
    <row r="48" spans="2:4" s="2" customFormat="1" ht="15.6" x14ac:dyDescent="0.3"/>
    <row r="49" s="2" customFormat="1" ht="15.6" x14ac:dyDescent="0.3"/>
    <row r="50" s="2" customFormat="1" ht="15.6" x14ac:dyDescent="0.3"/>
    <row r="51" s="2" customFormat="1" ht="15.6" x14ac:dyDescent="0.3"/>
    <row r="52" s="2" customFormat="1" ht="15.6" x14ac:dyDescent="0.3"/>
    <row r="53" s="2" customFormat="1" ht="15.6" x14ac:dyDescent="0.3"/>
    <row r="54" s="2" customFormat="1" ht="15.6" x14ac:dyDescent="0.3"/>
    <row r="55" s="2" customFormat="1" ht="15.6" x14ac:dyDescent="0.3"/>
  </sheetData>
  <sheetProtection sheet="1" selectLockedCells="1"/>
  <customSheetViews>
    <customSheetView guid="{4DED35F6-E813-4E51-8B55-7DA6C214AEF7}" scale="85" showPageBreaks="1" showGridLines="0" showRowCol="0" fitToPage="1" printArea="1" hiddenColumns="1">
      <selection activeCell="C28" sqref="C28"/>
      <pageMargins left="0.511811024" right="0.511811024" top="0.78740157499999996" bottom="0.78740157499999996" header="0.31496062000000002" footer="0.31496062000000002"/>
      <pageSetup paperSize="9" scale="83" orientation="portrait" horizontalDpi="200" verticalDpi="200" r:id="rId1"/>
      <extLst>
        <ext xmlns:xlsdti="http://schemas.microsoft.com/office/spreadsheetml/2023/showDataTypeIcons" uri="{a3c15fd4-4149-4032-8f15-062bd4999b60}">
          <xlsdti:showDataTypeIconsCustomSheetView visible="0"/>
        </ext>
      </extLst>
    </customSheetView>
  </customSheetViews>
  <mergeCells count="10">
    <mergeCell ref="B16:C16"/>
    <mergeCell ref="B17:C17"/>
    <mergeCell ref="B18:C18"/>
    <mergeCell ref="B19:C19"/>
    <mergeCell ref="B20:C20"/>
    <mergeCell ref="B15:D15"/>
    <mergeCell ref="B11:C11"/>
    <mergeCell ref="B12:C12"/>
    <mergeCell ref="B13:C13"/>
    <mergeCell ref="B10:D10"/>
  </mergeCells>
  <dataValidations xWindow="1095" yWindow="589" count="1">
    <dataValidation type="list" allowBlank="1" showInputMessage="1" showErrorMessage="1" promptTitle="Escolha seu Perfil de Investidor" prompt="Conservador_x000a_Moderado_x000a_Agressivo" sqref="C29" xr:uid="{89869339-8527-48E0-8AF5-387A98BB52F8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scale="83"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5803-D2AB-4AFB-8780-783688478538}">
  <dimension ref="A2:D20"/>
  <sheetViews>
    <sheetView zoomScale="115" zoomScaleNormal="115" workbookViewId="0">
      <selection activeCell="D15" sqref="D15"/>
    </sheetView>
  </sheetViews>
  <sheetFormatPr defaultRowHeight="14.4" x14ac:dyDescent="0.3"/>
  <cols>
    <col min="1" max="1" width="28.21875" customWidth="1"/>
    <col min="2" max="2" width="14.5546875" customWidth="1"/>
    <col min="3" max="3" width="15" bestFit="1" customWidth="1"/>
    <col min="4" max="4" width="10.109375" bestFit="1" customWidth="1"/>
  </cols>
  <sheetData>
    <row r="2" spans="1:4" x14ac:dyDescent="0.3">
      <c r="A2" t="s">
        <v>32</v>
      </c>
      <c r="B2" t="s">
        <v>17</v>
      </c>
      <c r="C2" s="4" t="s">
        <v>22</v>
      </c>
      <c r="D2" t="s">
        <v>31</v>
      </c>
    </row>
    <row r="3" spans="1:4" x14ac:dyDescent="0.3">
      <c r="A3" t="str">
        <f>B3&amp;"-"&amp;C3</f>
        <v>Conservador-Papel</v>
      </c>
      <c r="B3" t="s">
        <v>19</v>
      </c>
      <c r="C3" s="4" t="s">
        <v>25</v>
      </c>
      <c r="D3" s="5">
        <v>0.3</v>
      </c>
    </row>
    <row r="4" spans="1:4" x14ac:dyDescent="0.3">
      <c r="A4" t="str">
        <f t="shared" ref="A4:A20" si="0">B4&amp;"-"&amp;C4</f>
        <v>Conservador-Tijolo</v>
      </c>
      <c r="B4" t="s">
        <v>19</v>
      </c>
      <c r="C4" s="4" t="s">
        <v>26</v>
      </c>
      <c r="D4" s="5">
        <v>0.5</v>
      </c>
    </row>
    <row r="5" spans="1:4" x14ac:dyDescent="0.3">
      <c r="A5" t="str">
        <f t="shared" si="0"/>
        <v>Conservador-Hibrido</v>
      </c>
      <c r="B5" t="s">
        <v>19</v>
      </c>
      <c r="C5" s="4" t="s">
        <v>27</v>
      </c>
      <c r="D5" s="5">
        <v>0.1</v>
      </c>
    </row>
    <row r="6" spans="1:4" x14ac:dyDescent="0.3">
      <c r="A6" t="str">
        <f t="shared" si="0"/>
        <v>Conservador-FOF's</v>
      </c>
      <c r="B6" t="s">
        <v>19</v>
      </c>
      <c r="C6" s="4" t="s">
        <v>28</v>
      </c>
      <c r="D6" s="5">
        <v>0.1</v>
      </c>
    </row>
    <row r="7" spans="1:4" x14ac:dyDescent="0.3">
      <c r="A7" t="str">
        <f t="shared" si="0"/>
        <v>Conservador-Desenvolvimento</v>
      </c>
      <c r="B7" t="s">
        <v>19</v>
      </c>
      <c r="C7" s="4" t="s">
        <v>29</v>
      </c>
      <c r="D7" s="5">
        <v>0</v>
      </c>
    </row>
    <row r="8" spans="1:4" ht="15" thickBot="1" x14ac:dyDescent="0.35">
      <c r="A8" t="str">
        <f t="shared" si="0"/>
        <v>Conservador-Hotelarias</v>
      </c>
      <c r="B8" t="s">
        <v>19</v>
      </c>
      <c r="C8" s="4" t="s">
        <v>30</v>
      </c>
      <c r="D8" s="5">
        <v>0</v>
      </c>
    </row>
    <row r="9" spans="1:4" ht="15" thickTop="1" x14ac:dyDescent="0.3">
      <c r="A9" s="9" t="str">
        <f t="shared" si="0"/>
        <v>Moderado-Papel</v>
      </c>
      <c r="B9" s="9" t="s">
        <v>20</v>
      </c>
      <c r="C9" s="10" t="s">
        <v>25</v>
      </c>
      <c r="D9" s="11">
        <v>0.32</v>
      </c>
    </row>
    <row r="10" spans="1:4" x14ac:dyDescent="0.3">
      <c r="A10" t="str">
        <f t="shared" si="0"/>
        <v>Moderado-Tijolo</v>
      </c>
      <c r="B10" t="s">
        <v>20</v>
      </c>
      <c r="C10" s="4" t="s">
        <v>26</v>
      </c>
      <c r="D10" s="5">
        <v>0.35</v>
      </c>
    </row>
    <row r="11" spans="1:4" x14ac:dyDescent="0.3">
      <c r="A11" t="str">
        <f t="shared" si="0"/>
        <v>Moderado-Hibrido</v>
      </c>
      <c r="B11" t="s">
        <v>20</v>
      </c>
      <c r="C11" s="4" t="s">
        <v>27</v>
      </c>
      <c r="D11" s="12">
        <v>0.08</v>
      </c>
    </row>
    <row r="12" spans="1:4" x14ac:dyDescent="0.3">
      <c r="A12" t="str">
        <f t="shared" si="0"/>
        <v>Moderado-FOF's</v>
      </c>
      <c r="B12" t="s">
        <v>20</v>
      </c>
      <c r="C12" s="4" t="s">
        <v>28</v>
      </c>
      <c r="D12" s="12">
        <v>0.05</v>
      </c>
    </row>
    <row r="13" spans="1:4" x14ac:dyDescent="0.3">
      <c r="A13" t="str">
        <f t="shared" si="0"/>
        <v>Moderado-Desenvolvimento</v>
      </c>
      <c r="B13" t="s">
        <v>20</v>
      </c>
      <c r="C13" s="4" t="s">
        <v>29</v>
      </c>
      <c r="D13" s="12">
        <v>0.1</v>
      </c>
    </row>
    <row r="14" spans="1:4" ht="15" thickBot="1" x14ac:dyDescent="0.35">
      <c r="A14" t="str">
        <f t="shared" si="0"/>
        <v>Moderado-Hotelarias</v>
      </c>
      <c r="B14" t="s">
        <v>20</v>
      </c>
      <c r="C14" s="4" t="s">
        <v>30</v>
      </c>
      <c r="D14" s="12">
        <v>0.1</v>
      </c>
    </row>
    <row r="15" spans="1:4" ht="15" thickTop="1" x14ac:dyDescent="0.3">
      <c r="A15" s="9" t="str">
        <f t="shared" si="0"/>
        <v>Agressivo-Papel</v>
      </c>
      <c r="B15" s="9" t="s">
        <v>18</v>
      </c>
      <c r="C15" s="10" t="s">
        <v>25</v>
      </c>
      <c r="D15" s="11">
        <v>0.5</v>
      </c>
    </row>
    <row r="16" spans="1:4" x14ac:dyDescent="0.3">
      <c r="A16" t="str">
        <f t="shared" si="0"/>
        <v>Agressivo-Tijolo</v>
      </c>
      <c r="B16" t="s">
        <v>18</v>
      </c>
      <c r="C16" s="4" t="s">
        <v>26</v>
      </c>
      <c r="D16" s="12">
        <v>0.1</v>
      </c>
    </row>
    <row r="17" spans="1:4" x14ac:dyDescent="0.3">
      <c r="A17" t="str">
        <f t="shared" si="0"/>
        <v>Agressivo-Hibrido</v>
      </c>
      <c r="B17" t="s">
        <v>18</v>
      </c>
      <c r="C17" s="4" t="s">
        <v>27</v>
      </c>
      <c r="D17" s="12">
        <v>0.05</v>
      </c>
    </row>
    <row r="18" spans="1:4" x14ac:dyDescent="0.3">
      <c r="A18" t="str">
        <f t="shared" si="0"/>
        <v>Agressivo-FOF's</v>
      </c>
      <c r="B18" t="s">
        <v>18</v>
      </c>
      <c r="C18" s="4" t="s">
        <v>28</v>
      </c>
      <c r="D18" s="12">
        <v>0.05</v>
      </c>
    </row>
    <row r="19" spans="1:4" x14ac:dyDescent="0.3">
      <c r="A19" t="str">
        <f t="shared" si="0"/>
        <v>Agressivo-Desenvolvimento</v>
      </c>
      <c r="B19" t="s">
        <v>18</v>
      </c>
      <c r="C19" s="4" t="s">
        <v>29</v>
      </c>
      <c r="D19" s="12">
        <v>0.2</v>
      </c>
    </row>
    <row r="20" spans="1:4" x14ac:dyDescent="0.3">
      <c r="A20" t="str">
        <f t="shared" si="0"/>
        <v>Agressivo-Hotelarias</v>
      </c>
      <c r="B20" t="s">
        <v>18</v>
      </c>
      <c r="C20" s="4" t="s">
        <v>30</v>
      </c>
      <c r="D20" s="12">
        <v>0.1</v>
      </c>
    </row>
  </sheetData>
  <customSheetViews>
    <customSheetView guid="{4DED35F6-E813-4E51-8B55-7DA6C214AEF7}" scale="115" state="hidden">
      <selection activeCell="D15" sqref="D1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Simulador de Investimento</vt:lpstr>
      <vt:lpstr>Planilha2</vt:lpstr>
      <vt:lpstr>aporte</vt:lpstr>
      <vt:lpstr>'Simulador de Investimento'!Area_de_impressao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Andrade</dc:creator>
  <cp:lastModifiedBy>Wagner Andrade</cp:lastModifiedBy>
  <cp:lastPrinted>2025-06-05T23:48:36Z</cp:lastPrinted>
  <dcterms:created xsi:type="dcterms:W3CDTF">2025-05-28T23:05:00Z</dcterms:created>
  <dcterms:modified xsi:type="dcterms:W3CDTF">2025-06-05T23:58:11Z</dcterms:modified>
</cp:coreProperties>
</file>