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3"/>
  </bookViews>
  <sheets>
    <sheet name="CountVector " sheetId="5" r:id="rId1"/>
    <sheet name="Sheet1" sheetId="23" r:id="rId2"/>
    <sheet name="TFIDFVector " sheetId="8" r:id="rId3"/>
    <sheet name="Sheet2" sheetId="24" r:id="rId4"/>
    <sheet name="Small Scale Result-24000" sheetId="10" r:id="rId5"/>
    <sheet name="Small Scale Result-20000" sheetId="11" r:id="rId6"/>
    <sheet name="Small Scale Result-15000" sheetId="12" r:id="rId7"/>
    <sheet name="Small Scale Result-10000" sheetId="13" r:id="rId8"/>
    <sheet name="Small Scale Result-5000" sheetId="14" r:id="rId9"/>
    <sheet name="Small Scale Result-3000" sheetId="15" r:id="rId10"/>
    <sheet name="No. of doc per category" sheetId="9" r:id="rId11"/>
    <sheet name="TagsPerCategory" sheetId="6" r:id="rId12"/>
    <sheet name="Top Frequecy Word Each Category" sheetId="4" r:id="rId13"/>
    <sheet name="Words Per Cateogry" sheetId="18" r:id="rId14"/>
    <sheet name="Words Per Cateogry (clean doc)" sheetId="19" r:id="rId15"/>
    <sheet name="CVMLKNN" sheetId="20" r:id="rId16"/>
    <sheet name="Sheet3" sheetId="22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9" l="1"/>
  <c r="D8" i="19"/>
  <c r="D18" i="18"/>
  <c r="D8" i="18"/>
  <c r="J22" i="20" l="1"/>
  <c r="J21" i="20"/>
  <c r="J20" i="20"/>
  <c r="J19" i="20"/>
  <c r="J18" i="20"/>
  <c r="J17" i="20"/>
  <c r="I22" i="20"/>
  <c r="I21" i="20"/>
  <c r="I20" i="20"/>
  <c r="I19" i="20"/>
  <c r="I18" i="20"/>
  <c r="I17" i="20"/>
  <c r="E17" i="19" l="1"/>
  <c r="E16" i="19"/>
  <c r="E15" i="19"/>
  <c r="E14" i="19"/>
  <c r="E13" i="19"/>
  <c r="E12" i="19"/>
  <c r="E7" i="19"/>
  <c r="E6" i="19"/>
  <c r="E5" i="19"/>
  <c r="E4" i="19"/>
  <c r="E3" i="19"/>
  <c r="E2" i="19"/>
  <c r="E17" i="18"/>
  <c r="E16" i="18"/>
  <c r="E15" i="18"/>
  <c r="E14" i="18"/>
  <c r="E13" i="18"/>
  <c r="E12" i="18"/>
  <c r="E7" i="18"/>
  <c r="E6" i="18" l="1"/>
  <c r="E5" i="18"/>
  <c r="E3" i="18"/>
  <c r="E2" i="18"/>
  <c r="E4" i="18" l="1"/>
  <c r="M2" i="15" l="1"/>
  <c r="M1" i="15"/>
  <c r="M2" i="14"/>
  <c r="M1" i="14"/>
  <c r="M2" i="13"/>
  <c r="M1" i="13"/>
  <c r="M2" i="12"/>
  <c r="M1" i="12"/>
  <c r="M2" i="11"/>
  <c r="M1" i="11"/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<sst xmlns="http://schemas.openxmlformats.org/spreadsheetml/2006/main" count="734" uniqueCount="41">
  <si>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</si>
  <si>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</si>
  <si>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</si>
  <si>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</si>
  <si>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</si>
  <si>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</si>
  <si>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</si>
  <si>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</si>
  <si>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</si>
  <si>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</si>
  <si>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</si>
  <si>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</si>
  <si>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</si>
  <si>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</si>
  <si>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</si>
  <si>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</si>
  <si>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</si>
  <si>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</si>
  <si>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</si>
  <si>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</si>
  <si>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</si>
  <si>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</si>
  <si>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</si>
  <si>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</si>
  <si>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CountVector</t>
  </si>
  <si>
    <t>Vector Name</t>
  </si>
  <si>
    <t>TfIdfVector</t>
  </si>
  <si>
    <t>Total tags</t>
  </si>
  <si>
    <t>Number of Words</t>
  </si>
  <si>
    <t>Average words per docs</t>
  </si>
  <si>
    <t>Whole Dataset</t>
  </si>
  <si>
    <t>Small Scale Dataset</t>
  </si>
  <si>
    <t>Number of labels</t>
  </si>
  <si>
    <t>COUNT VECTOR- MLKNN</t>
  </si>
  <si>
    <t>Neural Network</t>
  </si>
  <si>
    <t>Method</t>
  </si>
  <si>
    <t>Feature</t>
  </si>
  <si>
    <t>CountVectorizer</t>
  </si>
  <si>
    <t>TfIDFVectorizer</t>
  </si>
  <si>
    <t>Avg. words/doc</t>
  </si>
  <si>
    <t>Number of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</si>
</sst>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Sheet1!$H$4:$K$15</c:f>
              <c:multiLvlStrCache>
                <c:ptCount val="12"/>
                <c:lvl>
                  <c:pt idx="0">
                    <c:v>MLKNN</c:v>
                  </c:pt>
                  <c:pt idx="1">
                    <c:v>Neural Network</c:v>
                  </c:pt>
                  <c:pt idx="2">
                    <c:v>MLKNN</c:v>
                  </c:pt>
                  <c:pt idx="3">
                    <c:v>Neural Network</c:v>
                  </c:pt>
                  <c:pt idx="4">
                    <c:v>MLKNN</c:v>
                  </c:pt>
                  <c:pt idx="5">
                    <c:v>Neural Network</c:v>
                  </c:pt>
                  <c:pt idx="6">
                    <c:v>MLKNN</c:v>
                  </c:pt>
                  <c:pt idx="7">
                    <c:v>Neural Network</c:v>
                  </c:pt>
                  <c:pt idx="8">
                    <c:v>MLKNN</c:v>
                  </c:pt>
                  <c:pt idx="9">
                    <c:v>Neural Network</c:v>
                  </c:pt>
                  <c:pt idx="10">
                    <c:v>MLKNN</c:v>
                  </c:pt>
                  <c:pt idx="11">
                    <c:v>Neural Network</c:v>
                  </c:pt>
                </c:lvl>
                <c:lvl>
                  <c:pt idx="0">
                    <c:v>Sports</c:v>
                  </c:pt>
                  <c:pt idx="2">
                    <c:v>Technology</c:v>
                  </c:pt>
                  <c:pt idx="4">
                    <c:v>Economy</c:v>
                  </c:pt>
                  <c:pt idx="6">
                    <c:v>Entertainment</c:v>
                  </c:pt>
                  <c:pt idx="8">
                    <c:v>International</c:v>
                  </c:pt>
                  <c:pt idx="10">
                    <c:v>State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Sheet1!$L$4:$L$15</c:f>
              <c:numCache>
                <c:formatCode>0.00%</c:formatCode>
                <c:ptCount val="12"/>
                <c:pt idx="0">
                  <c:v>0.44650000000000001</c:v>
                </c:pt>
                <c:pt idx="1">
                  <c:v>0.4924</c:v>
                </c:pt>
                <c:pt idx="2">
                  <c:v>0.30249999999999999</c:v>
                </c:pt>
                <c:pt idx="3">
                  <c:v>0.40839999999999999</c:v>
                </c:pt>
                <c:pt idx="4">
                  <c:v>0.50449999999999995</c:v>
                </c:pt>
                <c:pt idx="5">
                  <c:v>0.52190000000000003</c:v>
                </c:pt>
                <c:pt idx="6">
                  <c:v>0.26200000000000001</c:v>
                </c:pt>
                <c:pt idx="7">
                  <c:v>0.43190000000000001</c:v>
                </c:pt>
                <c:pt idx="8">
                  <c:v>0.18210000000000001</c:v>
                </c:pt>
                <c:pt idx="9">
                  <c:v>0.33500000000000002</c:v>
                </c:pt>
                <c:pt idx="10">
                  <c:v>0.12909999999999999</c:v>
                </c:pt>
                <c:pt idx="11">
                  <c:v>0.2477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C-4317-8B3E-F71F9297C1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6333488"/>
        <c:axId val="1516337232"/>
      </c:barChart>
      <c:catAx>
        <c:axId val="15163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7232"/>
        <c:crosses val="autoZero"/>
        <c:auto val="1"/>
        <c:lblAlgn val="ctr"/>
        <c:lblOffset val="100"/>
        <c:noMultiLvlLbl val="0"/>
      </c:catAx>
      <c:valAx>
        <c:axId val="1516337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163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CVMLKNN!$Q$1</c:f>
              <c:strCache>
                <c:ptCount val="1"/>
                <c:pt idx="0">
                  <c:v>Average words per docs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CVMLKNN!$P$2:$P$7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CVMLKNN!$Q$2:$Q$7</c:f>
              <c:numCache>
                <c:formatCode>0</c:formatCode>
                <c:ptCount val="6"/>
                <c:pt idx="0">
                  <c:v>142.04582581945476</c:v>
                </c:pt>
                <c:pt idx="1">
                  <c:v>126.45291975770775</c:v>
                </c:pt>
                <c:pt idx="2">
                  <c:v>117.46636673681155</c:v>
                </c:pt>
                <c:pt idx="3">
                  <c:v>120.07601072019159</c:v>
                </c:pt>
                <c:pt idx="4">
                  <c:v>120.34774713426398</c:v>
                </c:pt>
                <c:pt idx="5">
                  <c:v>131.95617605003065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5-4A05-A0FE-881A5D22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942976"/>
        <c:axId val="1462943808"/>
      </c:barChart>
      <c:lineChart>
        <c:grouping val="standard"/>
        <c:varyColors val="0"/>
        <c:ser>
          <c:idx val="1"/>
          <c:order val="1"/>
          <c:tx>
            <c:strRef>
              <c:f>CVMLKNN!$R$1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CVMLKNN!$P$2:$P$7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CVMLKNN!$R$2:$R$7</c:f>
              <c:numCache>
                <c:formatCode>General</c:formatCode>
                <c:ptCount val="6"/>
                <c:pt idx="0">
                  <c:v>50.5</c:v>
                </c:pt>
                <c:pt idx="1">
                  <c:v>45.81</c:v>
                </c:pt>
                <c:pt idx="2">
                  <c:v>27.47</c:v>
                </c:pt>
                <c:pt idx="3">
                  <c:v>27.14</c:v>
                </c:pt>
                <c:pt idx="4">
                  <c:v>18.329999999999998</c:v>
                </c:pt>
                <c:pt idx="5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5-4A05-A0FE-881A5D22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00576"/>
        <c:axId val="1480400160"/>
      </c:lineChart>
      <c:catAx>
        <c:axId val="1462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43808"/>
        <c:crosses val="autoZero"/>
        <c:auto val="1"/>
        <c:lblAlgn val="ctr"/>
        <c:lblOffset val="100"/>
        <c:noMultiLvlLbl val="0"/>
      </c:catAx>
      <c:valAx>
        <c:axId val="1462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942976"/>
        <c:crosses val="autoZero"/>
        <c:crossBetween val="between"/>
      </c:valAx>
      <c:valAx>
        <c:axId val="1480400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00576"/>
        <c:crosses val="max"/>
        <c:crossBetween val="between"/>
      </c:valAx>
      <c:catAx>
        <c:axId val="14804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400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CVMLKNN!$F$1</c:f>
              <c:strCache>
                <c:ptCount val="1"/>
                <c:pt idx="0">
                  <c:v>Number of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CVMLKNN!$E$2:$E$7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CVMLKNN!$F$2:$F$7</c:f>
              <c:numCache>
                <c:formatCode>General</c:formatCode>
                <c:ptCount val="6"/>
                <c:pt idx="0">
                  <c:v>519</c:v>
                </c:pt>
                <c:pt idx="1">
                  <c:v>511</c:v>
                </c:pt>
                <c:pt idx="2">
                  <c:v>391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6-4CCB-9D71-675AA871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888864"/>
        <c:axId val="1464889280"/>
      </c:barChart>
      <c:lineChart>
        <c:grouping val="standard"/>
        <c:varyColors val="0"/>
        <c:ser>
          <c:idx val="1"/>
          <c:order val="1"/>
          <c:tx>
            <c:strRef>
              <c:f>CVMLKNN!$G$1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CVMLKNN!$E$2:$E$7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CVMLKNN!$G$2:$G$7</c:f>
              <c:numCache>
                <c:formatCode>General</c:formatCode>
                <c:ptCount val="6"/>
                <c:pt idx="0">
                  <c:v>50.5</c:v>
                </c:pt>
                <c:pt idx="1">
                  <c:v>45.81</c:v>
                </c:pt>
                <c:pt idx="2">
                  <c:v>27.47</c:v>
                </c:pt>
                <c:pt idx="3">
                  <c:v>27.14</c:v>
                </c:pt>
                <c:pt idx="4">
                  <c:v>18.329999999999998</c:v>
                </c:pt>
                <c:pt idx="5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56-4CCB-9D71-675AA8711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541920"/>
        <c:axId val="1482541504"/>
      </c:lineChart>
      <c:catAx>
        <c:axId val="146488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9280"/>
        <c:crosses val="autoZero"/>
        <c:auto val="1"/>
        <c:lblAlgn val="ctr"/>
        <c:lblOffset val="100"/>
        <c:noMultiLvlLbl val="0"/>
      </c:catAx>
      <c:valAx>
        <c:axId val="14648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888864"/>
        <c:crosses val="autoZero"/>
        <c:crossBetween val="between"/>
      </c:valAx>
      <c:valAx>
        <c:axId val="148254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41920"/>
        <c:crosses val="max"/>
        <c:crossBetween val="between"/>
      </c:valAx>
      <c:catAx>
        <c:axId val="148254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54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CVMLKNN!$J$16</c:f>
              <c:strCache>
                <c:ptCount val="1"/>
                <c:pt idx="0">
                  <c:v>Average words per docs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CVMLKNN!$H$17:$H$22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CVMLKNN!$J$17:$J$22</c:f>
              <c:numCache>
                <c:formatCode>0</c:formatCode>
                <c:ptCount val="6"/>
                <c:pt idx="0">
                  <c:v>47.348608606484333</c:v>
                </c:pt>
                <c:pt idx="1">
                  <c:v>42.150973252569337</c:v>
                </c:pt>
                <c:pt idx="2">
                  <c:v>39.155455578937335</c:v>
                </c:pt>
                <c:pt idx="3">
                  <c:v>40.025336906730665</c:v>
                </c:pt>
                <c:pt idx="4">
                  <c:v>40.11591571142133</c:v>
                </c:pt>
                <c:pt idx="5">
                  <c:v>43.985392016676997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A-48E5-9C58-8492A2D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990000"/>
        <c:axId val="1517995824"/>
      </c:barChart>
      <c:barChart>
        <c:barDir val="col"/>
        <c:grouping val="clustered"/>
        <c:varyColors val="0"/>
        <c:ser>
          <c:idx val="0"/>
          <c:order val="0"/>
          <c:tx>
            <c:strRef>
              <c:f>CVMLKNN!$I$16</c:f>
              <c:strCache>
                <c:ptCount val="1"/>
                <c:pt idx="0">
                  <c:v>Number of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CVMLKNN!$H$17:$H$22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CVMLKNN!$I$17:$I$22</c:f>
              <c:numCache>
                <c:formatCode>0</c:formatCode>
                <c:ptCount val="6"/>
                <c:pt idx="0">
                  <c:v>86.5</c:v>
                </c:pt>
                <c:pt idx="1">
                  <c:v>85.166666666666671</c:v>
                </c:pt>
                <c:pt idx="2">
                  <c:v>65.166666666666671</c:v>
                </c:pt>
                <c:pt idx="3">
                  <c:v>55.666666666666664</c:v>
                </c:pt>
                <c:pt idx="4">
                  <c:v>91</c:v>
                </c:pt>
                <c:pt idx="5">
                  <c:v>333.5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8E5-9C58-8492A2D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7992912"/>
        <c:axId val="1517992080"/>
      </c:barChart>
      <c:lineChart>
        <c:grouping val="standard"/>
        <c:varyColors val="0"/>
        <c:ser>
          <c:idx val="2"/>
          <c:order val="2"/>
          <c:tx>
            <c:strRef>
              <c:f>CVMLKNN!$K$16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CVMLKNN!$H$17:$H$22</c:f>
              <c:strCache>
                <c:ptCount val="6"/>
                <c:pt idx="0">
                  <c:v>Economy</c:v>
                </c:pt>
                <c:pt idx="1">
                  <c:v>Sports</c:v>
                </c:pt>
                <c:pt idx="2">
                  <c:v>Technology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CVMLKNN!$K$17:$K$22</c:f>
              <c:numCache>
                <c:formatCode>General</c:formatCode>
                <c:ptCount val="6"/>
                <c:pt idx="0">
                  <c:v>50.5</c:v>
                </c:pt>
                <c:pt idx="1">
                  <c:v>45.81</c:v>
                </c:pt>
                <c:pt idx="2">
                  <c:v>27.47</c:v>
                </c:pt>
                <c:pt idx="3">
                  <c:v>27.14</c:v>
                </c:pt>
                <c:pt idx="4">
                  <c:v>18.329999999999998</c:v>
                </c:pt>
                <c:pt idx="5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A-48E5-9C58-8492A2D0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990000"/>
        <c:axId val="1517995824"/>
      </c:lineChart>
      <c:catAx>
        <c:axId val="151799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5824"/>
        <c:crosses val="autoZero"/>
        <c:auto val="1"/>
        <c:lblAlgn val="ctr"/>
        <c:lblOffset val="100"/>
        <c:noMultiLvlLbl val="0"/>
      </c:catAx>
      <c:valAx>
        <c:axId val="15179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0000"/>
        <c:crosses val="autoZero"/>
        <c:crossBetween val="between"/>
      </c:valAx>
      <c:valAx>
        <c:axId val="151799208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992912"/>
        <c:crosses val="max"/>
        <c:crossBetween val="between"/>
      </c:valAx>
      <c:catAx>
        <c:axId val="151799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7992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Avg. words/doc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Sheet1!$F$28:$H$33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Sheet1!$J$28:$J$33</c:f>
              <c:numCache>
                <c:formatCode>0</c:formatCode>
                <c:ptCount val="6"/>
                <c:pt idx="0">
                  <c:v>268.44388484312259</c:v>
                </c:pt>
                <c:pt idx="1">
                  <c:v>241.31913504099848</c:v>
                </c:pt>
                <c:pt idx="2">
                  <c:v>279.14861567837062</c:v>
                </c:pt>
                <c:pt idx="3">
                  <c:v>244.78913155043622</c:v>
                </c:pt>
                <c:pt idx="4">
                  <c:v>239.81968562024741</c:v>
                </c:pt>
                <c:pt idx="5">
                  <c:v>245.50615955123268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D-4513-AEE1-2A1723CA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095632"/>
        <c:axId val="1740098128"/>
      </c:lineChart>
      <c:lineChart>
        <c:grouping val="stacked"/>
        <c:varyColors val="0"/>
        <c:ser>
          <c:idx val="1"/>
          <c:order val="1"/>
          <c:tx>
            <c:strRef>
              <c:f>Sheet1!$K$27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Sheet1!$F$28:$H$33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Sheet1!$K$28:$K$33</c:f>
              <c:numCache>
                <c:formatCode>0.00%</c:formatCode>
                <c:ptCount val="6"/>
                <c:pt idx="0">
                  <c:v>0.48930000000000001</c:v>
                </c:pt>
                <c:pt idx="1">
                  <c:v>0.4249</c:v>
                </c:pt>
                <c:pt idx="2">
                  <c:v>0.52249999999999996</c:v>
                </c:pt>
                <c:pt idx="3">
                  <c:v>0.42880000000000001</c:v>
                </c:pt>
                <c:pt idx="4">
                  <c:v>0.33200000000000002</c:v>
                </c:pt>
                <c:pt idx="5">
                  <c:v>0.24610000000000001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D-4513-AEE1-2A1723CA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28080"/>
        <c:axId val="1600029744"/>
      </c:lineChart>
      <c:catAx>
        <c:axId val="17400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98128"/>
        <c:crosses val="autoZero"/>
        <c:auto val="1"/>
        <c:lblAlgn val="ctr"/>
        <c:lblOffset val="100"/>
        <c:noMultiLvlLbl val="0"/>
      </c:catAx>
      <c:valAx>
        <c:axId val="17400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95632"/>
        <c:crosses val="autoZero"/>
        <c:crossBetween val="between"/>
      </c:valAx>
      <c:valAx>
        <c:axId val="1600029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28080"/>
        <c:crosses val="max"/>
        <c:crossBetween val="between"/>
      </c:valAx>
      <c:catAx>
        <c:axId val="160002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029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Sheet1!$J$45</c:f>
              <c:strCache>
                <c:ptCount val="1"/>
                <c:pt idx="0">
                  <c:v>Avg. words/doc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Sheet1!$F$46:$H$51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Sheet1!$J$46:$J$51</c:f>
              <c:numCache>
                <c:formatCode>0</c:formatCode>
                <c:ptCount val="6"/>
                <c:pt idx="0">
                  <c:v>268.44388484312259</c:v>
                </c:pt>
                <c:pt idx="1">
                  <c:v>241.31913504099848</c:v>
                </c:pt>
                <c:pt idx="2">
                  <c:v>279.14861567837062</c:v>
                </c:pt>
                <c:pt idx="3">
                  <c:v>244.78913155043622</c:v>
                </c:pt>
                <c:pt idx="4">
                  <c:v>239.81968562024741</c:v>
                </c:pt>
                <c:pt idx="5">
                  <c:v>245.50615955123268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B-4372-8542-075B175B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660128"/>
        <c:axId val="1741661792"/>
      </c:lineChart>
      <c:lineChart>
        <c:grouping val="stacked"/>
        <c:varyColors val="0"/>
        <c:ser>
          <c:idx val="1"/>
          <c:order val="1"/>
          <c:tx>
            <c:strRef>
              <c:f>Sheet1!$K$45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Sheet1!$F$46:$H$51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Sheet1!$K$46:$K$51</c:f>
              <c:numCache>
                <c:formatCode>0.00%</c:formatCode>
                <c:ptCount val="6"/>
                <c:pt idx="0">
                  <c:v>0.4924</c:v>
                </c:pt>
                <c:pt idx="1">
                  <c:v>0.40839999999999999</c:v>
                </c:pt>
                <c:pt idx="2">
                  <c:v>0.52190000000000003</c:v>
                </c:pt>
                <c:pt idx="3">
                  <c:v>0.43190000000000001</c:v>
                </c:pt>
                <c:pt idx="4">
                  <c:v>0.33500000000000002</c:v>
                </c:pt>
                <c:pt idx="5">
                  <c:v>0.2477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B-4372-8542-075B175B2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6864"/>
        <c:axId val="1600003536"/>
      </c:lineChart>
      <c:catAx>
        <c:axId val="174166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61792"/>
        <c:crosses val="autoZero"/>
        <c:auto val="1"/>
        <c:lblAlgn val="ctr"/>
        <c:lblOffset val="100"/>
        <c:noMultiLvlLbl val="0"/>
      </c:catAx>
      <c:valAx>
        <c:axId val="17416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60128"/>
        <c:crosses val="autoZero"/>
        <c:crossBetween val="between"/>
      </c:valAx>
      <c:valAx>
        <c:axId val="1600003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864"/>
        <c:crosses val="max"/>
        <c:crossBetween val="between"/>
      </c:valAx>
      <c:catAx>
        <c:axId val="160000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0035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Sheet1!$F$28:$H$33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Sheet1!$I$28:$I$33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9-4EE5-88C3-9A145512C0F7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Avg. words/doc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Sheet1!$F$28:$H$33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Sheet1!$J$28:$J$33</c:f>
              <c:numCache>
                <c:formatCode>0</c:formatCode>
                <c:ptCount val="6"/>
                <c:pt idx="0">
                  <c:v>268.44388484312259</c:v>
                </c:pt>
                <c:pt idx="1">
                  <c:v>241.31913504099848</c:v>
                </c:pt>
                <c:pt idx="2">
                  <c:v>279.14861567837062</c:v>
                </c:pt>
                <c:pt idx="3">
                  <c:v>244.78913155043622</c:v>
                </c:pt>
                <c:pt idx="4">
                  <c:v>239.81968562024741</c:v>
                </c:pt>
                <c:pt idx="5">
                  <c:v>245.50615955123268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9-4EE5-88C3-9A145512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0008528"/>
        <c:axId val="1599998544"/>
      </c:barChart>
      <c:lineChart>
        <c:grouping val="standard"/>
        <c:varyColors val="0"/>
        <c:ser>
          <c:idx val="2"/>
          <c:order val="2"/>
          <c:tx>
            <c:strRef>
              <c:f>Sheet1!$K$27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Sheet1!$F$28:$H$33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CountVectorizer</c:v>
                  </c:pt>
                </c:lvl>
              </c:multiLvlStrCache>
            </c:multiLvlStrRef>
          </c:cat>
          <c:val>
            <c:numRef>
              <c:f>Sheet1!$K$28:$K$33</c:f>
              <c:numCache>
                <c:formatCode>0.00%</c:formatCode>
                <c:ptCount val="6"/>
                <c:pt idx="0">
                  <c:v>0.48930000000000001</c:v>
                </c:pt>
                <c:pt idx="1">
                  <c:v>0.4249</c:v>
                </c:pt>
                <c:pt idx="2">
                  <c:v>0.52249999999999996</c:v>
                </c:pt>
                <c:pt idx="3">
                  <c:v>0.42880000000000001</c:v>
                </c:pt>
                <c:pt idx="4">
                  <c:v>0.33200000000000002</c:v>
                </c:pt>
                <c:pt idx="5">
                  <c:v>0.24610000000000001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9-4EE5-88C3-9A145512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006032"/>
        <c:axId val="1600015600"/>
      </c:lineChart>
      <c:catAx>
        <c:axId val="16000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8544"/>
        <c:crosses val="autoZero"/>
        <c:auto val="1"/>
        <c:lblAlgn val="ctr"/>
        <c:lblOffset val="100"/>
        <c:noMultiLvlLbl val="0"/>
      </c:catAx>
      <c:valAx>
        <c:axId val="15999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8528"/>
        <c:crosses val="autoZero"/>
        <c:crossBetween val="between"/>
      </c:valAx>
      <c:valAx>
        <c:axId val="16000156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6032"/>
        <c:crosses val="max"/>
        <c:crossBetween val="between"/>
      </c:valAx>
      <c:catAx>
        <c:axId val="160000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0015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Sheet1!$I$45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Sheet1!$F$46:$H$51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Sheet1!$I$46:$I$51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E-4A77-8CDE-269CA0DB9FA3}"/>
            </c:ext>
          </c:extLst>
        </c:ser>
        <c:ser>
          <c:idx val="1"/>
          <c:order val="1"/>
          <c:tx>
            <c:strRef>
              <c:f>Sheet1!$J$45</c:f>
              <c:strCache>
                <c:ptCount val="1"/>
                <c:pt idx="0">
                  <c:v>Avg. words/doc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Sheet1!$F$46:$H$51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Sheet1!$J$46:$J$51</c:f>
              <c:numCache>
                <c:formatCode>0</c:formatCode>
                <c:ptCount val="6"/>
                <c:pt idx="0">
                  <c:v>268.44388484312259</c:v>
                </c:pt>
                <c:pt idx="1">
                  <c:v>241.31913504099848</c:v>
                </c:pt>
                <c:pt idx="2">
                  <c:v>279.14861567837062</c:v>
                </c:pt>
                <c:pt idx="3">
                  <c:v>244.78913155043622</c:v>
                </c:pt>
                <c:pt idx="4">
                  <c:v>239.81968562024741</c:v>
                </c:pt>
                <c:pt idx="5">
                  <c:v>245.50615955123268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E-4A77-8CDE-269CA0DB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0112688"/>
        <c:axId val="1740100208"/>
      </c:barChart>
      <c:lineChart>
        <c:grouping val="standard"/>
        <c:varyColors val="0"/>
        <c:ser>
          <c:idx val="2"/>
          <c:order val="2"/>
          <c:tx>
            <c:strRef>
              <c:f>Sheet1!$K$45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Sheet1!$F$46:$H$51</c:f>
              <c:multiLvlStrCache>
                <c:ptCount val="6"/>
                <c:lvl>
                  <c:pt idx="0">
                    <c:v>Sports</c:v>
                  </c:pt>
                  <c:pt idx="1">
                    <c:v>Technology</c:v>
                  </c:pt>
                  <c:pt idx="2">
                    <c:v>Economy</c:v>
                  </c:pt>
                  <c:pt idx="3">
                    <c:v>Entertainment</c:v>
                  </c:pt>
                  <c:pt idx="4">
                    <c:v>International</c:v>
                  </c:pt>
                  <c:pt idx="5">
                    <c:v>State</c:v>
                  </c:pt>
                </c:lvl>
                <c:lvl>
                  <c:pt idx="0">
                    <c:v>Neural Network</c:v>
                  </c:pt>
                </c:lvl>
                <c:lvl>
                  <c:pt idx="0">
                    <c:v>TfIDFVectorizer</c:v>
                  </c:pt>
                </c:lvl>
              </c:multiLvlStrCache>
            </c:multiLvlStrRef>
          </c:cat>
          <c:val>
            <c:numRef>
              <c:f>Sheet1!$K$46:$K$51</c:f>
              <c:numCache>
                <c:formatCode>0.00%</c:formatCode>
                <c:ptCount val="6"/>
                <c:pt idx="0">
                  <c:v>0.4924</c:v>
                </c:pt>
                <c:pt idx="1">
                  <c:v>0.40839999999999999</c:v>
                </c:pt>
                <c:pt idx="2">
                  <c:v>0.52190000000000003</c:v>
                </c:pt>
                <c:pt idx="3">
                  <c:v>0.43190000000000001</c:v>
                </c:pt>
                <c:pt idx="4">
                  <c:v>0.33500000000000002</c:v>
                </c:pt>
                <c:pt idx="5">
                  <c:v>0.2477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E-4A77-8CDE-269CA0DB9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083568"/>
        <c:axId val="1740107280"/>
      </c:lineChart>
      <c:catAx>
        <c:axId val="17401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00208"/>
        <c:crosses val="autoZero"/>
        <c:auto val="1"/>
        <c:lblAlgn val="ctr"/>
        <c:lblOffset val="100"/>
        <c:noMultiLvlLbl val="0"/>
      </c:catAx>
      <c:valAx>
        <c:axId val="17401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12688"/>
        <c:crosses val="autoZero"/>
        <c:crossBetween val="between"/>
      </c:valAx>
      <c:valAx>
        <c:axId val="1740107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83568"/>
        <c:crosses val="max"/>
        <c:crossBetween val="between"/>
      </c:valAx>
      <c:catAx>
        <c:axId val="174008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0107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- Sports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Sheet2!$I$4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Sheet2!$H$5:$H$10</c:f>
              <c:numCache>
                <c:formatCode>General</c:formatCode>
                <c:ptCount val="6"/>
                <c:pt idx="0">
                  <c:v>3000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xVal>
          <c:yVal>
            <c:numRef>
              <c:f>Sheet2!$I$5:$I$10</c:f>
              <c:numCache>
                <c:formatCode>0.00%</c:formatCode>
                <c:ptCount val="6"/>
                <c:pt idx="0">
                  <c:v>0.70250000000000001</c:v>
                </c:pt>
                <c:pt idx="1">
                  <c:v>0.75529999999999997</c:v>
                </c:pt>
                <c:pt idx="2">
                  <c:v>0.75970000000000004</c:v>
                </c:pt>
                <c:pt idx="3">
                  <c:v>0.76729999999999998</c:v>
                </c:pt>
                <c:pt idx="4">
                  <c:v>0.77700000000000002</c:v>
                </c:pt>
                <c:pt idx="5">
                  <c:v>0.78080000000000005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B-49CC-86AF-9A71CB470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014768"/>
        <c:axId val="1600008944"/>
      </c:scatterChart>
      <c:valAx>
        <c:axId val="160001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08944"/>
        <c:crosses val="autoZero"/>
        <c:crossBetween val="midCat"/>
      </c:valAx>
      <c:valAx>
        <c:axId val="16000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1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38100</xdr:rowOff>
    </xdr:from>
    <xdr:to>
      <xdr:col>20</xdr:col>
      <xdr:colOff>304800</xdr:colOff>
      <xdr:row>17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47625</xdr:rowOff>
    </xdr:from>
    <xdr:to>
      <xdr:col>20</xdr:col>
      <xdr:colOff>304800</xdr:colOff>
      <xdr:row>34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</xdr:colOff>
      <xdr:row>36</xdr:row>
      <xdr:rowOff>171450</xdr:rowOff>
    </xdr:from>
    <xdr:to>
      <xdr:col>20</xdr:col>
      <xdr:colOff>357187</xdr:colOff>
      <xdr:row>51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</xdr:colOff>
      <xdr:row>8</xdr:row>
      <xdr:rowOff>142875</xdr:rowOff>
    </xdr:from>
    <xdr:to>
      <xdr:col>11</xdr:col>
      <xdr:colOff>471487</xdr:colOff>
      <xdr:row>23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338137</xdr:colOff>
      <xdr:row>30</xdr:row>
      <xdr:rowOff>123825</xdr:rowOff>
    </xdr:from>
    <xdr:to>
      <xdr:col>12</xdr:col>
      <xdr:colOff>185737</xdr:colOff>
      <xdr:row>45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171449</xdr:colOff>
      <xdr:row>4</xdr:row>
      <xdr:rowOff>95251</xdr:rowOff>
    </xdr:from>
    <xdr:to>
      <xdr:col>16</xdr:col>
      <xdr:colOff>19050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7</xdr:row>
      <xdr:rowOff>28575</xdr:rowOff>
    </xdr:from>
    <xdr:to>
      <xdr:col>21</xdr:col>
      <xdr:colOff>247650</xdr:colOff>
      <xdr:row>21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8</xdr:row>
      <xdr:rowOff>9525</xdr:rowOff>
    </xdr:from>
    <xdr:to>
      <xdr:col>6</xdr:col>
      <xdr:colOff>295275</xdr:colOff>
      <xdr:row>22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7</xdr:row>
      <xdr:rowOff>57149</xdr:rowOff>
    </xdr:from>
    <xdr:to>
      <xdr:col>14</xdr:col>
      <xdr:colOff>447675</xdr:colOff>
      <xdr:row>29</xdr:row>
      <xdr:rowOff>9524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H11" sqref="H11:H16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7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 t="shared" ref="K2:K7" si="0"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7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 t="shared" si="0"/>
        <v>806</v>
      </c>
    </row>
    <row r="4" spans="1:11" x14ac:dyDescent="0.25">
      <c r="A4" s="1">
        <v>3000</v>
      </c>
      <c r="B4" s="1">
        <v>18854</v>
      </c>
      <c r="C4" s="1">
        <v>519</v>
      </c>
      <c r="D4" s="7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 t="shared" si="0"/>
        <v>1370</v>
      </c>
    </row>
    <row r="5" spans="1:11" x14ac:dyDescent="0.25">
      <c r="A5" s="1">
        <v>3000</v>
      </c>
      <c r="B5" s="1">
        <v>35074</v>
      </c>
      <c r="C5" s="1">
        <v>334</v>
      </c>
      <c r="D5" s="7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 t="shared" si="0"/>
        <v>3654</v>
      </c>
    </row>
    <row r="6" spans="1:11" x14ac:dyDescent="0.25">
      <c r="A6" s="1">
        <v>3000</v>
      </c>
      <c r="B6" s="1">
        <v>35244</v>
      </c>
      <c r="C6" s="1">
        <v>546</v>
      </c>
      <c r="D6" s="7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 t="shared" si="0"/>
        <v>3930</v>
      </c>
    </row>
    <row r="7" spans="1:11" x14ac:dyDescent="0.25">
      <c r="A7" s="1">
        <v>3000</v>
      </c>
      <c r="B7" s="1">
        <v>254564</v>
      </c>
      <c r="C7" s="1">
        <v>2001</v>
      </c>
      <c r="D7" s="7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 t="shared" si="0"/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7" t="s">
        <v>13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 t="shared" ref="K11:K16" si="1"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7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 t="shared" si="1"/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7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 t="shared" si="1"/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7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 t="shared" si="1"/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7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 t="shared" si="1"/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7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 t="shared" si="1"/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3000</v>
      </c>
      <c r="C2" s="1" t="s">
        <v>2</v>
      </c>
      <c r="D2" s="1">
        <v>4915</v>
      </c>
      <c r="E2" s="1">
        <v>44</v>
      </c>
      <c r="F2" s="7" t="s">
        <v>1</v>
      </c>
      <c r="G2" s="2">
        <v>0.78910000000000002</v>
      </c>
      <c r="H2" s="2">
        <v>0.57550000000000001</v>
      </c>
      <c r="I2" s="2">
        <v>0.66559999999999997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0.61570000000000003</v>
      </c>
      <c r="H3" s="2">
        <v>0.29549999999999998</v>
      </c>
      <c r="I3" s="2">
        <v>0.39929999999999999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0.87770000000000004</v>
      </c>
      <c r="H4" s="2">
        <v>0.6371</v>
      </c>
      <c r="I4" s="2">
        <v>0.73829999999999996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0.64159999999999995</v>
      </c>
      <c r="H5" s="2">
        <v>0.35160000000000002</v>
      </c>
      <c r="I5" s="2">
        <v>0.45429999999999998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0.4788</v>
      </c>
      <c r="H6" s="2">
        <v>0.1105</v>
      </c>
      <c r="I6" s="2">
        <v>0.17949999999999999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0.66810000000000003</v>
      </c>
      <c r="H7" s="2">
        <v>0.15010000000000001</v>
      </c>
      <c r="I7" s="2">
        <v>0.2452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3000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0.76329999999999998</v>
      </c>
      <c r="H12" s="2">
        <v>0.58889999999999998</v>
      </c>
      <c r="I12" s="2">
        <v>0.66490000000000005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0.59589999999999999</v>
      </c>
      <c r="H13" s="2">
        <v>0.3024</v>
      </c>
      <c r="I13" s="2">
        <v>0.4012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0.86939999999999995</v>
      </c>
      <c r="H14" s="2">
        <v>0.65449999999999997</v>
      </c>
      <c r="I14" s="2">
        <v>0.74680000000000002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0.62439999999999996</v>
      </c>
      <c r="H15" s="2">
        <v>0.36699999999999999</v>
      </c>
      <c r="I15" s="2">
        <v>0.46229999999999999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0.56369999999999998</v>
      </c>
      <c r="H16" s="2">
        <v>9.0999999999999998E-2</v>
      </c>
      <c r="I16" s="2">
        <v>0.15670000000000001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0.65139999999999998</v>
      </c>
      <c r="H17" s="2">
        <v>0.1701</v>
      </c>
      <c r="I17" s="2">
        <v>0.2697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3000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0.73839999999999995</v>
      </c>
      <c r="H22" s="2">
        <v>0.66690000000000005</v>
      </c>
      <c r="I22" s="2">
        <v>0.70079999999999998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0.55220000000000002</v>
      </c>
      <c r="H23" s="2">
        <v>0.45429999999999998</v>
      </c>
      <c r="I23" s="2">
        <v>0.49830000000000002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0.79910000000000003</v>
      </c>
      <c r="H24" s="2">
        <v>0.69689999999999996</v>
      </c>
      <c r="I24" s="2">
        <v>0.74439999999999995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0.6119</v>
      </c>
      <c r="H25" s="2">
        <v>0.52859999999999996</v>
      </c>
      <c r="I25" s="2">
        <v>0.56710000000000005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0.39679999999999999</v>
      </c>
      <c r="H26" s="2">
        <v>0.30180000000000001</v>
      </c>
      <c r="I26" s="2">
        <v>0.3427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0.4385</v>
      </c>
      <c r="H27" s="2">
        <v>0.26119999999999999</v>
      </c>
      <c r="I27" s="2">
        <v>0.32729999999999998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0.74139999999999995</v>
      </c>
      <c r="H32" s="2">
        <v>0.66779999999999995</v>
      </c>
      <c r="I32" s="2">
        <v>0.70250000000000001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0.5595</v>
      </c>
      <c r="H33" s="2">
        <v>0.48199999999999998</v>
      </c>
      <c r="I33" s="2">
        <v>0.51780000000000004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0.76919999999999999</v>
      </c>
      <c r="H34" s="2">
        <v>0.70199999999999996</v>
      </c>
      <c r="I34" s="2">
        <v>0.7339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0.60399999999999998</v>
      </c>
      <c r="H35" s="2">
        <v>0.53790000000000004</v>
      </c>
      <c r="I35" s="2">
        <v>0.56850000000000001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0.38529999999999998</v>
      </c>
      <c r="H36" s="2">
        <v>0.28210000000000002</v>
      </c>
      <c r="I36" s="2">
        <v>0.32540000000000002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0.432</v>
      </c>
      <c r="H37" s="2">
        <v>0.26429999999999998</v>
      </c>
      <c r="I37" s="2">
        <v>0.32769999999999999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R12" sqref="R12"/>
    </sheetView>
  </sheetViews>
  <sheetFormatPr defaultRowHeight="15" x14ac:dyDescent="0.25"/>
  <cols>
    <col min="9" max="9" width="12.140625" bestFit="1" customWidth="1"/>
  </cols>
  <sheetData>
    <row r="4" spans="7:28" x14ac:dyDescent="0.25">
      <c r="G4" s="8" t="s">
        <v>22</v>
      </c>
      <c r="H4" s="8"/>
      <c r="I4" s="8"/>
      <c r="J4" s="8"/>
      <c r="K4" s="8"/>
      <c r="L4" s="8"/>
      <c r="M4" s="8"/>
      <c r="N4" s="8"/>
      <c r="U4" s="8" t="s">
        <v>11</v>
      </c>
      <c r="V4" s="8"/>
      <c r="W4" s="8"/>
      <c r="X4" s="8"/>
      <c r="Y4" s="8"/>
      <c r="Z4" s="8"/>
      <c r="AA4" s="8"/>
      <c r="AB4" s="8"/>
    </row>
    <row r="23" spans="7:28" x14ac:dyDescent="0.25">
      <c r="G23" s="8" t="s">
        <v>10</v>
      </c>
      <c r="H23" s="8"/>
      <c r="I23" s="8"/>
      <c r="J23" s="8"/>
      <c r="K23" s="8"/>
      <c r="L23" s="8"/>
      <c r="M23" s="8"/>
      <c r="N23" s="8"/>
      <c r="U23" s="8" t="s">
        <v>12</v>
      </c>
      <c r="V23" s="8"/>
      <c r="W23" s="8"/>
      <c r="X23" s="8"/>
      <c r="Y23" s="8"/>
      <c r="Z23" s="8"/>
      <c r="AA23" s="8"/>
      <c r="AB23" s="8"/>
    </row>
    <row r="42" spans="7:28" x14ac:dyDescent="0.25">
      <c r="G42" s="8" t="s">
        <v>2</v>
      </c>
      <c r="H42" s="8"/>
      <c r="I42" s="8"/>
      <c r="J42" s="8"/>
      <c r="K42" s="8"/>
      <c r="L42" s="8"/>
      <c r="M42" s="8"/>
      <c r="N42" s="8"/>
      <c r="U42" s="8" t="s">
        <v>8</v>
      </c>
      <c r="V42" s="8"/>
      <c r="W42" s="8"/>
      <c r="X42" s="8"/>
      <c r="Y42" s="8"/>
      <c r="Z42" s="8"/>
      <c r="AA42" s="8"/>
      <c r="AB42" s="8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2" sqref="E2:E7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28</v>
      </c>
      <c r="E1" s="4" t="s">
        <v>29</v>
      </c>
    </row>
    <row r="2" spans="1:5" x14ac:dyDescent="0.25">
      <c r="A2" s="7" t="s">
        <v>30</v>
      </c>
      <c r="B2" s="1" t="s">
        <v>2</v>
      </c>
      <c r="C2" s="1">
        <v>58772</v>
      </c>
      <c r="D2" s="1">
        <v>15776984</v>
      </c>
      <c r="E2" s="3">
        <f>D2/C2</f>
        <v>268.44388484312259</v>
      </c>
    </row>
    <row r="3" spans="1:5" x14ac:dyDescent="0.25">
      <c r="A3" s="7"/>
      <c r="B3" s="1" t="s">
        <v>8</v>
      </c>
      <c r="C3" s="1">
        <v>13781</v>
      </c>
      <c r="D3" s="1">
        <v>3325619</v>
      </c>
      <c r="E3" s="3">
        <f xml:space="preserve"> D3/C3</f>
        <v>241.31913504099848</v>
      </c>
    </row>
    <row r="4" spans="1:5" x14ac:dyDescent="0.25">
      <c r="A4" s="7"/>
      <c r="B4" s="1" t="s">
        <v>10</v>
      </c>
      <c r="C4" s="1">
        <v>18854</v>
      </c>
      <c r="D4" s="1">
        <v>5263068</v>
      </c>
      <c r="E4" s="3">
        <f xml:space="preserve"> D4/C4</f>
        <v>279.14861567837062</v>
      </c>
    </row>
    <row r="5" spans="1:5" x14ac:dyDescent="0.25">
      <c r="A5" s="7"/>
      <c r="B5" s="1" t="s">
        <v>11</v>
      </c>
      <c r="C5" s="1">
        <v>35074</v>
      </c>
      <c r="D5" s="1">
        <v>8585734</v>
      </c>
      <c r="E5" s="3">
        <f xml:space="preserve"> D5/C5</f>
        <v>244.78913155043622</v>
      </c>
    </row>
    <row r="6" spans="1:5" x14ac:dyDescent="0.25">
      <c r="A6" s="7"/>
      <c r="B6" s="1" t="s">
        <v>12</v>
      </c>
      <c r="C6" s="1">
        <v>35244</v>
      </c>
      <c r="D6" s="1">
        <v>8452205</v>
      </c>
      <c r="E6" s="3">
        <f xml:space="preserve"> D6/C6</f>
        <v>239.81968562024741</v>
      </c>
    </row>
    <row r="7" spans="1:5" x14ac:dyDescent="0.25">
      <c r="A7" s="7"/>
      <c r="B7" s="1" t="s">
        <v>22</v>
      </c>
      <c r="C7" s="1">
        <v>254564</v>
      </c>
      <c r="D7" s="1">
        <v>62497030</v>
      </c>
      <c r="E7" s="3">
        <f xml:space="preserve"> D7/C7</f>
        <v>245.50615955123268</v>
      </c>
    </row>
    <row r="8" spans="1:5" x14ac:dyDescent="0.25">
      <c r="D8">
        <f>SUM(D2:D7)</f>
        <v>103900640</v>
      </c>
    </row>
    <row r="11" spans="1:5" x14ac:dyDescent="0.25">
      <c r="B11" s="4" t="s">
        <v>14</v>
      </c>
      <c r="C11" s="4" t="s">
        <v>9</v>
      </c>
      <c r="D11" s="4" t="s">
        <v>28</v>
      </c>
      <c r="E11" s="4" t="s">
        <v>29</v>
      </c>
    </row>
    <row r="12" spans="1:5" x14ac:dyDescent="0.25">
      <c r="A12" s="7" t="s">
        <v>31</v>
      </c>
      <c r="B12" s="1" t="s">
        <v>2</v>
      </c>
      <c r="C12" s="1">
        <v>4915</v>
      </c>
      <c r="D12" s="1">
        <v>1069529</v>
      </c>
      <c r="E12" s="3">
        <f>D12/C12</f>
        <v>217.60508646998983</v>
      </c>
    </row>
    <row r="13" spans="1:5" x14ac:dyDescent="0.25">
      <c r="A13" s="7"/>
      <c r="B13" s="1" t="s">
        <v>8</v>
      </c>
      <c r="C13" s="1">
        <v>2345</v>
      </c>
      <c r="D13" s="1">
        <v>452738</v>
      </c>
      <c r="E13" s="3">
        <f xml:space="preserve"> D13/C13</f>
        <v>193.06524520255863</v>
      </c>
    </row>
    <row r="14" spans="1:5" x14ac:dyDescent="0.25">
      <c r="A14" s="7"/>
      <c r="B14" s="1" t="s">
        <v>10</v>
      </c>
      <c r="C14" s="1">
        <v>2041</v>
      </c>
      <c r="D14" s="1">
        <v>545146</v>
      </c>
      <c r="E14" s="3">
        <f xml:space="preserve"> D14/C14</f>
        <v>267.09750122488975</v>
      </c>
    </row>
    <row r="15" spans="1:5" x14ac:dyDescent="0.25">
      <c r="A15" s="7"/>
      <c r="B15" s="1" t="s">
        <v>11</v>
      </c>
      <c r="C15" s="1">
        <v>4036</v>
      </c>
      <c r="D15" s="1">
        <v>895881</v>
      </c>
      <c r="E15" s="3">
        <f xml:space="preserve"> D15/C15</f>
        <v>221.97249752229931</v>
      </c>
    </row>
    <row r="16" spans="1:5" x14ac:dyDescent="0.25">
      <c r="A16" s="7"/>
      <c r="B16" s="1" t="s">
        <v>12</v>
      </c>
      <c r="C16" s="1">
        <v>4270</v>
      </c>
      <c r="D16" s="1">
        <v>921224</v>
      </c>
      <c r="E16" s="3">
        <f xml:space="preserve"> D16/C16</f>
        <v>215.7433255269321</v>
      </c>
    </row>
    <row r="17" spans="1:5" x14ac:dyDescent="0.25">
      <c r="A17" s="7"/>
      <c r="B17" s="1" t="s">
        <v>22</v>
      </c>
      <c r="C17" s="1">
        <v>4565</v>
      </c>
      <c r="D17" s="1">
        <v>1110612</v>
      </c>
      <c r="E17" s="3">
        <f xml:space="preserve"> D17/C17</f>
        <v>243.28849945235487</v>
      </c>
    </row>
    <row r="18" spans="1:5" x14ac:dyDescent="0.25">
      <c r="D18">
        <f>SUM(D12:D17)</f>
        <v>4995130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2" sqref="D12:D18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14" customWidth="1"/>
    <col min="4" max="4" width="17" bestFit="1" customWidth="1"/>
    <col min="5" max="5" width="28.42578125" bestFit="1" customWidth="1"/>
  </cols>
  <sheetData>
    <row r="1" spans="1:5" x14ac:dyDescent="0.25">
      <c r="B1" s="4" t="s">
        <v>14</v>
      </c>
      <c r="C1" s="4" t="s">
        <v>9</v>
      </c>
      <c r="D1" s="4" t="s">
        <v>28</v>
      </c>
      <c r="E1" s="4" t="s">
        <v>29</v>
      </c>
    </row>
    <row r="2" spans="1:5" x14ac:dyDescent="0.25">
      <c r="A2" s="7" t="s">
        <v>30</v>
      </c>
      <c r="B2" s="1" t="s">
        <v>2</v>
      </c>
      <c r="C2" s="1">
        <v>58772</v>
      </c>
      <c r="D2" s="1">
        <v>7431891</v>
      </c>
      <c r="E2" s="3">
        <f>D2/C2</f>
        <v>126.45291975770775</v>
      </c>
    </row>
    <row r="3" spans="1:5" x14ac:dyDescent="0.25">
      <c r="A3" s="7"/>
      <c r="B3" s="1" t="s">
        <v>8</v>
      </c>
      <c r="C3" s="1">
        <v>13781</v>
      </c>
      <c r="D3" s="1">
        <v>1618804</v>
      </c>
      <c r="E3" s="3">
        <f xml:space="preserve"> D3/C3</f>
        <v>117.46636673681155</v>
      </c>
    </row>
    <row r="4" spans="1:5" x14ac:dyDescent="0.25">
      <c r="A4" s="7"/>
      <c r="B4" s="1" t="s">
        <v>10</v>
      </c>
      <c r="C4" s="1">
        <v>18854</v>
      </c>
      <c r="D4" s="1">
        <v>2678132</v>
      </c>
      <c r="E4" s="3">
        <f xml:space="preserve"> D4/C4</f>
        <v>142.04582581945476</v>
      </c>
    </row>
    <row r="5" spans="1:5" x14ac:dyDescent="0.25">
      <c r="A5" s="7"/>
      <c r="B5" s="1" t="s">
        <v>11</v>
      </c>
      <c r="C5" s="1">
        <v>35074</v>
      </c>
      <c r="D5" s="1">
        <v>4211546</v>
      </c>
      <c r="E5" s="3">
        <f xml:space="preserve"> D5/C5</f>
        <v>120.07601072019159</v>
      </c>
    </row>
    <row r="6" spans="1:5" x14ac:dyDescent="0.25">
      <c r="A6" s="7"/>
      <c r="B6" s="1" t="s">
        <v>12</v>
      </c>
      <c r="C6" s="1">
        <v>35244</v>
      </c>
      <c r="D6" s="1">
        <v>4241536</v>
      </c>
      <c r="E6" s="3">
        <f xml:space="preserve"> D6/C6</f>
        <v>120.34774713426398</v>
      </c>
    </row>
    <row r="7" spans="1:5" x14ac:dyDescent="0.25">
      <c r="A7" s="7"/>
      <c r="B7" s="1" t="s">
        <v>22</v>
      </c>
      <c r="C7" s="1">
        <v>254564</v>
      </c>
      <c r="D7" s="1">
        <v>33591292</v>
      </c>
      <c r="E7" s="3">
        <f xml:space="preserve"> D7/C7</f>
        <v>131.95617605003065</v>
      </c>
    </row>
    <row r="8" spans="1:5" x14ac:dyDescent="0.25">
      <c r="D8">
        <f>SUM(D2:D7)</f>
        <v>53773201</v>
      </c>
    </row>
    <row r="11" spans="1:5" x14ac:dyDescent="0.25">
      <c r="B11" s="4" t="s">
        <v>14</v>
      </c>
      <c r="C11" s="4" t="s">
        <v>9</v>
      </c>
      <c r="D11" s="4" t="s">
        <v>28</v>
      </c>
      <c r="E11" s="4" t="s">
        <v>29</v>
      </c>
    </row>
    <row r="12" spans="1:5" x14ac:dyDescent="0.25">
      <c r="A12" s="7" t="s">
        <v>31</v>
      </c>
      <c r="B12" s="1" t="s">
        <v>2</v>
      </c>
      <c r="C12" s="1">
        <v>4915</v>
      </c>
      <c r="D12" s="1">
        <v>509711</v>
      </c>
      <c r="E12" s="3">
        <f>D12/C12</f>
        <v>103.70518819938962</v>
      </c>
    </row>
    <row r="13" spans="1:5" x14ac:dyDescent="0.25">
      <c r="A13" s="7"/>
      <c r="B13" s="1" t="s">
        <v>8</v>
      </c>
      <c r="C13" s="1">
        <v>2345</v>
      </c>
      <c r="D13" s="1">
        <v>229098</v>
      </c>
      <c r="E13" s="3">
        <f xml:space="preserve"> D13/C13</f>
        <v>97.696375266524527</v>
      </c>
    </row>
    <row r="14" spans="1:5" x14ac:dyDescent="0.25">
      <c r="A14" s="7"/>
      <c r="B14" s="1" t="s">
        <v>10</v>
      </c>
      <c r="C14" s="1">
        <v>2041</v>
      </c>
      <c r="D14" s="1">
        <v>275278</v>
      </c>
      <c r="E14" s="3">
        <f xml:space="preserve"> D14/C14</f>
        <v>134.87408133268005</v>
      </c>
    </row>
    <row r="15" spans="1:5" x14ac:dyDescent="0.25">
      <c r="A15" s="7"/>
      <c r="B15" s="1" t="s">
        <v>11</v>
      </c>
      <c r="C15" s="1">
        <v>4036</v>
      </c>
      <c r="D15" s="1">
        <v>458175</v>
      </c>
      <c r="E15" s="3">
        <f xml:space="preserve"> D15/C15</f>
        <v>113.52205153617443</v>
      </c>
    </row>
    <row r="16" spans="1:5" x14ac:dyDescent="0.25">
      <c r="A16" s="7"/>
      <c r="B16" s="1" t="s">
        <v>12</v>
      </c>
      <c r="C16" s="1">
        <v>4270</v>
      </c>
      <c r="D16" s="1">
        <v>468499</v>
      </c>
      <c r="E16" s="3">
        <f xml:space="preserve"> D16/C16</f>
        <v>109.71873536299766</v>
      </c>
    </row>
    <row r="17" spans="1:5" x14ac:dyDescent="0.25">
      <c r="A17" s="7"/>
      <c r="B17" s="1" t="s">
        <v>22</v>
      </c>
      <c r="C17" s="1">
        <v>4565</v>
      </c>
      <c r="D17" s="1">
        <v>602680</v>
      </c>
      <c r="E17" s="3">
        <f xml:space="preserve"> D17/C17</f>
        <v>132.02190580503833</v>
      </c>
    </row>
    <row r="18" spans="1:5" x14ac:dyDescent="0.25">
      <c r="D18">
        <f>SUM(D12:D17)</f>
        <v>2543441</v>
      </c>
    </row>
  </sheetData>
  <mergeCells count="2">
    <mergeCell ref="A2:A7"/>
    <mergeCell ref="A12:A17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R22"/>
  <sheetViews>
    <sheetView zoomScaleNormal="100" workbookViewId="0">
      <selection activeCell="U5" sqref="U5"/>
    </sheetView>
  </sheetViews>
  <sheetFormatPr defaultRowHeight="15" x14ac:dyDescent="0.25"/>
  <cols>
    <col min="5" max="5" width="14" bestFit="1" customWidth="1"/>
    <col min="6" max="6" width="16.42578125" bestFit="1" customWidth="1"/>
    <col min="8" max="8" width="14" bestFit="1" customWidth="1"/>
    <col min="9" max="9" width="16.42578125" bestFit="1" customWidth="1"/>
    <col min="10" max="10" width="22.42578125" bestFit="1" customWidth="1"/>
    <col min="16" max="16" width="14" bestFit="1" customWidth="1"/>
    <col min="17" max="17" width="22.42578125" bestFit="1" customWidth="1"/>
  </cols>
  <sheetData>
    <row r="1" spans="5:18" x14ac:dyDescent="0.25">
      <c r="E1" s="4" t="s">
        <v>14</v>
      </c>
      <c r="F1" s="4" t="s">
        <v>32</v>
      </c>
      <c r="G1" s="4" t="s">
        <v>6</v>
      </c>
      <c r="P1" s="4" t="s">
        <v>14</v>
      </c>
      <c r="Q1" s="4" t="s">
        <v>29</v>
      </c>
      <c r="R1" s="4" t="s">
        <v>6</v>
      </c>
    </row>
    <row r="2" spans="5:18" x14ac:dyDescent="0.25">
      <c r="E2" s="1" t="s">
        <v>10</v>
      </c>
      <c r="F2" s="1">
        <v>519</v>
      </c>
      <c r="G2" s="1">
        <v>50.5</v>
      </c>
      <c r="P2" s="1" t="s">
        <v>10</v>
      </c>
      <c r="Q2" s="3">
        <v>142.04582581945476</v>
      </c>
      <c r="R2" s="1">
        <v>50.5</v>
      </c>
    </row>
    <row r="3" spans="5:18" x14ac:dyDescent="0.25">
      <c r="E3" s="1" t="s">
        <v>2</v>
      </c>
      <c r="F3" s="1">
        <v>511</v>
      </c>
      <c r="G3" s="1">
        <v>45.81</v>
      </c>
      <c r="J3" t="s">
        <v>33</v>
      </c>
      <c r="P3" s="1" t="s">
        <v>2</v>
      </c>
      <c r="Q3" s="3">
        <v>126.45291975770775</v>
      </c>
      <c r="R3" s="1">
        <v>45.81</v>
      </c>
    </row>
    <row r="4" spans="5:18" x14ac:dyDescent="0.25">
      <c r="E4" s="1" t="s">
        <v>8</v>
      </c>
      <c r="F4" s="1">
        <v>391</v>
      </c>
      <c r="G4" s="1">
        <v>27.47</v>
      </c>
      <c r="P4" s="1" t="s">
        <v>8</v>
      </c>
      <c r="Q4" s="3">
        <v>117.46636673681155</v>
      </c>
      <c r="R4" s="1">
        <v>27.47</v>
      </c>
    </row>
    <row r="5" spans="5:18" x14ac:dyDescent="0.25">
      <c r="E5" s="1" t="s">
        <v>11</v>
      </c>
      <c r="F5" s="1">
        <v>334</v>
      </c>
      <c r="G5" s="1">
        <v>27.14</v>
      </c>
      <c r="P5" s="1" t="s">
        <v>11</v>
      </c>
      <c r="Q5" s="3">
        <v>120.07601072019159</v>
      </c>
      <c r="R5" s="1">
        <v>27.14</v>
      </c>
    </row>
    <row r="6" spans="5:18" x14ac:dyDescent="0.25">
      <c r="E6" s="1" t="s">
        <v>12</v>
      </c>
      <c r="F6" s="1">
        <v>546</v>
      </c>
      <c r="G6" s="1">
        <v>18.329999999999998</v>
      </c>
      <c r="P6" s="1" t="s">
        <v>12</v>
      </c>
      <c r="Q6" s="3">
        <v>120.34774713426398</v>
      </c>
      <c r="R6" s="1">
        <v>18.329999999999998</v>
      </c>
    </row>
    <row r="7" spans="5:18" x14ac:dyDescent="0.25">
      <c r="E7" s="1" t="s">
        <v>22</v>
      </c>
      <c r="F7" s="1">
        <v>2001</v>
      </c>
      <c r="G7" s="1">
        <v>14.1</v>
      </c>
      <c r="P7" s="1" t="s">
        <v>22</v>
      </c>
      <c r="Q7" s="3">
        <v>131.95617605003065</v>
      </c>
      <c r="R7" s="1">
        <v>14.1</v>
      </c>
    </row>
    <row r="16" spans="5:18" x14ac:dyDescent="0.25">
      <c r="H16" s="4" t="s">
        <v>14</v>
      </c>
      <c r="I16" s="4" t="s">
        <v>32</v>
      </c>
      <c r="J16" s="4" t="s">
        <v>29</v>
      </c>
      <c r="K16" s="4" t="s">
        <v>6</v>
      </c>
    </row>
    <row r="17" spans="8:11" ht="15.75" customHeight="1" x14ac:dyDescent="0.25">
      <c r="H17" s="1" t="s">
        <v>10</v>
      </c>
      <c r="I17" s="3">
        <f xml:space="preserve"> 519/6</f>
        <v>86.5</v>
      </c>
      <c r="J17" s="3">
        <f xml:space="preserve"> 142.045825819453/3</f>
        <v>47.348608606484333</v>
      </c>
      <c r="K17" s="1">
        <v>50.5</v>
      </c>
    </row>
    <row r="18" spans="8:11" ht="15.75" customHeight="1" x14ac:dyDescent="0.25">
      <c r="H18" s="1" t="s">
        <v>2</v>
      </c>
      <c r="I18" s="3">
        <f xml:space="preserve">  511/6</f>
        <v>85.166666666666671</v>
      </c>
      <c r="J18" s="3">
        <f xml:space="preserve"> 126.452919757708/3</f>
        <v>42.150973252569337</v>
      </c>
      <c r="K18" s="1">
        <v>45.81</v>
      </c>
    </row>
    <row r="19" spans="8:11" x14ac:dyDescent="0.25">
      <c r="H19" s="1" t="s">
        <v>8</v>
      </c>
      <c r="I19" s="3">
        <f xml:space="preserve"> 391/6</f>
        <v>65.166666666666671</v>
      </c>
      <c r="J19" s="3">
        <f xml:space="preserve"> 117.466366736812/3</f>
        <v>39.155455578937335</v>
      </c>
      <c r="K19" s="1">
        <v>27.47</v>
      </c>
    </row>
    <row r="20" spans="8:11" x14ac:dyDescent="0.25">
      <c r="H20" s="1" t="s">
        <v>11</v>
      </c>
      <c r="I20" s="3">
        <f xml:space="preserve"> 334/6</f>
        <v>55.666666666666664</v>
      </c>
      <c r="J20" s="3">
        <f xml:space="preserve"> 120.076010720192/3</f>
        <v>40.025336906730665</v>
      </c>
      <c r="K20" s="1">
        <v>27.14</v>
      </c>
    </row>
    <row r="21" spans="8:11" x14ac:dyDescent="0.25">
      <c r="H21" s="1" t="s">
        <v>12</v>
      </c>
      <c r="I21" s="3">
        <f xml:space="preserve"> 546/6</f>
        <v>91</v>
      </c>
      <c r="J21" s="3">
        <f xml:space="preserve"> 120.347747134264/3</f>
        <v>40.11591571142133</v>
      </c>
      <c r="K21" s="1">
        <v>18.329999999999998</v>
      </c>
    </row>
    <row r="22" spans="8:11" x14ac:dyDescent="0.25">
      <c r="H22" s="1" t="s">
        <v>22</v>
      </c>
      <c r="I22" s="3">
        <f xml:space="preserve"> 2001/6</f>
        <v>333.5</v>
      </c>
      <c r="J22" s="3">
        <f xml:space="preserve"> 131.956176050031/3</f>
        <v>43.985392016676997</v>
      </c>
      <c r="K22" s="1">
        <v>14.1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51"/>
  <sheetViews>
    <sheetView workbookViewId="0">
      <selection activeCell="W16" sqref="W16"/>
    </sheetView>
  </sheetViews>
  <sheetFormatPr defaultRowHeight="15" x14ac:dyDescent="0.25"/>
  <cols>
    <col min="6" max="6" width="14.85546875" bestFit="1" customWidth="1"/>
    <col min="7" max="7" width="15.28515625" bestFit="1" customWidth="1"/>
    <col min="8" max="8" width="15.5703125" bestFit="1" customWidth="1"/>
    <col min="9" max="9" width="15.5703125" customWidth="1"/>
    <col min="10" max="11" width="15.28515625" bestFit="1" customWidth="1"/>
  </cols>
  <sheetData>
    <row r="3" spans="2:12" x14ac:dyDescent="0.25">
      <c r="B3" s="1" t="s">
        <v>36</v>
      </c>
      <c r="C3" s="4" t="s">
        <v>35</v>
      </c>
      <c r="D3" s="4" t="s">
        <v>14</v>
      </c>
      <c r="E3" s="4" t="s">
        <v>39</v>
      </c>
      <c r="F3" s="4" t="s">
        <v>6</v>
      </c>
      <c r="H3" t="s">
        <v>36</v>
      </c>
      <c r="J3" s="4" t="s">
        <v>14</v>
      </c>
      <c r="K3" s="4" t="s">
        <v>35</v>
      </c>
      <c r="L3" s="4" t="s">
        <v>6</v>
      </c>
    </row>
    <row r="4" spans="2:12" x14ac:dyDescent="0.25">
      <c r="B4" s="7" t="s">
        <v>37</v>
      </c>
      <c r="C4" s="7" t="s">
        <v>34</v>
      </c>
      <c r="D4" s="1" t="s">
        <v>2</v>
      </c>
      <c r="E4" s="3">
        <v>268.44388484312259</v>
      </c>
      <c r="F4" s="2">
        <v>0.48930000000000001</v>
      </c>
      <c r="H4" s="9" t="s">
        <v>38</v>
      </c>
      <c r="I4" s="10"/>
      <c r="J4" s="7" t="s">
        <v>2</v>
      </c>
      <c r="K4" s="6" t="s">
        <v>1</v>
      </c>
      <c r="L4" s="2">
        <v>0.44650000000000001</v>
      </c>
    </row>
    <row r="5" spans="2:12" x14ac:dyDescent="0.25">
      <c r="B5" s="7"/>
      <c r="C5" s="7"/>
      <c r="D5" s="1" t="s">
        <v>8</v>
      </c>
      <c r="E5" s="3">
        <v>241.31913504099848</v>
      </c>
      <c r="F5" s="2">
        <v>0.4249</v>
      </c>
      <c r="H5" s="9"/>
      <c r="I5" s="10"/>
      <c r="J5" s="7"/>
      <c r="K5" s="6" t="s">
        <v>34</v>
      </c>
      <c r="L5" s="2">
        <v>0.4924</v>
      </c>
    </row>
    <row r="6" spans="2:12" x14ac:dyDescent="0.25">
      <c r="B6" s="7"/>
      <c r="C6" s="7"/>
      <c r="D6" s="1" t="s">
        <v>10</v>
      </c>
      <c r="E6" s="3">
        <v>279.14861567837062</v>
      </c>
      <c r="F6" s="2">
        <v>0.52249999999999996</v>
      </c>
      <c r="H6" s="9"/>
      <c r="I6" s="10"/>
      <c r="J6" s="7" t="s">
        <v>8</v>
      </c>
      <c r="K6" s="6" t="s">
        <v>1</v>
      </c>
      <c r="L6" s="2">
        <v>0.30249999999999999</v>
      </c>
    </row>
    <row r="7" spans="2:12" x14ac:dyDescent="0.25">
      <c r="B7" s="7"/>
      <c r="C7" s="7"/>
      <c r="D7" s="1" t="s">
        <v>11</v>
      </c>
      <c r="E7" s="3">
        <v>244.78913155043622</v>
      </c>
      <c r="F7" s="2">
        <v>0.42880000000000001</v>
      </c>
      <c r="H7" s="9"/>
      <c r="I7" s="10"/>
      <c r="J7" s="7"/>
      <c r="K7" s="6" t="s">
        <v>34</v>
      </c>
      <c r="L7" s="2">
        <v>0.40839999999999999</v>
      </c>
    </row>
    <row r="8" spans="2:12" x14ac:dyDescent="0.25">
      <c r="B8" s="7"/>
      <c r="C8" s="7"/>
      <c r="D8" s="1" t="s">
        <v>12</v>
      </c>
      <c r="E8" s="3">
        <v>239.81968562024741</v>
      </c>
      <c r="F8" s="2">
        <v>0.33200000000000002</v>
      </c>
      <c r="H8" s="9"/>
      <c r="I8" s="10"/>
      <c r="J8" s="7" t="s">
        <v>10</v>
      </c>
      <c r="K8" s="6" t="s">
        <v>1</v>
      </c>
      <c r="L8" s="2">
        <v>0.50449999999999995</v>
      </c>
    </row>
    <row r="9" spans="2:12" x14ac:dyDescent="0.25">
      <c r="B9" s="7"/>
      <c r="C9" s="7"/>
      <c r="D9" s="1" t="s">
        <v>22</v>
      </c>
      <c r="E9" s="3">
        <v>245.50615955123268</v>
      </c>
      <c r="F9" s="2">
        <v>0.24610000000000001</v>
      </c>
      <c r="H9" s="9"/>
      <c r="I9" s="10"/>
      <c r="J9" s="7"/>
      <c r="K9" s="6" t="s">
        <v>34</v>
      </c>
      <c r="L9" s="2">
        <v>0.52190000000000003</v>
      </c>
    </row>
    <row r="10" spans="2:12" x14ac:dyDescent="0.25">
      <c r="H10" s="9"/>
      <c r="I10" s="10"/>
      <c r="J10" s="7" t="s">
        <v>11</v>
      </c>
      <c r="K10" s="6" t="s">
        <v>1</v>
      </c>
      <c r="L10" s="2">
        <v>0.26200000000000001</v>
      </c>
    </row>
    <row r="11" spans="2:12" x14ac:dyDescent="0.25">
      <c r="H11" s="9"/>
      <c r="I11" s="10"/>
      <c r="J11" s="7"/>
      <c r="K11" s="6" t="s">
        <v>34</v>
      </c>
      <c r="L11" s="2">
        <v>0.43190000000000001</v>
      </c>
    </row>
    <row r="12" spans="2:12" x14ac:dyDescent="0.25">
      <c r="H12" s="9"/>
      <c r="I12" s="10"/>
      <c r="J12" s="7" t="s">
        <v>12</v>
      </c>
      <c r="K12" s="6" t="s">
        <v>1</v>
      </c>
      <c r="L12" s="2">
        <v>0.18210000000000001</v>
      </c>
    </row>
    <row r="13" spans="2:12" x14ac:dyDescent="0.25">
      <c r="B13" s="1" t="s">
        <v>36</v>
      </c>
      <c r="C13" s="4" t="s">
        <v>35</v>
      </c>
      <c r="D13" s="4" t="s">
        <v>14</v>
      </c>
      <c r="E13" s="4" t="s">
        <v>39</v>
      </c>
      <c r="F13" s="4" t="s">
        <v>6</v>
      </c>
      <c r="H13" s="9"/>
      <c r="I13" s="10"/>
      <c r="J13" s="7"/>
      <c r="K13" s="6" t="s">
        <v>34</v>
      </c>
      <c r="L13" s="2">
        <v>0.33500000000000002</v>
      </c>
    </row>
    <row r="14" spans="2:12" x14ac:dyDescent="0.25">
      <c r="B14" s="7" t="s">
        <v>38</v>
      </c>
      <c r="C14" s="7" t="s">
        <v>34</v>
      </c>
      <c r="D14" s="1" t="s">
        <v>2</v>
      </c>
      <c r="E14" s="3">
        <v>268.44388484312259</v>
      </c>
      <c r="F14" s="2">
        <v>0.4924</v>
      </c>
      <c r="H14" s="9"/>
      <c r="I14" s="10"/>
      <c r="J14" s="7" t="s">
        <v>22</v>
      </c>
      <c r="K14" s="6" t="s">
        <v>1</v>
      </c>
      <c r="L14" s="2">
        <v>0.12909999999999999</v>
      </c>
    </row>
    <row r="15" spans="2:12" x14ac:dyDescent="0.25">
      <c r="B15" s="7"/>
      <c r="C15" s="7"/>
      <c r="D15" s="1" t="s">
        <v>8</v>
      </c>
      <c r="E15" s="3">
        <v>241.31913504099848</v>
      </c>
      <c r="F15" s="2">
        <v>0.40839999999999999</v>
      </c>
      <c r="H15" s="9"/>
      <c r="I15" s="10"/>
      <c r="J15" s="7"/>
      <c r="K15" s="6" t="s">
        <v>34</v>
      </c>
      <c r="L15" s="2">
        <v>0.2477</v>
      </c>
    </row>
    <row r="16" spans="2:12" x14ac:dyDescent="0.25">
      <c r="B16" s="7"/>
      <c r="C16" s="7"/>
      <c r="D16" s="1" t="s">
        <v>10</v>
      </c>
      <c r="E16" s="3">
        <v>279.14861567837062</v>
      </c>
      <c r="F16" s="2">
        <v>0.52190000000000003</v>
      </c>
    </row>
    <row r="17" spans="2:11" x14ac:dyDescent="0.25">
      <c r="B17" s="7"/>
      <c r="C17" s="7"/>
      <c r="D17" s="1" t="s">
        <v>11</v>
      </c>
      <c r="E17" s="3">
        <v>244.78913155043622</v>
      </c>
      <c r="F17" s="2">
        <v>0.43190000000000001</v>
      </c>
    </row>
    <row r="18" spans="2:11" x14ac:dyDescent="0.25">
      <c r="B18" s="7"/>
      <c r="C18" s="7"/>
      <c r="D18" s="1" t="s">
        <v>12</v>
      </c>
      <c r="E18" s="3">
        <v>239.81968562024741</v>
      </c>
      <c r="F18" s="2">
        <v>0.33500000000000002</v>
      </c>
    </row>
    <row r="19" spans="2:11" x14ac:dyDescent="0.25">
      <c r="B19" s="7"/>
      <c r="C19" s="7"/>
      <c r="D19" s="1" t="s">
        <v>22</v>
      </c>
      <c r="E19" s="3">
        <v>245.50615955123268</v>
      </c>
      <c r="F19" s="2">
        <v>0.2477</v>
      </c>
    </row>
    <row r="27" spans="2:11" x14ac:dyDescent="0.25">
      <c r="F27" s="1" t="s">
        <v>36</v>
      </c>
      <c r="G27" s="4" t="s">
        <v>35</v>
      </c>
      <c r="H27" s="4" t="s">
        <v>14</v>
      </c>
      <c r="I27" s="4" t="s">
        <v>40</v>
      </c>
      <c r="J27" s="4" t="s">
        <v>39</v>
      </c>
      <c r="K27" s="4" t="s">
        <v>6</v>
      </c>
    </row>
    <row r="28" spans="2:11" x14ac:dyDescent="0.25">
      <c r="F28" s="7" t="s">
        <v>37</v>
      </c>
      <c r="G28" s="7" t="s">
        <v>34</v>
      </c>
      <c r="H28" s="1" t="s">
        <v>2</v>
      </c>
      <c r="I28" s="1">
        <v>511</v>
      </c>
      <c r="J28" s="3">
        <v>268.44388484312259</v>
      </c>
      <c r="K28" s="2">
        <v>0.48930000000000001</v>
      </c>
    </row>
    <row r="29" spans="2:11" x14ac:dyDescent="0.25">
      <c r="F29" s="7"/>
      <c r="G29" s="7"/>
      <c r="H29" s="1" t="s">
        <v>8</v>
      </c>
      <c r="I29" s="1">
        <v>391</v>
      </c>
      <c r="J29" s="3">
        <v>241.31913504099848</v>
      </c>
      <c r="K29" s="2">
        <v>0.4249</v>
      </c>
    </row>
    <row r="30" spans="2:11" x14ac:dyDescent="0.25">
      <c r="F30" s="7"/>
      <c r="G30" s="7"/>
      <c r="H30" s="1" t="s">
        <v>10</v>
      </c>
      <c r="I30" s="1">
        <v>519</v>
      </c>
      <c r="J30" s="3">
        <v>279.14861567837062</v>
      </c>
      <c r="K30" s="2">
        <v>0.52249999999999996</v>
      </c>
    </row>
    <row r="31" spans="2:11" x14ac:dyDescent="0.25">
      <c r="F31" s="7"/>
      <c r="G31" s="7"/>
      <c r="H31" s="1" t="s">
        <v>11</v>
      </c>
      <c r="I31" s="1">
        <v>334</v>
      </c>
      <c r="J31" s="3">
        <v>244.78913155043622</v>
      </c>
      <c r="K31" s="2">
        <v>0.42880000000000001</v>
      </c>
    </row>
    <row r="32" spans="2:11" x14ac:dyDescent="0.25">
      <c r="F32" s="7"/>
      <c r="G32" s="7"/>
      <c r="H32" s="1" t="s">
        <v>12</v>
      </c>
      <c r="I32" s="1">
        <v>546</v>
      </c>
      <c r="J32" s="3">
        <v>239.81968562024741</v>
      </c>
      <c r="K32" s="2">
        <v>0.33200000000000002</v>
      </c>
    </row>
    <row r="33" spans="6:11" x14ac:dyDescent="0.25">
      <c r="F33" s="7"/>
      <c r="G33" s="7"/>
      <c r="H33" s="1" t="s">
        <v>22</v>
      </c>
      <c r="I33" s="1">
        <v>2001</v>
      </c>
      <c r="J33" s="3">
        <v>245.50615955123268</v>
      </c>
      <c r="K33" s="2">
        <v>0.24610000000000001</v>
      </c>
    </row>
    <row r="45" spans="6:11" x14ac:dyDescent="0.25">
      <c r="F45" s="1" t="s">
        <v>36</v>
      </c>
      <c r="G45" s="4" t="s">
        <v>35</v>
      </c>
      <c r="H45" s="4" t="s">
        <v>14</v>
      </c>
      <c r="I45" s="4" t="s">
        <v>40</v>
      </c>
      <c r="J45" s="4" t="s">
        <v>39</v>
      </c>
      <c r="K45" s="4" t="s">
        <v>6</v>
      </c>
    </row>
    <row r="46" spans="6:11" x14ac:dyDescent="0.25">
      <c r="F46" s="7" t="s">
        <v>38</v>
      </c>
      <c r="G46" s="7" t="s">
        <v>34</v>
      </c>
      <c r="H46" s="1" t="s">
        <v>2</v>
      </c>
      <c r="I46" s="1">
        <v>511</v>
      </c>
      <c r="J46" s="3">
        <v>268.44388484312259</v>
      </c>
      <c r="K46" s="2">
        <v>0.4924</v>
      </c>
    </row>
    <row r="47" spans="6:11" x14ac:dyDescent="0.25">
      <c r="F47" s="7"/>
      <c r="G47" s="7"/>
      <c r="H47" s="1" t="s">
        <v>8</v>
      </c>
      <c r="I47" s="1">
        <v>391</v>
      </c>
      <c r="J47" s="3">
        <v>241.31913504099848</v>
      </c>
      <c r="K47" s="2">
        <v>0.40839999999999999</v>
      </c>
    </row>
    <row r="48" spans="6:11" x14ac:dyDescent="0.25">
      <c r="F48" s="7"/>
      <c r="G48" s="7"/>
      <c r="H48" s="1" t="s">
        <v>10</v>
      </c>
      <c r="I48" s="1">
        <v>519</v>
      </c>
      <c r="J48" s="3">
        <v>279.14861567837062</v>
      </c>
      <c r="K48" s="2">
        <v>0.52190000000000003</v>
      </c>
    </row>
    <row r="49" spans="6:11" x14ac:dyDescent="0.25">
      <c r="F49" s="7"/>
      <c r="G49" s="7"/>
      <c r="H49" s="1" t="s">
        <v>11</v>
      </c>
      <c r="I49" s="1">
        <v>334</v>
      </c>
      <c r="J49" s="3">
        <v>244.78913155043622</v>
      </c>
      <c r="K49" s="2">
        <v>0.43190000000000001</v>
      </c>
    </row>
    <row r="50" spans="6:11" x14ac:dyDescent="0.25">
      <c r="F50" s="7"/>
      <c r="G50" s="7"/>
      <c r="H50" s="1" t="s">
        <v>12</v>
      </c>
      <c r="I50" s="1">
        <v>546</v>
      </c>
      <c r="J50" s="3">
        <v>239.81968562024741</v>
      </c>
      <c r="K50" s="2">
        <v>0.33500000000000002</v>
      </c>
    </row>
    <row r="51" spans="6:11" x14ac:dyDescent="0.25">
      <c r="F51" s="7"/>
      <c r="G51" s="7"/>
      <c r="H51" s="1" t="s">
        <v>22</v>
      </c>
      <c r="I51" s="1">
        <v>2001</v>
      </c>
      <c r="J51" s="3">
        <v>245.50615955123268</v>
      </c>
      <c r="K51" s="2">
        <v>0.2477</v>
      </c>
    </row>
  </sheetData>
  <mergeCells count="15">
    <mergeCell ref="F46:F51"/>
    <mergeCell ref="G46:G51"/>
    <mergeCell ref="H4:H15"/>
    <mergeCell ref="F28:F33"/>
    <mergeCell ref="G28:G33"/>
    <mergeCell ref="B14:B19"/>
    <mergeCell ref="C14:C19"/>
    <mergeCell ref="B4:B9"/>
    <mergeCell ref="C4:C9"/>
    <mergeCell ref="J4:J5"/>
    <mergeCell ref="J6:J7"/>
    <mergeCell ref="J8:J9"/>
    <mergeCell ref="J10:J11"/>
    <mergeCell ref="J12:J13"/>
    <mergeCell ref="J14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5" zoomScaleNormal="85" workbookViewId="0">
      <selection activeCell="H11" sqref="H11:H16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7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 t="shared" ref="K2:K7" si="0"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7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 t="shared" si="0"/>
        <v>803</v>
      </c>
    </row>
    <row r="4" spans="1:11" x14ac:dyDescent="0.25">
      <c r="A4" s="1">
        <v>3000</v>
      </c>
      <c r="B4" s="1">
        <v>18854</v>
      </c>
      <c r="C4" s="1">
        <v>519</v>
      </c>
      <c r="D4" s="7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 t="shared" si="0"/>
        <v>1361</v>
      </c>
    </row>
    <row r="5" spans="1:11" x14ac:dyDescent="0.25">
      <c r="A5" s="1">
        <v>3000</v>
      </c>
      <c r="B5" s="1">
        <v>35074</v>
      </c>
      <c r="C5" s="1">
        <v>334</v>
      </c>
      <c r="D5" s="7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 t="shared" si="0"/>
        <v>3617</v>
      </c>
    </row>
    <row r="6" spans="1:11" x14ac:dyDescent="0.25">
      <c r="A6" s="1">
        <v>3000</v>
      </c>
      <c r="B6" s="1">
        <v>35244</v>
      </c>
      <c r="C6" s="1">
        <v>546</v>
      </c>
      <c r="D6" s="7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 t="shared" si="0"/>
        <v>3847</v>
      </c>
    </row>
    <row r="7" spans="1:11" x14ac:dyDescent="0.25">
      <c r="A7" s="1">
        <v>3000</v>
      </c>
      <c r="B7" s="1">
        <v>254564</v>
      </c>
      <c r="C7" s="1">
        <v>2001</v>
      </c>
      <c r="D7" s="7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 t="shared" si="0"/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7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 t="shared" ref="K11:K16" si="1"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7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 t="shared" si="1"/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7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 t="shared" si="1"/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7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 t="shared" si="1"/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7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 t="shared" si="1"/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7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 t="shared" si="1"/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tabSelected="1" workbookViewId="0">
      <selection activeCell="N22" sqref="N22"/>
    </sheetView>
  </sheetViews>
  <sheetFormatPr defaultRowHeight="15" x14ac:dyDescent="0.25"/>
  <cols>
    <col min="1" max="1" width="14" bestFit="1" customWidth="1"/>
    <col min="6" max="6" width="14" bestFit="1" customWidth="1"/>
    <col min="7" max="7" width="15.5703125" bestFit="1" customWidth="1"/>
    <col min="8" max="8" width="10.85546875" bestFit="1" customWidth="1"/>
  </cols>
  <sheetData>
    <row r="2" spans="1:23" x14ac:dyDescent="0.25">
      <c r="T2" s="4" t="s">
        <v>14</v>
      </c>
      <c r="U2" s="4" t="s">
        <v>25</v>
      </c>
      <c r="V2" s="4" t="s">
        <v>5</v>
      </c>
      <c r="W2" s="4" t="s">
        <v>6</v>
      </c>
    </row>
    <row r="3" spans="1:23" x14ac:dyDescent="0.25">
      <c r="T3" s="7" t="s">
        <v>2</v>
      </c>
      <c r="U3" s="7" t="s">
        <v>37</v>
      </c>
      <c r="V3" s="1">
        <v>3000</v>
      </c>
      <c r="W3" s="2">
        <v>0.70079999999999998</v>
      </c>
    </row>
    <row r="4" spans="1:23" x14ac:dyDescent="0.25">
      <c r="A4" s="4" t="s">
        <v>14</v>
      </c>
      <c r="B4" s="4" t="s">
        <v>25</v>
      </c>
      <c r="C4" s="4" t="s">
        <v>5</v>
      </c>
      <c r="D4" s="4" t="s">
        <v>6</v>
      </c>
      <c r="F4" s="4" t="s">
        <v>14</v>
      </c>
      <c r="G4" s="4" t="s">
        <v>25</v>
      </c>
      <c r="H4" s="4" t="s">
        <v>5</v>
      </c>
      <c r="I4" s="4" t="s">
        <v>6</v>
      </c>
      <c r="T4" s="7"/>
      <c r="U4" s="7"/>
      <c r="V4" s="1">
        <v>5000</v>
      </c>
      <c r="W4" s="2">
        <v>0.73960000000000004</v>
      </c>
    </row>
    <row r="5" spans="1:23" x14ac:dyDescent="0.25">
      <c r="A5" s="7" t="s">
        <v>2</v>
      </c>
      <c r="B5" s="7" t="s">
        <v>38</v>
      </c>
      <c r="C5" s="1">
        <v>3000</v>
      </c>
      <c r="D5" s="2">
        <v>0.70250000000000001</v>
      </c>
      <c r="F5" s="7" t="s">
        <v>2</v>
      </c>
      <c r="G5" s="7" t="s">
        <v>38</v>
      </c>
      <c r="H5" s="1">
        <v>3000</v>
      </c>
      <c r="I5" s="2">
        <v>0.70250000000000001</v>
      </c>
      <c r="T5" s="7"/>
      <c r="U5" s="7"/>
      <c r="V5" s="1">
        <v>10000</v>
      </c>
      <c r="W5" s="2">
        <v>0.76119999999999999</v>
      </c>
    </row>
    <row r="6" spans="1:23" x14ac:dyDescent="0.25">
      <c r="A6" s="7"/>
      <c r="B6" s="7"/>
      <c r="C6" s="1">
        <v>5000</v>
      </c>
      <c r="D6" s="2">
        <v>0.75529999999999997</v>
      </c>
      <c r="F6" s="7"/>
      <c r="G6" s="7"/>
      <c r="H6" s="1">
        <v>5000</v>
      </c>
      <c r="I6" s="2">
        <v>0.75529999999999997</v>
      </c>
      <c r="T6" s="7"/>
      <c r="U6" s="7"/>
      <c r="V6" s="1">
        <v>15000</v>
      </c>
      <c r="W6" s="2">
        <v>0.77890000000000004</v>
      </c>
    </row>
    <row r="7" spans="1:23" x14ac:dyDescent="0.25">
      <c r="A7" s="7"/>
      <c r="B7" s="7"/>
      <c r="C7" s="1">
        <v>10000</v>
      </c>
      <c r="D7" s="2">
        <v>0.75970000000000004</v>
      </c>
      <c r="F7" s="7"/>
      <c r="G7" s="7"/>
      <c r="H7" s="1">
        <v>10000</v>
      </c>
      <c r="I7" s="2">
        <v>0.75970000000000004</v>
      </c>
      <c r="T7" s="7"/>
      <c r="U7" s="7"/>
      <c r="V7" s="1">
        <v>20000</v>
      </c>
      <c r="W7" s="2">
        <v>0.78310000000000002</v>
      </c>
    </row>
    <row r="8" spans="1:23" x14ac:dyDescent="0.25">
      <c r="A8" s="7"/>
      <c r="B8" s="7"/>
      <c r="C8" s="1">
        <v>15000</v>
      </c>
      <c r="D8" s="2">
        <v>0.76729999999999998</v>
      </c>
      <c r="F8" s="7"/>
      <c r="G8" s="7"/>
      <c r="H8" s="1">
        <v>15000</v>
      </c>
      <c r="I8" s="2">
        <v>0.76729999999999998</v>
      </c>
      <c r="T8" s="7"/>
      <c r="U8" s="7"/>
      <c r="V8" s="1">
        <v>24000</v>
      </c>
      <c r="W8" s="2">
        <v>0.7873</v>
      </c>
    </row>
    <row r="9" spans="1:23" x14ac:dyDescent="0.25">
      <c r="A9" s="7"/>
      <c r="B9" s="7"/>
      <c r="C9" s="1">
        <v>20000</v>
      </c>
      <c r="D9" s="2">
        <v>0.77700000000000002</v>
      </c>
      <c r="F9" s="7"/>
      <c r="G9" s="7"/>
      <c r="H9" s="1">
        <v>20000</v>
      </c>
      <c r="I9" s="2">
        <v>0.77700000000000002</v>
      </c>
    </row>
    <row r="10" spans="1:23" x14ac:dyDescent="0.25">
      <c r="A10" s="7"/>
      <c r="B10" s="7"/>
      <c r="C10" s="1">
        <v>24000</v>
      </c>
      <c r="D10" s="2">
        <v>0.78080000000000005</v>
      </c>
      <c r="F10" s="7"/>
      <c r="G10" s="7"/>
      <c r="H10" s="1">
        <v>24000</v>
      </c>
      <c r="I10" s="2">
        <v>0.78080000000000005</v>
      </c>
    </row>
    <row r="11" spans="1:23" x14ac:dyDescent="0.25">
      <c r="T11" s="4" t="s">
        <v>14</v>
      </c>
      <c r="U11" s="4" t="s">
        <v>25</v>
      </c>
      <c r="V11" s="4" t="s">
        <v>5</v>
      </c>
      <c r="W11" s="4" t="s">
        <v>6</v>
      </c>
    </row>
    <row r="12" spans="1:23" x14ac:dyDescent="0.25">
      <c r="T12" s="7" t="s">
        <v>8</v>
      </c>
      <c r="U12" s="7" t="s">
        <v>37</v>
      </c>
      <c r="V12" s="1">
        <v>3000</v>
      </c>
      <c r="W12" s="2">
        <v>0.49830000000000002</v>
      </c>
    </row>
    <row r="13" spans="1:23" x14ac:dyDescent="0.25">
      <c r="T13" s="7"/>
      <c r="U13" s="7"/>
      <c r="V13" s="1">
        <v>5000</v>
      </c>
      <c r="W13" s="2">
        <v>0.53569999999999995</v>
      </c>
    </row>
    <row r="14" spans="1:23" x14ac:dyDescent="0.25">
      <c r="T14" s="7"/>
      <c r="U14" s="7"/>
      <c r="V14" s="1">
        <v>10000</v>
      </c>
      <c r="W14" s="2">
        <v>0.53149999999999997</v>
      </c>
    </row>
    <row r="15" spans="1:23" x14ac:dyDescent="0.25">
      <c r="A15" s="4" t="s">
        <v>14</v>
      </c>
      <c r="B15" s="4" t="s">
        <v>25</v>
      </c>
      <c r="C15" s="4" t="s">
        <v>5</v>
      </c>
      <c r="D15" s="4" t="s">
        <v>6</v>
      </c>
      <c r="T15" s="7"/>
      <c r="U15" s="7"/>
      <c r="V15" s="1">
        <v>15000</v>
      </c>
      <c r="W15" s="2">
        <v>0.53510000000000002</v>
      </c>
    </row>
    <row r="16" spans="1:23" x14ac:dyDescent="0.25">
      <c r="A16" s="7" t="s">
        <v>8</v>
      </c>
      <c r="B16" s="7" t="s">
        <v>38</v>
      </c>
      <c r="C16" s="1">
        <v>3000</v>
      </c>
      <c r="D16" s="2">
        <v>0.51780000000000004</v>
      </c>
      <c r="T16" s="7"/>
      <c r="U16" s="7"/>
      <c r="V16" s="1">
        <v>20000</v>
      </c>
      <c r="W16" s="2">
        <v>0.51780000000000004</v>
      </c>
    </row>
    <row r="17" spans="1:23" x14ac:dyDescent="0.25">
      <c r="A17" s="7"/>
      <c r="B17" s="7"/>
      <c r="C17" s="1">
        <v>5000</v>
      </c>
      <c r="D17" s="2">
        <v>0.51929999999999998</v>
      </c>
      <c r="T17" s="7"/>
      <c r="U17" s="7"/>
      <c r="V17" s="1">
        <v>24000</v>
      </c>
      <c r="W17" s="2">
        <v>0.54449999999999998</v>
      </c>
    </row>
    <row r="18" spans="1:23" x14ac:dyDescent="0.25">
      <c r="A18" s="7"/>
      <c r="B18" s="7"/>
      <c r="C18" s="1">
        <v>10000</v>
      </c>
      <c r="D18" s="2">
        <v>0.50680000000000003</v>
      </c>
    </row>
    <row r="19" spans="1:23" x14ac:dyDescent="0.25">
      <c r="A19" s="7"/>
      <c r="B19" s="7"/>
      <c r="C19" s="1">
        <v>15000</v>
      </c>
      <c r="D19" s="2">
        <v>0.50249999999999995</v>
      </c>
      <c r="T19" s="4" t="s">
        <v>14</v>
      </c>
      <c r="U19" s="4" t="s">
        <v>25</v>
      </c>
      <c r="V19" s="4" t="s">
        <v>5</v>
      </c>
      <c r="W19" s="4" t="s">
        <v>6</v>
      </c>
    </row>
    <row r="20" spans="1:23" x14ac:dyDescent="0.25">
      <c r="A20" s="7"/>
      <c r="B20" s="7"/>
      <c r="C20" s="1">
        <v>20000</v>
      </c>
      <c r="D20" s="2">
        <v>0.51719999999999999</v>
      </c>
      <c r="T20" s="7" t="s">
        <v>10</v>
      </c>
      <c r="U20" s="7" t="s">
        <v>37</v>
      </c>
      <c r="V20" s="1">
        <v>3000</v>
      </c>
      <c r="W20" s="2">
        <v>0.74439999999999995</v>
      </c>
    </row>
    <row r="21" spans="1:23" x14ac:dyDescent="0.25">
      <c r="A21" s="7"/>
      <c r="B21" s="7"/>
      <c r="C21" s="1">
        <v>24000</v>
      </c>
      <c r="D21" s="2">
        <v>0.52610000000000001</v>
      </c>
      <c r="T21" s="7"/>
      <c r="U21" s="7"/>
      <c r="V21" s="1">
        <v>5000</v>
      </c>
      <c r="W21" s="2">
        <v>0.78539999999999999</v>
      </c>
    </row>
    <row r="22" spans="1:23" x14ac:dyDescent="0.25">
      <c r="T22" s="7"/>
      <c r="U22" s="7"/>
      <c r="V22" s="1">
        <v>10000</v>
      </c>
      <c r="W22" s="2">
        <v>0.79590000000000005</v>
      </c>
    </row>
    <row r="23" spans="1:23" x14ac:dyDescent="0.25">
      <c r="T23" s="7"/>
      <c r="U23" s="7"/>
      <c r="V23" s="1">
        <v>15000</v>
      </c>
      <c r="W23" s="2">
        <v>0.76470000000000005</v>
      </c>
    </row>
    <row r="24" spans="1:23" x14ac:dyDescent="0.25">
      <c r="A24" s="4" t="s">
        <v>14</v>
      </c>
      <c r="B24" s="4" t="s">
        <v>25</v>
      </c>
      <c r="C24" s="4" t="s">
        <v>5</v>
      </c>
      <c r="D24" s="4" t="s">
        <v>6</v>
      </c>
      <c r="T24" s="7"/>
      <c r="U24" s="7"/>
      <c r="V24" s="1">
        <v>20000</v>
      </c>
      <c r="W24" s="2">
        <v>0.80310000000000004</v>
      </c>
    </row>
    <row r="25" spans="1:23" x14ac:dyDescent="0.25">
      <c r="A25" s="7" t="s">
        <v>10</v>
      </c>
      <c r="B25" s="7" t="s">
        <v>38</v>
      </c>
      <c r="C25" s="1">
        <v>3000</v>
      </c>
      <c r="D25" s="2">
        <v>0.7339</v>
      </c>
      <c r="T25" s="7"/>
      <c r="U25" s="7"/>
      <c r="V25" s="1">
        <v>24000</v>
      </c>
      <c r="W25" s="2">
        <v>0.77690000000000003</v>
      </c>
    </row>
    <row r="26" spans="1:23" x14ac:dyDescent="0.25">
      <c r="A26" s="7"/>
      <c r="B26" s="7"/>
      <c r="C26" s="1">
        <v>5000</v>
      </c>
      <c r="D26" s="2">
        <v>0.73419999999999996</v>
      </c>
    </row>
    <row r="27" spans="1:23" x14ac:dyDescent="0.25">
      <c r="A27" s="7"/>
      <c r="B27" s="7"/>
      <c r="C27" s="1">
        <v>10000</v>
      </c>
      <c r="D27" s="2">
        <v>0.7298</v>
      </c>
      <c r="T27" s="4" t="s">
        <v>14</v>
      </c>
      <c r="U27" s="4" t="s">
        <v>25</v>
      </c>
      <c r="V27" s="4" t="s">
        <v>5</v>
      </c>
      <c r="W27" s="4" t="s">
        <v>6</v>
      </c>
    </row>
    <row r="28" spans="1:23" x14ac:dyDescent="0.25">
      <c r="A28" s="7"/>
      <c r="B28" s="7"/>
      <c r="C28" s="1">
        <v>15000</v>
      </c>
      <c r="D28" s="2">
        <v>0.77629999999999999</v>
      </c>
      <c r="T28" s="7" t="s">
        <v>11</v>
      </c>
      <c r="U28" s="7" t="s">
        <v>37</v>
      </c>
      <c r="V28" s="1">
        <v>3000</v>
      </c>
      <c r="W28" s="2">
        <v>0.56710000000000005</v>
      </c>
    </row>
    <row r="29" spans="1:23" x14ac:dyDescent="0.25">
      <c r="A29" s="7"/>
      <c r="B29" s="7"/>
      <c r="C29" s="1">
        <v>20000</v>
      </c>
      <c r="D29" s="2">
        <v>0.76880000000000004</v>
      </c>
      <c r="T29" s="7"/>
      <c r="U29" s="7"/>
      <c r="V29" s="1">
        <v>5000</v>
      </c>
      <c r="W29" s="2">
        <v>0.60780000000000001</v>
      </c>
    </row>
    <row r="30" spans="1:23" x14ac:dyDescent="0.25">
      <c r="A30" s="7"/>
      <c r="B30" s="7"/>
      <c r="C30" s="1">
        <v>24000</v>
      </c>
      <c r="D30" s="2">
        <v>0.76780000000000004</v>
      </c>
      <c r="T30" s="7"/>
      <c r="U30" s="7"/>
      <c r="V30" s="1">
        <v>10000</v>
      </c>
      <c r="W30" s="2">
        <v>0.65129999999999999</v>
      </c>
    </row>
    <row r="31" spans="1:23" x14ac:dyDescent="0.25">
      <c r="T31" s="7"/>
      <c r="U31" s="7"/>
      <c r="V31" s="1">
        <v>15000</v>
      </c>
      <c r="W31" s="2">
        <v>0.63790000000000002</v>
      </c>
    </row>
    <row r="32" spans="1:23" x14ac:dyDescent="0.25">
      <c r="A32" s="4" t="s">
        <v>14</v>
      </c>
      <c r="B32" s="4" t="s">
        <v>25</v>
      </c>
      <c r="C32" s="4" t="s">
        <v>5</v>
      </c>
      <c r="D32" s="4" t="s">
        <v>6</v>
      </c>
      <c r="T32" s="7"/>
      <c r="U32" s="7"/>
      <c r="V32" s="1">
        <v>20000</v>
      </c>
      <c r="W32" s="2">
        <v>0.67500000000000004</v>
      </c>
    </row>
    <row r="33" spans="1:23" x14ac:dyDescent="0.25">
      <c r="A33" s="7" t="s">
        <v>11</v>
      </c>
      <c r="B33" s="7" t="s">
        <v>38</v>
      </c>
      <c r="C33" s="1">
        <v>3000</v>
      </c>
      <c r="D33" s="2">
        <v>0.56850000000000001</v>
      </c>
      <c r="T33" s="7"/>
      <c r="U33" s="7"/>
      <c r="V33" s="1">
        <v>24000</v>
      </c>
      <c r="W33" s="2">
        <v>0.70079999999999998</v>
      </c>
    </row>
    <row r="34" spans="1:23" x14ac:dyDescent="0.25">
      <c r="A34" s="7"/>
      <c r="B34" s="7"/>
      <c r="C34" s="1">
        <v>5000</v>
      </c>
      <c r="D34" s="2">
        <v>0.58430000000000004</v>
      </c>
    </row>
    <row r="35" spans="1:23" x14ac:dyDescent="0.25">
      <c r="A35" s="7"/>
      <c r="B35" s="7"/>
      <c r="C35" s="1">
        <v>10000</v>
      </c>
      <c r="D35" s="2">
        <v>0.6069</v>
      </c>
      <c r="T35" s="4" t="s">
        <v>14</v>
      </c>
      <c r="U35" s="4" t="s">
        <v>25</v>
      </c>
      <c r="V35" s="4" t="s">
        <v>5</v>
      </c>
      <c r="W35" s="4" t="s">
        <v>6</v>
      </c>
    </row>
    <row r="36" spans="1:23" x14ac:dyDescent="0.25">
      <c r="A36" s="7"/>
      <c r="B36" s="7"/>
      <c r="C36" s="1">
        <v>15000</v>
      </c>
      <c r="D36" s="2">
        <v>0.66120000000000001</v>
      </c>
      <c r="T36" s="7" t="s">
        <v>12</v>
      </c>
      <c r="U36" s="7" t="s">
        <v>37</v>
      </c>
      <c r="V36" s="1">
        <v>3000</v>
      </c>
      <c r="W36" s="2">
        <v>0.3427</v>
      </c>
    </row>
    <row r="37" spans="1:23" x14ac:dyDescent="0.25">
      <c r="A37" s="7"/>
      <c r="B37" s="7"/>
      <c r="C37" s="1">
        <v>20000</v>
      </c>
      <c r="D37" s="2">
        <v>0.68020000000000003</v>
      </c>
      <c r="T37" s="7"/>
      <c r="U37" s="7"/>
      <c r="V37" s="1">
        <v>5000</v>
      </c>
      <c r="W37" s="2">
        <v>0.37740000000000001</v>
      </c>
    </row>
    <row r="38" spans="1:23" x14ac:dyDescent="0.25">
      <c r="A38" s="7"/>
      <c r="B38" s="7"/>
      <c r="C38" s="1">
        <v>24000</v>
      </c>
      <c r="D38" s="2">
        <v>0.66420000000000001</v>
      </c>
      <c r="T38" s="7"/>
      <c r="U38" s="7"/>
      <c r="V38" s="1">
        <v>10000</v>
      </c>
      <c r="W38" s="2">
        <v>0.43509999999999999</v>
      </c>
    </row>
    <row r="39" spans="1:23" x14ac:dyDescent="0.25">
      <c r="T39" s="7"/>
      <c r="U39" s="7"/>
      <c r="V39" s="1">
        <v>15000</v>
      </c>
      <c r="W39" s="2">
        <v>0.45429999999999998</v>
      </c>
    </row>
    <row r="40" spans="1:23" x14ac:dyDescent="0.25">
      <c r="T40" s="7"/>
      <c r="U40" s="7"/>
      <c r="V40" s="1">
        <v>20000</v>
      </c>
      <c r="W40" s="2">
        <v>0.4829</v>
      </c>
    </row>
    <row r="41" spans="1:23" x14ac:dyDescent="0.25">
      <c r="A41" s="4" t="s">
        <v>14</v>
      </c>
      <c r="B41" s="4" t="s">
        <v>25</v>
      </c>
      <c r="C41" s="4" t="s">
        <v>5</v>
      </c>
      <c r="D41" s="4" t="s">
        <v>6</v>
      </c>
      <c r="T41" s="7"/>
      <c r="U41" s="7"/>
      <c r="V41" s="1">
        <v>24000</v>
      </c>
      <c r="W41" s="2">
        <v>0.47899999999999998</v>
      </c>
    </row>
    <row r="42" spans="1:23" x14ac:dyDescent="0.25">
      <c r="A42" s="7" t="s">
        <v>12</v>
      </c>
      <c r="B42" s="7" t="s">
        <v>38</v>
      </c>
      <c r="C42" s="1">
        <v>3000</v>
      </c>
      <c r="D42" s="2">
        <v>0.32540000000000002</v>
      </c>
    </row>
    <row r="43" spans="1:23" x14ac:dyDescent="0.25">
      <c r="A43" s="7"/>
      <c r="B43" s="7"/>
      <c r="C43" s="1">
        <v>5000</v>
      </c>
      <c r="D43" s="2">
        <v>0.39019999999999999</v>
      </c>
    </row>
    <row r="44" spans="1:23" x14ac:dyDescent="0.25">
      <c r="A44" s="7"/>
      <c r="B44" s="7"/>
      <c r="C44" s="1">
        <v>10000</v>
      </c>
      <c r="D44" s="2">
        <v>0.40899999999999997</v>
      </c>
    </row>
    <row r="45" spans="1:23" x14ac:dyDescent="0.25">
      <c r="A45" s="7"/>
      <c r="B45" s="7"/>
      <c r="C45" s="1">
        <v>15000</v>
      </c>
      <c r="D45" s="2">
        <v>0.44109999999999999</v>
      </c>
    </row>
    <row r="46" spans="1:23" x14ac:dyDescent="0.25">
      <c r="A46" s="7"/>
      <c r="B46" s="7"/>
      <c r="C46" s="1">
        <v>20000</v>
      </c>
      <c r="D46" s="2">
        <v>0.44719999999999999</v>
      </c>
    </row>
    <row r="47" spans="1:23" x14ac:dyDescent="0.25">
      <c r="A47" s="7"/>
      <c r="B47" s="7"/>
      <c r="C47" s="1">
        <v>24000</v>
      </c>
      <c r="D47" s="2">
        <v>0.46500000000000002</v>
      </c>
    </row>
  </sheetData>
  <mergeCells count="22">
    <mergeCell ref="A33:A38"/>
    <mergeCell ref="B33:B38"/>
    <mergeCell ref="A42:A47"/>
    <mergeCell ref="B42:B47"/>
    <mergeCell ref="A5:A10"/>
    <mergeCell ref="B5:B10"/>
    <mergeCell ref="A16:A21"/>
    <mergeCell ref="B16:B21"/>
    <mergeCell ref="A25:A30"/>
    <mergeCell ref="B25:B30"/>
    <mergeCell ref="T20:T25"/>
    <mergeCell ref="U20:U25"/>
    <mergeCell ref="T28:T33"/>
    <mergeCell ref="U28:U33"/>
    <mergeCell ref="T36:T41"/>
    <mergeCell ref="U36:U41"/>
    <mergeCell ref="F5:F10"/>
    <mergeCell ref="G5:G10"/>
    <mergeCell ref="T3:T8"/>
    <mergeCell ref="U3:U8"/>
    <mergeCell ref="T12:T17"/>
    <mergeCell ref="U12:U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24000</v>
      </c>
      <c r="C2" s="1" t="s">
        <v>2</v>
      </c>
      <c r="D2" s="1">
        <v>4915</v>
      </c>
      <c r="E2" s="1">
        <v>44</v>
      </c>
      <c r="F2" s="7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24000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24000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0.78939999999999999</v>
      </c>
      <c r="H22" s="2">
        <v>0.7853</v>
      </c>
      <c r="I22" s="2">
        <v>0.7873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0.60199999999999998</v>
      </c>
      <c r="H23" s="2">
        <v>0.49709999999999999</v>
      </c>
      <c r="I23" s="2">
        <v>0.54449999999999998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0.8024</v>
      </c>
      <c r="H24" s="2">
        <v>0.7571</v>
      </c>
      <c r="I24" s="2">
        <v>0.77690000000000003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0.72440000000000004</v>
      </c>
      <c r="H25" s="2">
        <v>0.68410000000000004</v>
      </c>
      <c r="I25" s="2">
        <v>0.70079999999999998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0.56640000000000001</v>
      </c>
      <c r="H26" s="2">
        <v>0.41520000000000001</v>
      </c>
      <c r="I26" s="2">
        <v>0.47899999999999998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0.51</v>
      </c>
      <c r="H27" s="2">
        <v>0.31869999999999998</v>
      </c>
      <c r="I27" s="2">
        <v>0.3921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24000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0.78459999999999996</v>
      </c>
      <c r="H32" s="2">
        <v>0.77710000000000001</v>
      </c>
      <c r="I32" s="2">
        <v>0.78080000000000005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0.59130000000000005</v>
      </c>
      <c r="H33" s="2">
        <v>0.4743</v>
      </c>
      <c r="I33" s="2">
        <v>0.52610000000000001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0.79769999999999996</v>
      </c>
      <c r="H34" s="2">
        <v>0.74129999999999996</v>
      </c>
      <c r="I34" s="2">
        <v>0.76780000000000004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0.7399</v>
      </c>
      <c r="H35" s="2">
        <v>0.60370000000000001</v>
      </c>
      <c r="I35" s="2">
        <v>0.66420000000000001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0.55920000000000003</v>
      </c>
      <c r="H36" s="2">
        <v>0.39810000000000001</v>
      </c>
      <c r="I36" s="2">
        <v>0.46500000000000002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0.49370000000000003</v>
      </c>
      <c r="H37" s="2">
        <v>0.31019999999999998</v>
      </c>
      <c r="I37" s="2">
        <v>0.38090000000000002</v>
      </c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20000</v>
      </c>
      <c r="C2" s="1" t="s">
        <v>2</v>
      </c>
      <c r="D2" s="1">
        <v>4915</v>
      </c>
      <c r="E2" s="1">
        <v>44</v>
      </c>
      <c r="F2" s="7" t="s">
        <v>1</v>
      </c>
      <c r="G2" s="2">
        <v>0.79869999999999997</v>
      </c>
      <c r="H2" s="2">
        <v>0.72430000000000005</v>
      </c>
      <c r="I2" s="2">
        <v>0.75970000000000004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0.63990000000000002</v>
      </c>
      <c r="H3" s="2">
        <v>0.33789999999999998</v>
      </c>
      <c r="I3" s="2">
        <v>0.44219999999999998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0.89649999999999996</v>
      </c>
      <c r="H4" s="2">
        <v>0.6593</v>
      </c>
      <c r="I4" s="2">
        <v>0.75980000000000003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0.75580000000000003</v>
      </c>
      <c r="H5" s="2">
        <v>0.47289999999999999</v>
      </c>
      <c r="I5" s="2">
        <v>0.57579999999999998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0.64710000000000001</v>
      </c>
      <c r="H6" s="2">
        <v>0.2026</v>
      </c>
      <c r="I6" s="2">
        <v>0.30859999999999999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0.6694</v>
      </c>
      <c r="H7" s="2">
        <v>0.2054</v>
      </c>
      <c r="I7" s="2">
        <v>0.31430000000000002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20000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0.80549999999999999</v>
      </c>
      <c r="H12" s="2">
        <v>0.73229999999999995</v>
      </c>
      <c r="I12" s="2">
        <v>0.7671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0.64910000000000001</v>
      </c>
      <c r="H13" s="2">
        <v>0.36659999999999998</v>
      </c>
      <c r="I13" s="2">
        <v>0.46850000000000003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0.89170000000000005</v>
      </c>
      <c r="H14" s="2">
        <v>0.66559999999999997</v>
      </c>
      <c r="I14" s="2">
        <v>0.76229999999999998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0.74299999999999999</v>
      </c>
      <c r="H15" s="2">
        <v>0.44950000000000001</v>
      </c>
      <c r="I15" s="2">
        <v>0.56189999999999996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0.61409999999999998</v>
      </c>
      <c r="H16" s="2">
        <v>0.2069</v>
      </c>
      <c r="I16" s="2">
        <v>0.3095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0.66080000000000005</v>
      </c>
      <c r="H17" s="2">
        <v>0.2084</v>
      </c>
      <c r="I17" s="2">
        <v>0.31680000000000003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20000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0.79269999999999996</v>
      </c>
      <c r="H22" s="2">
        <v>0.77400000000000002</v>
      </c>
      <c r="I22" s="2">
        <v>0.78310000000000002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0.56010000000000004</v>
      </c>
      <c r="H23" s="2">
        <v>0.48159999999999997</v>
      </c>
      <c r="I23" s="2">
        <v>0.51780000000000004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0.85360000000000003</v>
      </c>
      <c r="H24" s="2">
        <v>0.75929999999999997</v>
      </c>
      <c r="I24" s="2">
        <v>0.80310000000000004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0.71830000000000005</v>
      </c>
      <c r="H25" s="2">
        <v>0.63670000000000004</v>
      </c>
      <c r="I25" s="2">
        <v>0.67500000000000004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0.54449999999999998</v>
      </c>
      <c r="H26" s="2">
        <v>0.43390000000000001</v>
      </c>
      <c r="I26" s="2">
        <v>0.4829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0.50319999999999998</v>
      </c>
      <c r="H27" s="2">
        <v>0.31380000000000002</v>
      </c>
      <c r="I27" s="2">
        <v>0.38629999999999998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20000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0.78800000000000003</v>
      </c>
      <c r="H32" s="2">
        <v>0.76639999999999997</v>
      </c>
      <c r="I32" s="2">
        <v>0.77700000000000002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0.58289999999999997</v>
      </c>
      <c r="H33" s="2">
        <v>0.46489999999999998</v>
      </c>
      <c r="I33" s="2">
        <v>0.51719999999999999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0.78259999999999996</v>
      </c>
      <c r="H34" s="2">
        <v>0.76139999999999997</v>
      </c>
      <c r="I34" s="2">
        <v>0.76880000000000004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0.72809999999999997</v>
      </c>
      <c r="H35" s="2">
        <v>0.63990000000000002</v>
      </c>
      <c r="I35" s="2">
        <v>0.68020000000000003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0.53449999999999998</v>
      </c>
      <c r="H36" s="2">
        <v>0.3846</v>
      </c>
      <c r="I36" s="2">
        <v>0.44719999999999999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0.47499999999999998</v>
      </c>
      <c r="H37" s="2">
        <v>0.30919999999999997</v>
      </c>
      <c r="I37" s="2">
        <v>0.37459999999999999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15000</v>
      </c>
      <c r="C2" s="1" t="s">
        <v>2</v>
      </c>
      <c r="D2" s="1">
        <v>4915</v>
      </c>
      <c r="E2" s="1">
        <v>44</v>
      </c>
      <c r="F2" s="7" t="s">
        <v>1</v>
      </c>
      <c r="G2" s="2">
        <v>0.7863</v>
      </c>
      <c r="H2" s="2">
        <v>0.69750000000000001</v>
      </c>
      <c r="I2" s="2">
        <v>0.73919999999999997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0.59650000000000003</v>
      </c>
      <c r="H3" s="2">
        <v>0.315</v>
      </c>
      <c r="I3" s="2">
        <v>0.4123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0.87680000000000002</v>
      </c>
      <c r="H4" s="2">
        <v>0.66559999999999997</v>
      </c>
      <c r="I4" s="2">
        <v>0.75670000000000004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0.73309999999999997</v>
      </c>
      <c r="H5" s="2">
        <v>0.45750000000000002</v>
      </c>
      <c r="I5" s="2">
        <v>0.56340000000000001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0.63929999999999998</v>
      </c>
      <c r="H6" s="2">
        <v>0.16900000000000001</v>
      </c>
      <c r="I6" s="2">
        <v>0.26729999999999998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0.66849999999999998</v>
      </c>
      <c r="H7" s="2">
        <v>0.17349999999999999</v>
      </c>
      <c r="I7" s="2">
        <v>0.27550000000000002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15000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0.80649999999999999</v>
      </c>
      <c r="H12" s="2">
        <v>0.68579999999999997</v>
      </c>
      <c r="I12" s="2">
        <v>0.74129999999999996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0.64139999999999997</v>
      </c>
      <c r="H13" s="2">
        <v>0.32990000000000003</v>
      </c>
      <c r="I13" s="2">
        <v>0.43569999999999998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0.88070000000000004</v>
      </c>
      <c r="H14" s="2">
        <v>0.66720000000000002</v>
      </c>
      <c r="I14" s="2">
        <v>0.75919999999999999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0.73029999999999995</v>
      </c>
      <c r="H15" s="2">
        <v>0.44869999999999999</v>
      </c>
      <c r="I15" s="2">
        <v>0.55579999999999996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0.60119999999999996</v>
      </c>
      <c r="H16" s="2">
        <v>0.2059</v>
      </c>
      <c r="I16" s="2">
        <v>0.30669999999999997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0.64800000000000002</v>
      </c>
      <c r="H17" s="2">
        <v>0.2014</v>
      </c>
      <c r="I17" s="2">
        <v>0.30730000000000002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15000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0.78859999999999997</v>
      </c>
      <c r="H22" s="2">
        <v>0.76949999999999996</v>
      </c>
      <c r="I22" s="2">
        <v>0.77890000000000004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0.59019999999999995</v>
      </c>
      <c r="H23" s="2">
        <v>0.48980000000000001</v>
      </c>
      <c r="I23" s="2">
        <v>0.53510000000000002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0.81289999999999996</v>
      </c>
      <c r="H24" s="2">
        <v>0.72230000000000005</v>
      </c>
      <c r="I24" s="2">
        <v>0.76470000000000005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0.66200000000000003</v>
      </c>
      <c r="H25" s="2">
        <v>0.61919999999999997</v>
      </c>
      <c r="I25" s="2">
        <v>0.63790000000000002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0.51139999999999997</v>
      </c>
      <c r="H26" s="2">
        <v>0.4088</v>
      </c>
      <c r="I26" s="2">
        <v>0.45429999999999998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0.4647</v>
      </c>
      <c r="H27" s="2">
        <v>0.30120000000000002</v>
      </c>
      <c r="I27" s="2">
        <v>0.36530000000000001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15000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0.77600000000000002</v>
      </c>
      <c r="H32" s="2">
        <v>0.75880000000000003</v>
      </c>
      <c r="I32" s="2">
        <v>0.76729999999999998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0.55679999999999996</v>
      </c>
      <c r="H33" s="2">
        <v>0.45850000000000002</v>
      </c>
      <c r="I33" s="2">
        <v>0.50249999999999995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0.80889999999999995</v>
      </c>
      <c r="H34" s="2">
        <v>0.74809999999999999</v>
      </c>
      <c r="I34" s="2">
        <v>0.77629999999999999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0.68010000000000004</v>
      </c>
      <c r="H35" s="2">
        <v>0.64510000000000001</v>
      </c>
      <c r="I35" s="2">
        <v>0.66120000000000001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0.51129999999999998</v>
      </c>
      <c r="H36" s="2">
        <v>0.38779999999999998</v>
      </c>
      <c r="I36" s="2">
        <v>0.44109999999999999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0.46350000000000002</v>
      </c>
      <c r="H37" s="2">
        <v>0.28720000000000001</v>
      </c>
      <c r="I37" s="2">
        <v>0.35449999999999998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10000</v>
      </c>
      <c r="C2" s="1" t="s">
        <v>2</v>
      </c>
      <c r="D2" s="1">
        <v>4915</v>
      </c>
      <c r="E2" s="1">
        <v>44</v>
      </c>
      <c r="F2" s="7" t="s">
        <v>1</v>
      </c>
      <c r="G2" s="2">
        <v>0.75329999999999997</v>
      </c>
      <c r="H2" s="2">
        <v>0.63449999999999995</v>
      </c>
      <c r="I2" s="2">
        <v>0.68879999999999997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0.60089999999999999</v>
      </c>
      <c r="H3" s="2">
        <v>0.28289999999999998</v>
      </c>
      <c r="I3" s="2">
        <v>0.38469999999999999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0.90449999999999997</v>
      </c>
      <c r="H4" s="2">
        <v>0.66080000000000005</v>
      </c>
      <c r="I4" s="2">
        <v>0.76370000000000005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0.72840000000000005</v>
      </c>
      <c r="H5" s="2">
        <v>0.45750000000000002</v>
      </c>
      <c r="I5" s="2">
        <v>0.56200000000000006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0.55689999999999995</v>
      </c>
      <c r="H6" s="2">
        <v>0.1484</v>
      </c>
      <c r="I6" s="2">
        <v>0.23430000000000001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0.65269999999999995</v>
      </c>
      <c r="H7" s="2">
        <v>0.17100000000000001</v>
      </c>
      <c r="I7" s="2">
        <v>0.27100000000000002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10000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0.76290000000000002</v>
      </c>
      <c r="H12" s="2">
        <v>0.6492</v>
      </c>
      <c r="I12" s="2">
        <v>0.70150000000000001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0.63859999999999995</v>
      </c>
      <c r="H13" s="2">
        <v>0.23549999999999999</v>
      </c>
      <c r="I13" s="2">
        <v>0.40400000000000003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0.88580000000000003</v>
      </c>
      <c r="H14" s="2">
        <v>0.66400000000000003</v>
      </c>
      <c r="I14" s="2">
        <v>0.75900000000000001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0.74929999999999997</v>
      </c>
      <c r="H15" s="2">
        <v>0.4204</v>
      </c>
      <c r="I15" s="2">
        <v>0.53849999999999998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0.56789999999999996</v>
      </c>
      <c r="H16" s="2">
        <v>0.14949999999999999</v>
      </c>
      <c r="I16" s="2">
        <v>0.23669999999999999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0.65390000000000004</v>
      </c>
      <c r="H17" s="2">
        <v>0.18790000000000001</v>
      </c>
      <c r="I17" s="2">
        <v>0.29199999999999998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10000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0.77010000000000001</v>
      </c>
      <c r="H22" s="2">
        <v>0.75260000000000005</v>
      </c>
      <c r="I22" s="2">
        <v>0.76119999999999999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0.59319999999999995</v>
      </c>
      <c r="H23" s="2">
        <v>0.48320000000000002</v>
      </c>
      <c r="I23" s="2">
        <v>0.53149999999999997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0.86209999999999998</v>
      </c>
      <c r="H24" s="2">
        <v>0.74039999999999995</v>
      </c>
      <c r="I24" s="2">
        <v>0.79590000000000005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0.68620000000000003</v>
      </c>
      <c r="H25" s="2">
        <v>0.62060000000000004</v>
      </c>
      <c r="I25" s="2">
        <v>0.65129999999999999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0.50370000000000004</v>
      </c>
      <c r="H26" s="2">
        <v>0.3831</v>
      </c>
      <c r="I26" s="2">
        <v>0.43509999999999999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0.46110000000000001</v>
      </c>
      <c r="H27" s="2">
        <v>0.3211</v>
      </c>
      <c r="I27" s="2">
        <v>0.37140000000000001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10000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0.76770000000000005</v>
      </c>
      <c r="H32" s="2">
        <v>0.75180000000000002</v>
      </c>
      <c r="I32" s="2">
        <v>0.75970000000000004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0.58240000000000003</v>
      </c>
      <c r="H33" s="2">
        <v>0.44869999999999999</v>
      </c>
      <c r="I33" s="2">
        <v>0.50680000000000003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0.80710000000000004</v>
      </c>
      <c r="H34" s="2">
        <v>0.66700000000000004</v>
      </c>
      <c r="I34" s="2">
        <v>0.7298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0.64339999999999997</v>
      </c>
      <c r="H35" s="2">
        <v>0.57530000000000003</v>
      </c>
      <c r="I35" s="2">
        <v>0.6069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0.44330000000000003</v>
      </c>
      <c r="H36" s="2">
        <v>0.37969999999999998</v>
      </c>
      <c r="I36" s="2">
        <v>0.40899999999999997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0.44169999999999998</v>
      </c>
      <c r="H37" s="2">
        <v>0.29389999999999999</v>
      </c>
      <c r="I37" s="2">
        <v>0.3528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I37" sqref="I37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23.140625" bestFit="1" customWidth="1"/>
  </cols>
  <sheetData>
    <row r="1" spans="1:13" x14ac:dyDescent="0.25">
      <c r="A1" s="4" t="s">
        <v>25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7" t="s">
        <v>24</v>
      </c>
      <c r="B2" s="7">
        <v>5000</v>
      </c>
      <c r="C2" s="1" t="s">
        <v>2</v>
      </c>
      <c r="D2" s="1">
        <v>4915</v>
      </c>
      <c r="E2" s="1">
        <v>44</v>
      </c>
      <c r="F2" s="7" t="s">
        <v>1</v>
      </c>
      <c r="G2" s="2">
        <v>0.77859999999999996</v>
      </c>
      <c r="H2" s="2">
        <v>0.59160000000000001</v>
      </c>
      <c r="I2" s="2">
        <v>0.67230000000000001</v>
      </c>
      <c r="L2" s="4" t="s">
        <v>27</v>
      </c>
      <c r="M2" s="1">
        <f>SUM(E2:E7)</f>
        <v>571</v>
      </c>
    </row>
    <row r="3" spans="1:13" x14ac:dyDescent="0.25">
      <c r="A3" s="7"/>
      <c r="B3" s="7"/>
      <c r="C3" s="1" t="s">
        <v>8</v>
      </c>
      <c r="D3" s="1">
        <v>2345</v>
      </c>
      <c r="E3" s="1">
        <v>38</v>
      </c>
      <c r="F3" s="7"/>
      <c r="G3" s="2">
        <v>0.61670000000000003</v>
      </c>
      <c r="H3" s="2">
        <v>0.29659999999999997</v>
      </c>
      <c r="I3" s="2">
        <v>0.40060000000000001</v>
      </c>
    </row>
    <row r="4" spans="1:13" x14ac:dyDescent="0.25">
      <c r="A4" s="7"/>
      <c r="B4" s="7"/>
      <c r="C4" s="1" t="s">
        <v>10</v>
      </c>
      <c r="D4" s="1">
        <v>2041</v>
      </c>
      <c r="E4" s="1">
        <v>53</v>
      </c>
      <c r="F4" s="7"/>
      <c r="G4" s="2">
        <v>0.87129999999999996</v>
      </c>
      <c r="H4" s="2">
        <v>0.65449999999999997</v>
      </c>
      <c r="I4" s="2">
        <v>0.74750000000000005</v>
      </c>
    </row>
    <row r="5" spans="1:13" x14ac:dyDescent="0.25">
      <c r="A5" s="7"/>
      <c r="B5" s="7"/>
      <c r="C5" s="1" t="s">
        <v>11</v>
      </c>
      <c r="D5" s="1">
        <v>4036</v>
      </c>
      <c r="E5" s="1">
        <v>31</v>
      </c>
      <c r="F5" s="7"/>
      <c r="G5" s="2">
        <v>0.67339000000000004</v>
      </c>
      <c r="H5" s="2">
        <v>0.44950000000000001</v>
      </c>
      <c r="I5" s="2">
        <v>0.5393</v>
      </c>
    </row>
    <row r="6" spans="1:13" x14ac:dyDescent="0.25">
      <c r="A6" s="7"/>
      <c r="B6" s="7"/>
      <c r="C6" s="1" t="s">
        <v>12</v>
      </c>
      <c r="D6" s="1">
        <v>4270</v>
      </c>
      <c r="E6" s="1">
        <v>58</v>
      </c>
      <c r="F6" s="7"/>
      <c r="G6" s="2">
        <v>0.55420000000000003</v>
      </c>
      <c r="H6" s="2">
        <v>0.105</v>
      </c>
      <c r="I6" s="2">
        <v>0.17660000000000001</v>
      </c>
    </row>
    <row r="7" spans="1:13" x14ac:dyDescent="0.25">
      <c r="A7" s="7"/>
      <c r="B7" s="7"/>
      <c r="C7" s="1" t="s">
        <v>22</v>
      </c>
      <c r="D7" s="1">
        <v>4565</v>
      </c>
      <c r="E7" s="1">
        <v>347</v>
      </c>
      <c r="F7" s="7"/>
      <c r="G7" s="2">
        <v>0.6401</v>
      </c>
      <c r="H7" s="2">
        <v>0.17949999999999999</v>
      </c>
      <c r="I7" s="2">
        <v>0.28039999999999998</v>
      </c>
    </row>
    <row r="11" spans="1:13" x14ac:dyDescent="0.25">
      <c r="A11" s="4" t="s">
        <v>25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7" t="s">
        <v>26</v>
      </c>
      <c r="B12" s="7">
        <v>5000</v>
      </c>
      <c r="C12" s="1" t="s">
        <v>2</v>
      </c>
      <c r="D12" s="1">
        <v>4915</v>
      </c>
      <c r="E12" s="1">
        <v>44</v>
      </c>
      <c r="F12" s="7" t="s">
        <v>1</v>
      </c>
      <c r="G12" s="2">
        <v>0.76929999999999998</v>
      </c>
      <c r="H12" s="2">
        <v>0.59330000000000005</v>
      </c>
      <c r="I12" s="2">
        <v>0.66990000000000005</v>
      </c>
    </row>
    <row r="13" spans="1:13" x14ac:dyDescent="0.25">
      <c r="A13" s="7"/>
      <c r="B13" s="7"/>
      <c r="C13" s="1" t="s">
        <v>8</v>
      </c>
      <c r="D13" s="1">
        <v>2345</v>
      </c>
      <c r="E13" s="1">
        <v>38</v>
      </c>
      <c r="F13" s="7"/>
      <c r="G13" s="2">
        <v>0.62829999999999997</v>
      </c>
      <c r="H13" s="2">
        <v>0.2944</v>
      </c>
      <c r="I13" s="2">
        <v>0.40089999999999998</v>
      </c>
    </row>
    <row r="14" spans="1:13" x14ac:dyDescent="0.25">
      <c r="A14" s="7"/>
      <c r="B14" s="7"/>
      <c r="C14" s="1" t="s">
        <v>10</v>
      </c>
      <c r="D14" s="1">
        <v>2041</v>
      </c>
      <c r="E14" s="1">
        <v>53</v>
      </c>
      <c r="F14" s="7"/>
      <c r="G14" s="2">
        <v>0.88570000000000004</v>
      </c>
      <c r="H14" s="2">
        <v>0.63859999999999995</v>
      </c>
      <c r="I14" s="2">
        <v>0.74209999999999998</v>
      </c>
    </row>
    <row r="15" spans="1:13" x14ac:dyDescent="0.25">
      <c r="A15" s="7"/>
      <c r="B15" s="7"/>
      <c r="C15" s="1" t="s">
        <v>11</v>
      </c>
      <c r="D15" s="1">
        <v>4036</v>
      </c>
      <c r="E15" s="1">
        <v>31</v>
      </c>
      <c r="F15" s="7"/>
      <c r="G15" s="2">
        <v>0.67269999999999996</v>
      </c>
      <c r="H15" s="2">
        <v>0.41549999999999998</v>
      </c>
      <c r="I15" s="2">
        <v>0.51370000000000005</v>
      </c>
    </row>
    <row r="16" spans="1:13" x14ac:dyDescent="0.25">
      <c r="A16" s="7"/>
      <c r="B16" s="7"/>
      <c r="C16" s="1" t="s">
        <v>12</v>
      </c>
      <c r="D16" s="1">
        <v>4270</v>
      </c>
      <c r="E16" s="1">
        <v>58</v>
      </c>
      <c r="F16" s="7"/>
      <c r="G16" s="2">
        <v>0.59040000000000004</v>
      </c>
      <c r="H16" s="2">
        <v>0.1343</v>
      </c>
      <c r="I16" s="2">
        <v>0.21879999999999999</v>
      </c>
    </row>
    <row r="17" spans="1:9" x14ac:dyDescent="0.25">
      <c r="A17" s="7"/>
      <c r="B17" s="7"/>
      <c r="C17" s="1" t="s">
        <v>22</v>
      </c>
      <c r="D17" s="1">
        <v>4565</v>
      </c>
      <c r="E17" s="1">
        <v>347</v>
      </c>
      <c r="F17" s="7"/>
      <c r="G17" s="2">
        <v>0.67049999999999998</v>
      </c>
      <c r="H17" s="2">
        <v>0.17299999999999999</v>
      </c>
      <c r="I17" s="2">
        <v>0.27500000000000002</v>
      </c>
    </row>
    <row r="21" spans="1:9" x14ac:dyDescent="0.25">
      <c r="A21" s="4" t="s">
        <v>25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7" t="s">
        <v>24</v>
      </c>
      <c r="B22" s="7">
        <v>5000</v>
      </c>
      <c r="C22" s="1" t="s">
        <v>2</v>
      </c>
      <c r="D22" s="1">
        <v>4915</v>
      </c>
      <c r="E22" s="1">
        <v>44</v>
      </c>
      <c r="F22" s="7" t="s">
        <v>13</v>
      </c>
      <c r="G22" s="2">
        <v>0.75890000000000002</v>
      </c>
      <c r="H22" s="2">
        <v>0.72150000000000003</v>
      </c>
      <c r="I22" s="2">
        <v>0.73960000000000004</v>
      </c>
    </row>
    <row r="23" spans="1:9" x14ac:dyDescent="0.25">
      <c r="A23" s="7"/>
      <c r="B23" s="7"/>
      <c r="C23" s="1" t="s">
        <v>8</v>
      </c>
      <c r="D23" s="1">
        <v>2345</v>
      </c>
      <c r="E23" s="1">
        <v>38</v>
      </c>
      <c r="F23" s="7"/>
      <c r="G23" s="2">
        <v>0.59250000000000003</v>
      </c>
      <c r="H23" s="2">
        <v>0.48959999999999998</v>
      </c>
      <c r="I23" s="2">
        <v>0.53569999999999995</v>
      </c>
    </row>
    <row r="24" spans="1:9" x14ac:dyDescent="0.25">
      <c r="A24" s="7"/>
      <c r="B24" s="7"/>
      <c r="C24" s="1" t="s">
        <v>10</v>
      </c>
      <c r="D24" s="1">
        <v>2041</v>
      </c>
      <c r="E24" s="1">
        <v>53</v>
      </c>
      <c r="F24" s="7"/>
      <c r="G24" s="2">
        <v>0.84440000000000004</v>
      </c>
      <c r="H24" s="2">
        <v>0.73560000000000003</v>
      </c>
      <c r="I24" s="2">
        <v>0.78539999999999999</v>
      </c>
    </row>
    <row r="25" spans="1:9" x14ac:dyDescent="0.25">
      <c r="A25" s="7"/>
      <c r="B25" s="7"/>
      <c r="C25" s="1" t="s">
        <v>11</v>
      </c>
      <c r="D25" s="1">
        <v>4036</v>
      </c>
      <c r="E25" s="1">
        <v>31</v>
      </c>
      <c r="F25" s="7"/>
      <c r="G25" s="2">
        <v>0.63400000000000001</v>
      </c>
      <c r="H25" s="2">
        <v>0.58850000000000002</v>
      </c>
      <c r="I25" s="2">
        <v>0.60780000000000001</v>
      </c>
    </row>
    <row r="26" spans="1:9" x14ac:dyDescent="0.25">
      <c r="A26" s="7"/>
      <c r="B26" s="7"/>
      <c r="C26" s="1" t="s">
        <v>12</v>
      </c>
      <c r="D26" s="1">
        <v>4270</v>
      </c>
      <c r="E26" s="1">
        <v>58</v>
      </c>
      <c r="F26" s="7"/>
      <c r="G26" s="2">
        <v>0.44800000000000001</v>
      </c>
      <c r="H26" s="2">
        <v>0.32629999999999998</v>
      </c>
      <c r="I26" s="2">
        <v>0.37740000000000001</v>
      </c>
    </row>
    <row r="27" spans="1:9" x14ac:dyDescent="0.25">
      <c r="A27" s="7"/>
      <c r="B27" s="7"/>
      <c r="C27" s="1" t="s">
        <v>22</v>
      </c>
      <c r="D27" s="1">
        <v>4565</v>
      </c>
      <c r="E27" s="1">
        <v>347</v>
      </c>
      <c r="F27" s="7"/>
      <c r="G27" s="2">
        <v>0.43380000000000002</v>
      </c>
      <c r="H27" s="2">
        <v>0.26819999999999999</v>
      </c>
      <c r="I27" s="2">
        <v>0.33119999999999999</v>
      </c>
    </row>
    <row r="31" spans="1:9" x14ac:dyDescent="0.25">
      <c r="A31" s="4" t="s">
        <v>25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7" t="s">
        <v>26</v>
      </c>
      <c r="B32" s="7">
        <v>5000</v>
      </c>
      <c r="C32" s="1" t="s">
        <v>2</v>
      </c>
      <c r="D32" s="1">
        <v>4915</v>
      </c>
      <c r="E32" s="1">
        <v>44</v>
      </c>
      <c r="F32" s="7" t="s">
        <v>13</v>
      </c>
      <c r="G32" s="2">
        <v>0.77129999999999999</v>
      </c>
      <c r="H32" s="2">
        <v>0.74009999999999998</v>
      </c>
      <c r="I32" s="2">
        <v>0.75529999999999997</v>
      </c>
    </row>
    <row r="33" spans="1:9" x14ac:dyDescent="0.25">
      <c r="A33" s="7"/>
      <c r="B33" s="7"/>
      <c r="C33" s="1" t="s">
        <v>8</v>
      </c>
      <c r="D33" s="1">
        <v>2345</v>
      </c>
      <c r="E33" s="1">
        <v>38</v>
      </c>
      <c r="F33" s="7"/>
      <c r="G33" s="2">
        <v>0.58050000000000002</v>
      </c>
      <c r="H33" s="2">
        <v>0.47010000000000002</v>
      </c>
      <c r="I33" s="2">
        <v>0.51929999999999998</v>
      </c>
    </row>
    <row r="34" spans="1:9" x14ac:dyDescent="0.25">
      <c r="A34" s="7"/>
      <c r="B34" s="7"/>
      <c r="C34" s="1" t="s">
        <v>10</v>
      </c>
      <c r="D34" s="1">
        <v>2041</v>
      </c>
      <c r="E34" s="1">
        <v>53</v>
      </c>
      <c r="F34" s="7"/>
      <c r="G34" s="2">
        <v>0.77549999999999997</v>
      </c>
      <c r="H34" s="2">
        <v>0.69879999999999998</v>
      </c>
      <c r="I34" s="2">
        <v>0.73419999999999996</v>
      </c>
    </row>
    <row r="35" spans="1:9" x14ac:dyDescent="0.25">
      <c r="A35" s="7"/>
      <c r="B35" s="7"/>
      <c r="C35" s="1" t="s">
        <v>11</v>
      </c>
      <c r="D35" s="1">
        <v>4036</v>
      </c>
      <c r="E35" s="1">
        <v>31</v>
      </c>
      <c r="F35" s="7"/>
      <c r="G35" s="2">
        <v>0.62970000000000004</v>
      </c>
      <c r="H35" s="2">
        <v>0.54559999999999997</v>
      </c>
      <c r="I35" s="2">
        <v>0.58430000000000004</v>
      </c>
    </row>
    <row r="36" spans="1:9" x14ac:dyDescent="0.25">
      <c r="A36" s="7"/>
      <c r="B36" s="7"/>
      <c r="C36" s="1" t="s">
        <v>12</v>
      </c>
      <c r="D36" s="1">
        <v>4270</v>
      </c>
      <c r="E36" s="1">
        <v>58</v>
      </c>
      <c r="F36" s="7"/>
      <c r="G36" s="2">
        <v>0.4284</v>
      </c>
      <c r="H36" s="2">
        <v>0.35849999999999999</v>
      </c>
      <c r="I36" s="2">
        <v>0.39019999999999999</v>
      </c>
    </row>
    <row r="37" spans="1:9" x14ac:dyDescent="0.25">
      <c r="A37" s="7"/>
      <c r="B37" s="7"/>
      <c r="C37" s="1" t="s">
        <v>22</v>
      </c>
      <c r="D37" s="1">
        <v>4565</v>
      </c>
      <c r="E37" s="1">
        <v>347</v>
      </c>
      <c r="F37" s="7"/>
      <c r="G37" s="2">
        <v>0.42049999999999998</v>
      </c>
      <c r="H37" s="2">
        <v>0.2757</v>
      </c>
      <c r="I37" s="2">
        <v>0.33279999999999998</v>
      </c>
    </row>
  </sheetData>
  <mergeCells count="12">
    <mergeCell ref="A2:A7"/>
    <mergeCell ref="B2:B7"/>
    <mergeCell ref="F2:F7"/>
    <mergeCell ref="A12:A17"/>
    <mergeCell ref="B12:B17"/>
    <mergeCell ref="F12:F17"/>
    <mergeCell ref="A22:A27"/>
    <mergeCell ref="B22:B27"/>
    <mergeCell ref="F22:F27"/>
    <mergeCell ref="A32:A37"/>
    <mergeCell ref="B32:B37"/>
    <mergeCell ref="F32:F3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CountVector </vt:lpstr>
      <vt:lpstr>Sheet1</vt:lpstr>
      <vt:lpstr>TFIDFVector </vt:lpstr>
      <vt:lpstr>Sheet2</vt:lpstr>
      <vt:lpstr>Small Scale Result-24000</vt:lpstr>
      <vt:lpstr>Small Scale Result-20000</vt:lpstr>
      <vt:lpstr>Small Scale Result-15000</vt:lpstr>
      <vt:lpstr>Small Scale Result-10000</vt:lpstr>
      <vt:lpstr>Small Scale Result-5000</vt:lpstr>
      <vt:lpstr>Small Scale Result-3000</vt:lpstr>
      <vt:lpstr>No. of doc per category</vt:lpstr>
      <vt:lpstr>TagsPerCategory</vt:lpstr>
      <vt:lpstr>Top Frequecy Word Each Category</vt:lpstr>
      <vt:lpstr>Words Per Cateogry</vt:lpstr>
      <vt:lpstr>Words Per Cateogry (clean doc)</vt:lpstr>
      <vt:lpstr>CVMLKNN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2020-09-13T22:26:04Z</dcterms:modified>
</cp:coreProperties>
</file>