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C:\Users\DELL\Downloads\Compressed\Ms Excel\"/>
    </mc:Choice>
  </mc:AlternateContent>
  <xr:revisionPtr revIDLastSave="0" documentId="13_ncr:1_{A78AC344-AEBD-4DDB-BD4F-11BC3A148525}" xr6:coauthVersionLast="47" xr6:coauthVersionMax="47" xr10:uidLastSave="{00000000-0000-0000-0000-000000000000}"/>
  <bookViews>
    <workbookView xWindow="-110" yWindow="-110" windowWidth="19420" windowHeight="11020" tabRatio="802" activeTab="5" xr2:uid="{4EA02B83-3AD9-4C4F-BCF4-6148E52FAFED}"/>
  </bookViews>
  <sheets>
    <sheet name="01_Means" sheetId="1" r:id="rId1"/>
    <sheet name="01_Minimums" sheetId="2" r:id="rId2"/>
    <sheet name="01_Variance &amp; SD" sheetId="3" r:id="rId3"/>
    <sheet name="Concept developing" sheetId="8" r:id="rId4"/>
    <sheet name="01_Sample margin of Error" sheetId="5" r:id="rId5"/>
    <sheet name="01_Challenge" sheetId="6" r:id="rId6"/>
    <sheet name="01_Challenge Solution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6" l="1"/>
  <c r="E13" i="6"/>
  <c r="E11" i="6"/>
  <c r="E10" i="6"/>
  <c r="E9" i="6"/>
  <c r="E8" i="6"/>
  <c r="E6" i="6"/>
  <c r="E5" i="6"/>
  <c r="B10" i="5"/>
  <c r="B8" i="5"/>
  <c r="F18" i="3"/>
  <c r="F16" i="3"/>
  <c r="C18" i="3"/>
  <c r="C16" i="3"/>
  <c r="C14" i="3"/>
  <c r="B14" i="3"/>
  <c r="C5" i="3"/>
  <c r="C6" i="3"/>
  <c r="C7" i="3"/>
  <c r="C8" i="3"/>
  <c r="C9" i="3"/>
  <c r="C10" i="3"/>
  <c r="C11" i="3"/>
  <c r="C12" i="3"/>
  <c r="C13" i="3"/>
  <c r="C4" i="3"/>
  <c r="B5" i="3"/>
  <c r="B6" i="3"/>
  <c r="B7" i="3"/>
  <c r="B8" i="3"/>
  <c r="B9" i="3"/>
  <c r="B10" i="3"/>
  <c r="B11" i="3"/>
  <c r="B12" i="3"/>
  <c r="B13" i="3"/>
  <c r="B4" i="3"/>
  <c r="D10" i="2"/>
  <c r="D8" i="2"/>
  <c r="D6" i="2"/>
  <c r="D4" i="2"/>
  <c r="D2" i="2"/>
  <c r="D8" i="1" a="1"/>
  <c r="D8" i="1" s="1"/>
  <c r="D6" i="1"/>
  <c r="D4" i="1"/>
  <c r="D2" i="1"/>
  <c r="E14" i="7"/>
  <c r="E13" i="7"/>
  <c r="E11" i="7"/>
  <c r="E10" i="7"/>
  <c r="E9" i="7"/>
  <c r="E8" i="7"/>
  <c r="E6" i="7"/>
  <c r="E5" i="7"/>
  <c r="C1" i="3"/>
  <c r="D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<sst xmlns="http://schemas.openxmlformats.org/spreadsheetml/2006/main" count="53" uniqueCount="35">
  <si>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Days in Transit</t>
  </si>
  <si>
    <t>Mean</t>
  </si>
  <si>
    <t>Median</t>
  </si>
  <si>
    <t>Mode (Single)</t>
  </si>
  <si>
    <t>Mode (Multiple)</t>
  </si>
  <si>
    <t>Order Value</t>
  </si>
  <si>
    <t>Minimum</t>
  </si>
  <si>
    <t>Maximum</t>
  </si>
  <si>
    <t>Quartile 1</t>
  </si>
  <si>
    <t>Quartile 2</t>
  </si>
  <si>
    <t>Quartile 3</t>
  </si>
  <si>
    <t>Order Values</t>
  </si>
  <si>
    <t>VAR.S</t>
  </si>
  <si>
    <t>Standard Deviation (long way)</t>
  </si>
  <si>
    <t>STDEV.S</t>
  </si>
  <si>
    <t>Sample Margin of Error</t>
  </si>
  <si>
    <t>z-scores</t>
  </si>
  <si>
    <t>Standard Deviation</t>
  </si>
  <si>
    <t>Certainty Level</t>
  </si>
  <si>
    <t>Confidence Level</t>
  </si>
  <si>
    <t>z-score</t>
  </si>
  <si>
    <t>Number of Measurements (n)</t>
  </si>
  <si>
    <t>Standard Error</t>
  </si>
  <si>
    <t>Margin of Error</t>
  </si>
  <si>
    <t>Summarize Business Data</t>
  </si>
  <si>
    <t>Day</t>
  </si>
  <si>
    <t>Sales</t>
  </si>
  <si>
    <t>Summaries</t>
  </si>
  <si>
    <t>Mean (average)</t>
  </si>
  <si>
    <t>First Quartile</t>
  </si>
  <si>
    <t>Third Quartile</t>
  </si>
  <si>
    <t>Variance</t>
  </si>
  <si>
    <t>Error (x)</t>
  </si>
  <si>
    <t>Squared Error (x</t>
  </si>
  <si>
    <t>Variance (long way)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</si>
</sst>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4"/>
      <name val="Aptos Narrow"/>
      <family val="2"/>
      <scheme val="minor"/>
    </font>
    <font>
      <b/>
      <sz val="14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4" fontId="0" fillId="0" borderId="0" xfId="2" applyFont="1"/>
    <xf numFmtId="43" fontId="0" fillId="0" borderId="0" xfId="1" applyFont="1"/>
    <xf numFmtId="0" fontId="4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9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2" fillId="0" borderId="1" xfId="3"/>
    <xf numFmtId="44" fontId="0" fillId="2" borderId="0" xfId="2" applyFont="1" applyFill="1"/>
    <xf numFmtId="164" fontId="0" fillId="2" borderId="2" xfId="1" applyNumberFormat="1" applyFont="1" applyFill="1" applyBorder="1"/>
    <xf numFmtId="0" fontId="3" fillId="0" borderId="2" xfId="0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4">
    <cellStyle name="Comma" xfId="1" builtinId="3"/>
    <cellStyle name="Currency" xfId="2" builtinId="4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3</xdr:row>
      <xdr:rowOff>38100</xdr:rowOff>
    </xdr:from>
    <xdr:to>
      <xdr:col>8</xdr:col>
      <xdr:colOff>523209</xdr:colOff>
      <xdr:row>7</xdr:row>
      <xdr:rowOff>177845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E8974-01E3-ACCB-0DD6-0E92683D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0" y="514350"/>
          <a:ext cx="2463927" cy="876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165100</xdr:rowOff>
    </xdr:from>
    <xdr:to>
      <xdr:col>8</xdr:col>
      <xdr:colOff>222480</xdr:colOff>
      <xdr:row>12</xdr:row>
      <xdr:rowOff>31847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C4870A-86CD-FAAC-6A1E-919ECD9B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349250"/>
          <a:ext cx="4483330" cy="189239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26</xdr:row>
      <xdr:rowOff>0</xdr:rowOff>
    </xdr:from>
    <xdr:to>
      <xdr:col>8</xdr:col>
      <xdr:colOff>508245</xdr:colOff>
      <xdr:row>36</xdr:row>
      <xdr:rowOff>108050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0409E-EC84-0606-4426-4D115AA67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4787900"/>
          <a:ext cx="4762745" cy="194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368538</xdr:colOff>
      <xdr:row>64</xdr:row>
      <xdr:rowOff>31818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1DA5D2-0988-4DBD-A96E-4679987B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96550"/>
          <a:ext cx="4635738" cy="13208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235181</xdr:colOff>
      <xdr:row>94</xdr:row>
      <xdr:rowOff>114419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38BFA8-4C1B-4C92-89DE-CE7BB4BC5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100300"/>
          <a:ext cx="4502381" cy="2324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11</xdr:col>
      <xdr:colOff>82868</xdr:colOff>
      <xdr:row>130</xdr:row>
      <xdr:rowOff>19183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260A00-C530-45B9-8280-05EFB2067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361400"/>
          <a:ext cx="6178868" cy="2597283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96</xdr:row>
      <xdr:rowOff>50800</xdr:rowOff>
    </xdr:from>
    <xdr:to>
      <xdr:col>10</xdr:col>
      <xdr:colOff>133350</xdr:colOff>
      <xdr:row>113</xdr:row>
      <xdr:rowOff>148923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9C79FF-A5A0-771F-F454-95F4D670E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5550" y="17729200"/>
          <a:ext cx="5003800" cy="3228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152400</xdr:rowOff>
    </xdr:from>
    <xdr:ext cx="1533525" cy="3534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25EC42-57C0-4A4F-9D59-237662CE0B16}"/>
                </a:ext>
              </a:extLst>
            </xdr:cNvPr>
            <xdr:cNvSpPr txBox="1"/>
          </xdr:nvSpPr>
          <xdr:spPr>
            <a:xfrm>
              <a:off x="4781550" y="152400"/>
              <a:ext cx="1533525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 ∗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25EC42-57C0-4A4F-9D59-237662CE0B16}"/>
                </a:ext>
              </a:extLst>
            </xdr:cNvPr>
            <xdr:cNvSpPr txBox="1"/>
          </xdr:nvSpPr>
          <xdr:spPr>
            <a:xfrm>
              <a:off x="4781550" y="152400"/>
              <a:ext cx="1533525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𝒛 ∗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𝝈/√</a:t>
              </a:r>
              <a:r>
                <a:rPr lang="en-US" sz="1200" b="1" i="0">
                  <a:latin typeface="Cambria Math" panose="02040503050406030204" pitchFamily="18" charset="0"/>
                </a:rPr>
                <a:t>𝒏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E6A6-9BE2-4C82-8EB6-9C08584B65BF}">
  <dimension ref="A1:D14"/>
  <sheetViews>
    <sheetView zoomScale="190" zoomScaleNormal="190" workbookViewId="0">
      <selection activeCell="D8" sqref="D8:D9"/>
    </sheetView>
  </sheetViews>
  <sheetFormatPr defaultRowHeight="14.5" x14ac:dyDescent="0.35"/>
  <cols>
    <col min="1" max="1" width="13.81640625" bestFit="1" customWidth="1"/>
    <col min="3" max="3" width="16" bestFit="1" customWidth="1"/>
  </cols>
  <sheetData>
    <row r="1" spans="1:4" x14ac:dyDescent="0.35">
      <c r="A1" s="1" t="s">
        <v>0</v>
      </c>
    </row>
    <row r="2" spans="1:4" x14ac:dyDescent="0.35">
      <c r="A2">
        <v>23</v>
      </c>
      <c r="C2" s="1" t="s">
        <v>1</v>
      </c>
      <c r="D2">
        <f>AVERAGE(A2:A13)</f>
        <v>29.166666666666668</v>
      </c>
    </row>
    <row r="3" spans="1:4" x14ac:dyDescent="0.35">
      <c r="A3">
        <v>27</v>
      </c>
    </row>
    <row r="4" spans="1:4" x14ac:dyDescent="0.35">
      <c r="A4">
        <v>27</v>
      </c>
      <c r="C4" s="1" t="s">
        <v>2</v>
      </c>
      <c r="D4">
        <f>MEDIAN(A2:A13)</f>
        <v>28</v>
      </c>
    </row>
    <row r="5" spans="1:4" x14ac:dyDescent="0.35">
      <c r="A5">
        <v>26</v>
      </c>
    </row>
    <row r="6" spans="1:4" x14ac:dyDescent="0.35">
      <c r="A6">
        <v>28</v>
      </c>
      <c r="C6" s="1" t="s">
        <v>3</v>
      </c>
      <c r="D6">
        <f>_xlfn.MODE.SNGL(A2:A13)</f>
        <v>28</v>
      </c>
    </row>
    <row r="7" spans="1:4" x14ac:dyDescent="0.35">
      <c r="A7">
        <v>28</v>
      </c>
    </row>
    <row r="8" spans="1:4" x14ac:dyDescent="0.35">
      <c r="A8">
        <v>28</v>
      </c>
      <c r="C8" s="1" t="s">
        <v>4</v>
      </c>
      <c r="D8" cm="1">
        <f t="array" ref="D8:D9">_xlfn.MODE.MULT(A2:A14)</f>
        <v>27</v>
      </c>
    </row>
    <row r="9" spans="1:4" x14ac:dyDescent="0.35">
      <c r="A9">
        <v>29</v>
      </c>
      <c r="D9">
        <v>28</v>
      </c>
    </row>
    <row r="10" spans="1:4" x14ac:dyDescent="0.35">
      <c r="A10">
        <v>29</v>
      </c>
    </row>
    <row r="11" spans="1:4" x14ac:dyDescent="0.35">
      <c r="A11">
        <v>30</v>
      </c>
    </row>
    <row r="12" spans="1:4" x14ac:dyDescent="0.35">
      <c r="A12">
        <v>37</v>
      </c>
    </row>
    <row r="13" spans="1:4" x14ac:dyDescent="0.35">
      <c r="A13">
        <v>38</v>
      </c>
    </row>
    <row r="14" spans="1:4" x14ac:dyDescent="0.35">
      <c r="A14">
        <v>27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A1FB-0A0B-47BC-9A5B-D1680B852A70}">
  <dimension ref="A1:D40"/>
  <sheetViews>
    <sheetView topLeftCell="A4" zoomScale="220" zoomScaleNormal="220" workbookViewId="0">
      <selection activeCell="D10" sqref="D10"/>
    </sheetView>
  </sheetViews>
  <sheetFormatPr defaultRowHeight="14.5" x14ac:dyDescent="0.35"/>
  <cols>
    <col min="1" max="1" width="11.7265625" bestFit="1" customWidth="1"/>
    <col min="3" max="3" width="10" bestFit="1" customWidth="1"/>
    <col min="4" max="4" width="13.81640625" customWidth="1"/>
  </cols>
  <sheetData>
    <row r="1" spans="1:4" x14ac:dyDescent="0.35">
      <c r="A1" s="2" t="s">
        <v>5</v>
      </c>
    </row>
    <row r="2" spans="1:4" x14ac:dyDescent="0.35">
      <c r="A2" s="14">
        <v>1684</v>
      </c>
      <c r="C2" s="1" t="s">
        <v>6</v>
      </c>
      <c r="D2" s="3">
        <f>MIN(A2:A40)</f>
        <v>1684</v>
      </c>
    </row>
    <row r="3" spans="1:4" x14ac:dyDescent="0.35">
      <c r="A3" s="3">
        <v>1738</v>
      </c>
    </row>
    <row r="4" spans="1:4" x14ac:dyDescent="0.35">
      <c r="A4" s="3">
        <v>1861</v>
      </c>
      <c r="C4" s="1" t="s">
        <v>7</v>
      </c>
      <c r="D4" s="3">
        <f>MAX(A2:A40)</f>
        <v>9932</v>
      </c>
    </row>
    <row r="5" spans="1:4" x14ac:dyDescent="0.35">
      <c r="A5" s="3">
        <v>2392</v>
      </c>
    </row>
    <row r="6" spans="1:4" x14ac:dyDescent="0.35">
      <c r="A6" s="3">
        <v>2511</v>
      </c>
      <c r="C6" s="1" t="s">
        <v>8</v>
      </c>
      <c r="D6" s="3">
        <f>_xlfn.QUARTILE.EXC(A2:A40,1)</f>
        <v>4293</v>
      </c>
    </row>
    <row r="7" spans="1:4" x14ac:dyDescent="0.35">
      <c r="A7" s="3">
        <v>2780</v>
      </c>
    </row>
    <row r="8" spans="1:4" x14ac:dyDescent="0.35">
      <c r="A8" s="3">
        <v>3547</v>
      </c>
      <c r="C8" s="1" t="s">
        <v>9</v>
      </c>
      <c r="D8" s="3">
        <f>_xlfn.QUARTILE.EXC(A2:A40,2)</f>
        <v>6062</v>
      </c>
    </row>
    <row r="9" spans="1:4" x14ac:dyDescent="0.35">
      <c r="A9" s="3">
        <v>3741</v>
      </c>
    </row>
    <row r="10" spans="1:4" x14ac:dyDescent="0.35">
      <c r="A10" s="3">
        <v>4109</v>
      </c>
      <c r="C10" s="1" t="s">
        <v>10</v>
      </c>
      <c r="D10" s="3">
        <f>_xlfn.QUARTILE.EXC(A2:A40,3)</f>
        <v>7491</v>
      </c>
    </row>
    <row r="11" spans="1:4" x14ac:dyDescent="0.35">
      <c r="A11" s="14">
        <v>4293</v>
      </c>
    </row>
    <row r="12" spans="1:4" x14ac:dyDescent="0.35">
      <c r="A12" s="3">
        <v>4316</v>
      </c>
    </row>
    <row r="13" spans="1:4" x14ac:dyDescent="0.35">
      <c r="A13" s="3">
        <v>4364</v>
      </c>
    </row>
    <row r="14" spans="1:4" x14ac:dyDescent="0.35">
      <c r="A14" s="3">
        <v>4465</v>
      </c>
    </row>
    <row r="15" spans="1:4" x14ac:dyDescent="0.35">
      <c r="A15" s="3">
        <v>4479</v>
      </c>
    </row>
    <row r="16" spans="1:4" x14ac:dyDescent="0.35">
      <c r="A16" s="3">
        <v>4521</v>
      </c>
    </row>
    <row r="17" spans="1:1" x14ac:dyDescent="0.35">
      <c r="A17" s="3">
        <v>4754</v>
      </c>
    </row>
    <row r="18" spans="1:1" x14ac:dyDescent="0.35">
      <c r="A18" s="3">
        <v>5099</v>
      </c>
    </row>
    <row r="19" spans="1:1" x14ac:dyDescent="0.35">
      <c r="A19" s="3">
        <v>5629</v>
      </c>
    </row>
    <row r="20" spans="1:1" x14ac:dyDescent="0.35">
      <c r="A20" s="3">
        <v>5786</v>
      </c>
    </row>
    <row r="21" spans="1:1" x14ac:dyDescent="0.35">
      <c r="A21" s="3">
        <v>6062</v>
      </c>
    </row>
    <row r="22" spans="1:1" x14ac:dyDescent="0.35">
      <c r="A22" s="3">
        <v>6221</v>
      </c>
    </row>
    <row r="23" spans="1:1" x14ac:dyDescent="0.35">
      <c r="A23" s="3">
        <v>6231</v>
      </c>
    </row>
    <row r="24" spans="1:1" x14ac:dyDescent="0.35">
      <c r="A24" s="3">
        <v>6286</v>
      </c>
    </row>
    <row r="25" spans="1:1" x14ac:dyDescent="0.35">
      <c r="A25" s="3">
        <v>6424</v>
      </c>
    </row>
    <row r="26" spans="1:1" x14ac:dyDescent="0.35">
      <c r="A26" s="3">
        <v>6885</v>
      </c>
    </row>
    <row r="27" spans="1:1" x14ac:dyDescent="0.35">
      <c r="A27" s="3">
        <v>6898</v>
      </c>
    </row>
    <row r="28" spans="1:1" x14ac:dyDescent="0.35">
      <c r="A28" s="3">
        <v>6955</v>
      </c>
    </row>
    <row r="29" spans="1:1" x14ac:dyDescent="0.35">
      <c r="A29" s="3">
        <v>7265</v>
      </c>
    </row>
    <row r="30" spans="1:1" x14ac:dyDescent="0.35">
      <c r="A30" s="3">
        <v>7330</v>
      </c>
    </row>
    <row r="31" spans="1:1" x14ac:dyDescent="0.35">
      <c r="A31" s="3">
        <v>7491</v>
      </c>
    </row>
    <row r="32" spans="1:1" x14ac:dyDescent="0.35">
      <c r="A32" s="3">
        <v>7641</v>
      </c>
    </row>
    <row r="33" spans="1:1" x14ac:dyDescent="0.35">
      <c r="A33" s="3">
        <v>7666</v>
      </c>
    </row>
    <row r="34" spans="1:1" x14ac:dyDescent="0.35">
      <c r="A34" s="3">
        <v>7751</v>
      </c>
    </row>
    <row r="35" spans="1:1" x14ac:dyDescent="0.35">
      <c r="A35" s="3">
        <v>8060</v>
      </c>
    </row>
    <row r="36" spans="1:1" x14ac:dyDescent="0.35">
      <c r="A36" s="3">
        <v>8219</v>
      </c>
    </row>
    <row r="37" spans="1:1" x14ac:dyDescent="0.35">
      <c r="A37" s="3">
        <v>8283</v>
      </c>
    </row>
    <row r="38" spans="1:1" x14ac:dyDescent="0.35">
      <c r="A38" s="3">
        <v>8852</v>
      </c>
    </row>
    <row r="39" spans="1:1" x14ac:dyDescent="0.35">
      <c r="A39" s="3">
        <v>9637</v>
      </c>
    </row>
    <row r="40" spans="1:1" x14ac:dyDescent="0.35">
      <c r="A40" s="14">
        <v>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FAF-1129-4694-8FE8-5E4B4097086A}">
  <dimension ref="A1:F18"/>
  <sheetViews>
    <sheetView zoomScale="160" zoomScaleNormal="160" workbookViewId="0">
      <selection activeCell="F18" sqref="F18"/>
    </sheetView>
  </sheetViews>
  <sheetFormatPr defaultRowHeight="14.5" x14ac:dyDescent="0.35"/>
  <cols>
    <col min="1" max="1" width="13.7265625" bestFit="1" customWidth="1"/>
    <col min="2" max="2" width="27" bestFit="1" customWidth="1"/>
    <col min="3" max="3" width="18.81640625" customWidth="1"/>
    <col min="4" max="4" width="4.1796875" customWidth="1"/>
    <col min="6" max="6" width="10.7265625" bestFit="1" customWidth="1"/>
  </cols>
  <sheetData>
    <row r="1" spans="1:6" x14ac:dyDescent="0.35">
      <c r="B1" s="1" t="s">
        <v>1</v>
      </c>
      <c r="C1" s="4">
        <f>AVERAGE(A4:A13)</f>
        <v>5482.6</v>
      </c>
    </row>
    <row r="2" spans="1:6" ht="7.4" customHeight="1" x14ac:dyDescent="0.35"/>
    <row r="3" spans="1:6" ht="16" x14ac:dyDescent="0.4">
      <c r="A3" s="5" t="s">
        <v>11</v>
      </c>
      <c r="B3" s="2" t="s">
        <v>32</v>
      </c>
      <c r="C3" s="2" t="s">
        <v>33</v>
      </c>
    </row>
    <row r="4" spans="1:6" x14ac:dyDescent="0.35">
      <c r="A4" s="6">
        <v>2393</v>
      </c>
      <c r="B4" s="6">
        <f>A4-$C$1</f>
        <v>-3089.6000000000004</v>
      </c>
      <c r="C4" s="6">
        <f>B4^2</f>
        <v>9545628.160000002</v>
      </c>
    </row>
    <row r="5" spans="1:6" x14ac:dyDescent="0.35">
      <c r="A5" s="6">
        <v>5403</v>
      </c>
      <c r="B5" s="6">
        <f t="shared" ref="B5:B13" si="0">A5-$C$1</f>
        <v>-79.600000000000364</v>
      </c>
      <c r="C5" s="6">
        <f t="shared" ref="C5:C13" si="1">B5^2</f>
        <v>6336.1600000000581</v>
      </c>
    </row>
    <row r="6" spans="1:6" x14ac:dyDescent="0.35">
      <c r="A6" s="6">
        <v>2140</v>
      </c>
      <c r="B6" s="6">
        <f t="shared" si="0"/>
        <v>-3342.6000000000004</v>
      </c>
      <c r="C6" s="6">
        <f t="shared" si="1"/>
        <v>11172974.760000002</v>
      </c>
    </row>
    <row r="7" spans="1:6" x14ac:dyDescent="0.35">
      <c r="A7" s="6">
        <v>9195</v>
      </c>
      <c r="B7" s="6">
        <f t="shared" si="0"/>
        <v>3712.3999999999996</v>
      </c>
      <c r="C7" s="6">
        <f t="shared" si="1"/>
        <v>13781913.759999998</v>
      </c>
    </row>
    <row r="8" spans="1:6" x14ac:dyDescent="0.35">
      <c r="A8" s="6">
        <v>4132</v>
      </c>
      <c r="B8" s="6">
        <f t="shared" si="0"/>
        <v>-1350.6000000000004</v>
      </c>
      <c r="C8" s="6">
        <f t="shared" si="1"/>
        <v>1824120.360000001</v>
      </c>
    </row>
    <row r="9" spans="1:6" x14ac:dyDescent="0.35">
      <c r="A9" s="6">
        <v>9429</v>
      </c>
      <c r="B9" s="6">
        <f t="shared" si="0"/>
        <v>3946.3999999999996</v>
      </c>
      <c r="C9" s="6">
        <f t="shared" si="1"/>
        <v>15574072.959999997</v>
      </c>
    </row>
    <row r="10" spans="1:6" x14ac:dyDescent="0.35">
      <c r="A10" s="6">
        <v>8054</v>
      </c>
      <c r="B10" s="6">
        <f t="shared" si="0"/>
        <v>2571.3999999999996</v>
      </c>
      <c r="C10" s="6">
        <f t="shared" si="1"/>
        <v>6612097.9599999981</v>
      </c>
    </row>
    <row r="11" spans="1:6" x14ac:dyDescent="0.35">
      <c r="A11" s="6">
        <v>3150</v>
      </c>
      <c r="B11" s="6">
        <f t="shared" si="0"/>
        <v>-2332.6000000000004</v>
      </c>
      <c r="C11" s="6">
        <f t="shared" si="1"/>
        <v>5441022.7600000016</v>
      </c>
    </row>
    <row r="12" spans="1:6" x14ac:dyDescent="0.35">
      <c r="A12" s="6">
        <v>5447</v>
      </c>
      <c r="B12" s="6">
        <f t="shared" si="0"/>
        <v>-35.600000000000364</v>
      </c>
      <c r="C12" s="6">
        <f t="shared" si="1"/>
        <v>1267.3600000000258</v>
      </c>
    </row>
    <row r="13" spans="1:6" x14ac:dyDescent="0.35">
      <c r="A13" s="6">
        <v>5483</v>
      </c>
      <c r="B13" s="6">
        <f t="shared" si="0"/>
        <v>0.3999999999996362</v>
      </c>
      <c r="C13" s="6">
        <f t="shared" si="1"/>
        <v>0.15999999999970896</v>
      </c>
    </row>
    <row r="14" spans="1:6" x14ac:dyDescent="0.35">
      <c r="A14" s="6"/>
      <c r="B14" s="7">
        <f>SUM(B4:B13)</f>
        <v>-3.637978807091713E-12</v>
      </c>
      <c r="C14" s="15">
        <f>SUM(C4:C13)</f>
        <v>63959434.399999991</v>
      </c>
    </row>
    <row r="15" spans="1:6" ht="7.75" customHeight="1" x14ac:dyDescent="0.35"/>
    <row r="16" spans="1:6" x14ac:dyDescent="0.35">
      <c r="B16" s="1" t="s">
        <v>34</v>
      </c>
      <c r="C16" s="6">
        <f>C14/(COUNT(C4:C13)-1)</f>
        <v>7106603.8222222216</v>
      </c>
      <c r="E16" s="1" t="s">
        <v>12</v>
      </c>
      <c r="F16" s="6">
        <f>_xlfn.VAR.S(A4:A13)</f>
        <v>7106603.8222222198</v>
      </c>
    </row>
    <row r="17" spans="2:6" ht="7.4" customHeight="1" x14ac:dyDescent="0.35"/>
    <row r="18" spans="2:6" x14ac:dyDescent="0.35">
      <c r="B18" s="1" t="s">
        <v>13</v>
      </c>
      <c r="C18" s="6">
        <f>SQRT(C16)</f>
        <v>2665.8214160408834</v>
      </c>
      <c r="E18" s="1" t="s">
        <v>14</v>
      </c>
      <c r="F18" s="6">
        <f>_xlfn.STDEV.S(A4:A13)</f>
        <v>2665.8214160408834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FE3E-6B45-4E3F-9CB6-D79152AA2F7B}">
  <dimension ref="A1"/>
  <sheetViews>
    <sheetView topLeftCell="A22" workbookViewId="0">
      <selection activeCell="N106" sqref="N10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02DC-FC98-46BA-B1A9-4CFB91BDE75E}">
  <dimension ref="A1:E10"/>
  <sheetViews>
    <sheetView topLeftCell="A5" zoomScale="172" zoomScaleNormal="172" workbookViewId="0">
      <selection activeCell="D16" sqref="D16"/>
    </sheetView>
  </sheetViews>
  <sheetFormatPr defaultRowHeight="14.5" x14ac:dyDescent="0.35"/>
  <cols>
    <col min="1" max="1" width="28.1796875" customWidth="1"/>
    <col min="2" max="2" width="10.26953125" customWidth="1"/>
    <col min="3" max="3" width="6" customWidth="1"/>
    <col min="4" max="4" width="16.453125" bestFit="1" customWidth="1"/>
    <col min="5" max="5" width="9.81640625" customWidth="1"/>
    <col min="6" max="6" width="4.81640625" customWidth="1"/>
  </cols>
  <sheetData>
    <row r="1" spans="1:5" ht="23.5" x14ac:dyDescent="0.55000000000000004">
      <c r="A1" s="8" t="s">
        <v>15</v>
      </c>
    </row>
    <row r="2" spans="1:5" ht="18.5" x14ac:dyDescent="0.45">
      <c r="D2" s="9" t="s">
        <v>16</v>
      </c>
    </row>
    <row r="3" spans="1:5" x14ac:dyDescent="0.35">
      <c r="A3" s="1" t="s">
        <v>17</v>
      </c>
      <c r="B3">
        <v>0.1</v>
      </c>
    </row>
    <row r="4" spans="1:5" x14ac:dyDescent="0.35">
      <c r="A4" s="1" t="s">
        <v>18</v>
      </c>
      <c r="B4" s="10">
        <v>0.95</v>
      </c>
      <c r="D4" s="16" t="s">
        <v>19</v>
      </c>
      <c r="E4" s="16" t="s">
        <v>20</v>
      </c>
    </row>
    <row r="5" spans="1:5" x14ac:dyDescent="0.35">
      <c r="A5" s="1" t="s">
        <v>20</v>
      </c>
      <c r="D5" s="17">
        <v>0.8</v>
      </c>
      <c r="E5" s="18">
        <v>1.28</v>
      </c>
    </row>
    <row r="6" spans="1:5" x14ac:dyDescent="0.35">
      <c r="A6" s="1" t="s">
        <v>21</v>
      </c>
      <c r="B6">
        <v>40</v>
      </c>
      <c r="D6" s="17">
        <v>0.9</v>
      </c>
      <c r="E6" s="18">
        <v>1.645</v>
      </c>
    </row>
    <row r="7" spans="1:5" x14ac:dyDescent="0.35">
      <c r="A7" s="1"/>
      <c r="D7" s="17">
        <v>0.95</v>
      </c>
      <c r="E7" s="19">
        <v>1.96</v>
      </c>
    </row>
    <row r="8" spans="1:5" x14ac:dyDescent="0.35">
      <c r="A8" s="1" t="s">
        <v>22</v>
      </c>
      <c r="B8" s="11">
        <f>B3/SQRT(B6)</f>
        <v>1.5811388300841896E-2</v>
      </c>
      <c r="D8" s="17">
        <v>0.98</v>
      </c>
      <c r="E8" s="18">
        <v>2.33</v>
      </c>
    </row>
    <row r="9" spans="1:5" x14ac:dyDescent="0.35">
      <c r="D9" s="17">
        <v>0.99</v>
      </c>
      <c r="E9" s="18">
        <v>2.58</v>
      </c>
    </row>
    <row r="10" spans="1:5" x14ac:dyDescent="0.35">
      <c r="A10" s="1" t="s">
        <v>23</v>
      </c>
      <c r="B10" s="11">
        <f>B4*B8</f>
        <v>1.50208188857998E-2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92C-8921-4027-8F59-EAE828363FF9}">
  <dimension ref="A1:E33"/>
  <sheetViews>
    <sheetView tabSelected="1" zoomScale="61" workbookViewId="0">
      <selection activeCell="E15" sqref="E15"/>
    </sheetView>
  </sheetViews>
  <sheetFormatPr defaultRowHeight="14.5" x14ac:dyDescent="0.35"/>
  <cols>
    <col min="2" max="2" width="14.453125" customWidth="1"/>
    <col min="4" max="4" width="18.1796875" bestFit="1" customWidth="1"/>
    <col min="5" max="5" width="13.81640625" customWidth="1"/>
  </cols>
  <sheetData>
    <row r="1" spans="1:5" ht="23.5" x14ac:dyDescent="0.55000000000000004">
      <c r="A1" s="8" t="s">
        <v>24</v>
      </c>
    </row>
    <row r="3" spans="1:5" ht="17.5" thickBot="1" x14ac:dyDescent="0.45">
      <c r="A3" s="12" t="s">
        <v>25</v>
      </c>
      <c r="B3" s="12" t="s">
        <v>26</v>
      </c>
      <c r="D3" s="13" t="s">
        <v>27</v>
      </c>
    </row>
    <row r="4" spans="1:5" ht="15" thickTop="1" x14ac:dyDescent="0.35">
      <c r="A4">
        <v>23</v>
      </c>
      <c r="B4" s="3">
        <v>189</v>
      </c>
    </row>
    <row r="5" spans="1:5" x14ac:dyDescent="0.35">
      <c r="A5">
        <v>11</v>
      </c>
      <c r="B5" s="3">
        <v>461</v>
      </c>
      <c r="D5" s="1" t="s">
        <v>28</v>
      </c>
      <c r="E5" s="3">
        <f>AVERAGE(B4:B35)</f>
        <v>1319.4666666666667</v>
      </c>
    </row>
    <row r="6" spans="1:5" x14ac:dyDescent="0.35">
      <c r="A6">
        <v>8</v>
      </c>
      <c r="B6" s="3">
        <v>748</v>
      </c>
      <c r="D6" s="1" t="s">
        <v>2</v>
      </c>
      <c r="E6" s="3">
        <f>MEDIAN(B4:B33)</f>
        <v>1285.5</v>
      </c>
    </row>
    <row r="7" spans="1:5" x14ac:dyDescent="0.35">
      <c r="A7">
        <v>13</v>
      </c>
      <c r="B7" s="3">
        <v>791</v>
      </c>
      <c r="D7" s="1"/>
    </row>
    <row r="8" spans="1:5" x14ac:dyDescent="0.35">
      <c r="A8">
        <v>30</v>
      </c>
      <c r="B8" s="3">
        <v>848</v>
      </c>
      <c r="D8" s="1" t="s">
        <v>7</v>
      </c>
      <c r="E8" s="3">
        <f>MAX(B4:B33)</f>
        <v>2599</v>
      </c>
    </row>
    <row r="9" spans="1:5" x14ac:dyDescent="0.35">
      <c r="A9">
        <v>6</v>
      </c>
      <c r="B9" s="3">
        <v>853</v>
      </c>
      <c r="D9" s="1" t="s">
        <v>6</v>
      </c>
      <c r="E9" s="3">
        <f>MIN(B4:B33)</f>
        <v>189</v>
      </c>
    </row>
    <row r="10" spans="1:5" x14ac:dyDescent="0.35">
      <c r="A10">
        <v>24</v>
      </c>
      <c r="B10" s="3">
        <v>1031</v>
      </c>
      <c r="D10" s="1" t="s">
        <v>29</v>
      </c>
      <c r="E10" s="3">
        <f>_xlfn.QUARTILE.EXC(B4:B33,1)</f>
        <v>1072.25</v>
      </c>
    </row>
    <row r="11" spans="1:5" x14ac:dyDescent="0.35">
      <c r="A11">
        <v>3</v>
      </c>
      <c r="B11" s="3">
        <v>1086</v>
      </c>
      <c r="D11" s="1" t="s">
        <v>30</v>
      </c>
      <c r="E11" s="3">
        <f>_xlfn.QUARTILE.EXC(B5:B34,2)</f>
        <v>1302</v>
      </c>
    </row>
    <row r="12" spans="1:5" x14ac:dyDescent="0.35">
      <c r="A12">
        <v>2</v>
      </c>
      <c r="B12" s="3">
        <v>1092</v>
      </c>
      <c r="D12" s="1"/>
    </row>
    <row r="13" spans="1:5" x14ac:dyDescent="0.35">
      <c r="A13">
        <v>14</v>
      </c>
      <c r="B13" s="3">
        <v>1104</v>
      </c>
      <c r="D13" s="1" t="s">
        <v>31</v>
      </c>
      <c r="E13" s="4">
        <f>_xlfn.VAR.S(B4:B33)</f>
        <v>249270.60229885063</v>
      </c>
    </row>
    <row r="14" spans="1:5" x14ac:dyDescent="0.35">
      <c r="A14">
        <v>12</v>
      </c>
      <c r="B14" s="3">
        <v>1128</v>
      </c>
      <c r="D14" s="1" t="s">
        <v>17</v>
      </c>
      <c r="E14" s="4">
        <f>_xlfn.STDEV.S(B4:B33)</f>
        <v>499.27006950031625</v>
      </c>
    </row>
    <row r="15" spans="1:5" x14ac:dyDescent="0.35">
      <c r="A15">
        <v>7</v>
      </c>
      <c r="B15" s="3">
        <v>1188</v>
      </c>
    </row>
    <row r="16" spans="1:5" x14ac:dyDescent="0.35">
      <c r="A16">
        <v>18</v>
      </c>
      <c r="B16" s="3">
        <v>1204</v>
      </c>
    </row>
    <row r="17" spans="1:2" x14ac:dyDescent="0.35">
      <c r="A17">
        <v>26</v>
      </c>
      <c r="B17" s="3">
        <v>1224</v>
      </c>
    </row>
    <row r="18" spans="1:2" x14ac:dyDescent="0.35">
      <c r="A18">
        <v>22</v>
      </c>
      <c r="B18" s="3">
        <v>1269</v>
      </c>
    </row>
    <row r="19" spans="1:2" x14ac:dyDescent="0.35">
      <c r="A19">
        <v>20</v>
      </c>
      <c r="B19" s="3">
        <v>1302</v>
      </c>
    </row>
    <row r="20" spans="1:2" x14ac:dyDescent="0.35">
      <c r="A20">
        <v>15</v>
      </c>
      <c r="B20" s="3">
        <v>1349</v>
      </c>
    </row>
    <row r="21" spans="1:2" x14ac:dyDescent="0.35">
      <c r="A21">
        <v>1</v>
      </c>
      <c r="B21" s="3">
        <v>1359</v>
      </c>
    </row>
    <row r="22" spans="1:2" x14ac:dyDescent="0.35">
      <c r="A22">
        <v>27</v>
      </c>
      <c r="B22" s="3">
        <v>1453</v>
      </c>
    </row>
    <row r="23" spans="1:2" x14ac:dyDescent="0.35">
      <c r="A23">
        <v>25</v>
      </c>
      <c r="B23" s="3">
        <v>1474</v>
      </c>
    </row>
    <row r="24" spans="1:2" x14ac:dyDescent="0.35">
      <c r="A24">
        <v>29</v>
      </c>
      <c r="B24" s="3">
        <v>1516</v>
      </c>
    </row>
    <row r="25" spans="1:2" x14ac:dyDescent="0.35">
      <c r="A25">
        <v>17</v>
      </c>
      <c r="B25" s="3">
        <v>1547</v>
      </c>
    </row>
    <row r="26" spans="1:2" x14ac:dyDescent="0.35">
      <c r="A26">
        <v>9</v>
      </c>
      <c r="B26" s="3">
        <v>1553</v>
      </c>
    </row>
    <row r="27" spans="1:2" x14ac:dyDescent="0.35">
      <c r="A27">
        <v>10</v>
      </c>
      <c r="B27" s="3">
        <v>1620</v>
      </c>
    </row>
    <row r="28" spans="1:2" x14ac:dyDescent="0.35">
      <c r="A28">
        <v>16</v>
      </c>
      <c r="B28" s="3">
        <v>1668</v>
      </c>
    </row>
    <row r="29" spans="1:2" x14ac:dyDescent="0.35">
      <c r="A29">
        <v>28</v>
      </c>
      <c r="B29" s="3">
        <v>1866</v>
      </c>
    </row>
    <row r="30" spans="1:2" x14ac:dyDescent="0.35">
      <c r="A30">
        <v>4</v>
      </c>
      <c r="B30" s="3">
        <v>1870</v>
      </c>
    </row>
    <row r="31" spans="1:2" x14ac:dyDescent="0.35">
      <c r="A31">
        <v>5</v>
      </c>
      <c r="B31" s="3">
        <v>2036</v>
      </c>
    </row>
    <row r="32" spans="1:2" x14ac:dyDescent="0.35">
      <c r="A32">
        <v>21</v>
      </c>
      <c r="B32" s="3">
        <v>2156</v>
      </c>
    </row>
    <row r="33" spans="1:2" x14ac:dyDescent="0.35">
      <c r="A33">
        <v>19</v>
      </c>
      <c r="B33" s="3">
        <v>2599</v>
      </c>
    </row>
  </sheetData>
  <sortState xmlns:xlrd2="http://schemas.microsoft.com/office/spreadsheetml/2017/richdata2" ref="A4:B33">
    <sortCondition ref="B4:B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4411-78A0-4891-865A-54423A07F917}">
  <dimension ref="A1:E33"/>
  <sheetViews>
    <sheetView workbookViewId="0">
      <selection activeCell="K7" sqref="K7"/>
    </sheetView>
  </sheetViews>
  <sheetFormatPr defaultRowHeight="14.5" x14ac:dyDescent="0.35"/>
  <cols>
    <col min="2" max="2" width="10.1796875" bestFit="1" customWidth="1"/>
    <col min="4" max="4" width="18.1796875" bestFit="1" customWidth="1"/>
    <col min="5" max="5" width="13.81640625" customWidth="1"/>
  </cols>
  <sheetData>
    <row r="1" spans="1:5" ht="23.5" x14ac:dyDescent="0.55000000000000004">
      <c r="A1" s="8" t="s">
        <v>24</v>
      </c>
    </row>
    <row r="3" spans="1:5" ht="17.5" thickBot="1" x14ac:dyDescent="0.45">
      <c r="A3" s="12" t="s">
        <v>25</v>
      </c>
      <c r="B3" s="12" t="s">
        <v>26</v>
      </c>
      <c r="D3" s="13" t="s">
        <v>27</v>
      </c>
    </row>
    <row r="4" spans="1:5" ht="15" thickTop="1" x14ac:dyDescent="0.35">
      <c r="A4">
        <v>1</v>
      </c>
      <c r="B4" s="3">
        <v>1359</v>
      </c>
    </row>
    <row r="5" spans="1:5" x14ac:dyDescent="0.35">
      <c r="A5">
        <v>2</v>
      </c>
      <c r="B5" s="3">
        <v>1092</v>
      </c>
      <c r="D5" s="1" t="s">
        <v>28</v>
      </c>
      <c r="E5" s="3">
        <f>AVERAGE(B4:B33)</f>
        <v>1319.4666666666667</v>
      </c>
    </row>
    <row r="6" spans="1:5" x14ac:dyDescent="0.35">
      <c r="A6">
        <v>3</v>
      </c>
      <c r="B6" s="3">
        <v>1086</v>
      </c>
      <c r="D6" s="1" t="s">
        <v>2</v>
      </c>
      <c r="E6" s="3">
        <f>MEDIAN(B4:B33)</f>
        <v>1285.5</v>
      </c>
    </row>
    <row r="7" spans="1:5" x14ac:dyDescent="0.35">
      <c r="A7">
        <v>4</v>
      </c>
      <c r="B7" s="3">
        <v>1870</v>
      </c>
      <c r="D7" s="1"/>
    </row>
    <row r="8" spans="1:5" x14ac:dyDescent="0.35">
      <c r="A8">
        <v>5</v>
      </c>
      <c r="B8" s="3">
        <v>2036</v>
      </c>
      <c r="D8" s="1" t="s">
        <v>7</v>
      </c>
      <c r="E8" s="3">
        <f>MAX(B4:B33)</f>
        <v>2599</v>
      </c>
    </row>
    <row r="9" spans="1:5" x14ac:dyDescent="0.35">
      <c r="A9">
        <v>6</v>
      </c>
      <c r="B9" s="3">
        <v>853</v>
      </c>
      <c r="D9" s="1" t="s">
        <v>6</v>
      </c>
      <c r="E9" s="3">
        <f>MIN(B4:B33)</f>
        <v>189</v>
      </c>
    </row>
    <row r="10" spans="1:5" x14ac:dyDescent="0.35">
      <c r="A10">
        <v>7</v>
      </c>
      <c r="B10" s="3">
        <v>1188</v>
      </c>
      <c r="D10" s="1" t="s">
        <v>29</v>
      </c>
      <c r="E10" s="3">
        <f>_xlfn.QUARTILE.EXC(B4:B33,1)</f>
        <v>1072.25</v>
      </c>
    </row>
    <row r="11" spans="1:5" x14ac:dyDescent="0.35">
      <c r="A11">
        <v>8</v>
      </c>
      <c r="B11" s="3">
        <v>748</v>
      </c>
      <c r="D11" s="1" t="s">
        <v>30</v>
      </c>
      <c r="E11" s="3">
        <f>_xlfn.QUARTILE.EXC(B4:B33,3)</f>
        <v>1569.75</v>
      </c>
    </row>
    <row r="12" spans="1:5" x14ac:dyDescent="0.35">
      <c r="A12">
        <v>9</v>
      </c>
      <c r="B12" s="3">
        <v>1553</v>
      </c>
      <c r="D12" s="1"/>
    </row>
    <row r="13" spans="1:5" x14ac:dyDescent="0.35">
      <c r="A13">
        <v>10</v>
      </c>
      <c r="B13" s="3">
        <v>1620</v>
      </c>
      <c r="D13" s="1" t="s">
        <v>31</v>
      </c>
      <c r="E13" s="4">
        <f>_xlfn.VAR.S(B4:B33)</f>
        <v>249270.60229885063</v>
      </c>
    </row>
    <row r="14" spans="1:5" x14ac:dyDescent="0.35">
      <c r="A14">
        <v>11</v>
      </c>
      <c r="B14" s="3">
        <v>461</v>
      </c>
      <c r="D14" s="1" t="s">
        <v>17</v>
      </c>
      <c r="E14" s="4">
        <f>_xlfn.STDEV.S(B4:B33)</f>
        <v>499.27006950031625</v>
      </c>
    </row>
    <row r="15" spans="1:5" x14ac:dyDescent="0.35">
      <c r="A15">
        <v>12</v>
      </c>
      <c r="B15" s="3">
        <v>1128</v>
      </c>
    </row>
    <row r="16" spans="1:5" x14ac:dyDescent="0.35">
      <c r="A16">
        <v>13</v>
      </c>
      <c r="B16" s="3">
        <v>791</v>
      </c>
    </row>
    <row r="17" spans="1:2" x14ac:dyDescent="0.35">
      <c r="A17">
        <v>14</v>
      </c>
      <c r="B17" s="3">
        <v>1104</v>
      </c>
    </row>
    <row r="18" spans="1:2" x14ac:dyDescent="0.35">
      <c r="A18">
        <v>15</v>
      </c>
      <c r="B18" s="3">
        <v>1349</v>
      </c>
    </row>
    <row r="19" spans="1:2" x14ac:dyDescent="0.35">
      <c r="A19">
        <v>16</v>
      </c>
      <c r="B19" s="3">
        <v>1668</v>
      </c>
    </row>
    <row r="20" spans="1:2" x14ac:dyDescent="0.35">
      <c r="A20">
        <v>17</v>
      </c>
      <c r="B20" s="3">
        <v>1547</v>
      </c>
    </row>
    <row r="21" spans="1:2" x14ac:dyDescent="0.35">
      <c r="A21">
        <v>18</v>
      </c>
      <c r="B21" s="3">
        <v>1204</v>
      </c>
    </row>
    <row r="22" spans="1:2" x14ac:dyDescent="0.35">
      <c r="A22">
        <v>19</v>
      </c>
      <c r="B22" s="3">
        <v>2599</v>
      </c>
    </row>
    <row r="23" spans="1:2" x14ac:dyDescent="0.35">
      <c r="A23">
        <v>20</v>
      </c>
      <c r="B23" s="3">
        <v>1302</v>
      </c>
    </row>
    <row r="24" spans="1:2" x14ac:dyDescent="0.35">
      <c r="A24">
        <v>21</v>
      </c>
      <c r="B24" s="3">
        <v>2156</v>
      </c>
    </row>
    <row r="25" spans="1:2" x14ac:dyDescent="0.35">
      <c r="A25">
        <v>22</v>
      </c>
      <c r="B25" s="3">
        <v>1269</v>
      </c>
    </row>
    <row r="26" spans="1:2" x14ac:dyDescent="0.35">
      <c r="A26">
        <v>23</v>
      </c>
      <c r="B26" s="3">
        <v>189</v>
      </c>
    </row>
    <row r="27" spans="1:2" x14ac:dyDescent="0.35">
      <c r="A27">
        <v>24</v>
      </c>
      <c r="B27" s="3">
        <v>1031</v>
      </c>
    </row>
    <row r="28" spans="1:2" x14ac:dyDescent="0.35">
      <c r="A28">
        <v>25</v>
      </c>
      <c r="B28" s="3">
        <v>1474</v>
      </c>
    </row>
    <row r="29" spans="1:2" x14ac:dyDescent="0.35">
      <c r="A29">
        <v>26</v>
      </c>
      <c r="B29" s="3">
        <v>1224</v>
      </c>
    </row>
    <row r="30" spans="1:2" x14ac:dyDescent="0.35">
      <c r="A30">
        <v>27</v>
      </c>
      <c r="B30" s="3">
        <v>1453</v>
      </c>
    </row>
    <row r="31" spans="1:2" x14ac:dyDescent="0.35">
      <c r="A31">
        <v>28</v>
      </c>
      <c r="B31" s="3">
        <v>1866</v>
      </c>
    </row>
    <row r="32" spans="1:2" x14ac:dyDescent="0.35">
      <c r="A32">
        <v>29</v>
      </c>
      <c r="B32" s="3">
        <v>1516</v>
      </c>
    </row>
    <row r="33" spans="1:2" x14ac:dyDescent="0.35">
      <c r="A33">
        <v>30</v>
      </c>
      <c r="B33" s="3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01_Means</vt:lpstr>
      <vt:lpstr>01_Minimums</vt:lpstr>
      <vt:lpstr>01_Variance &amp; SD</vt:lpstr>
      <vt:lpstr>Concept developing</vt:lpstr>
      <vt:lpstr>01_Sample margin of Error</vt:lpstr>
      <vt:lpstr>01_Challenge</vt:lpstr>
      <vt:lpstr>01_Challenge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Ismail Hussain</dc:creator>
  <cp:lastModifiedBy>Muhammad Abdul Rehman Wahla</cp:lastModifiedBy>
  <dcterms:created xsi:type="dcterms:W3CDTF">2025-04-29T05:40:43Z</dcterms:created>
  <dcterms:modified xsi:type="dcterms:W3CDTF">2025-05-09T13:49:46Z</dcterms:modified>
</cp:coreProperties>
</file>