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5640" windowWidth="23430" windowHeight="5685" tabRatio="709" activeTab="4"/>
  </bookViews>
  <sheets>
    <sheet name="PAYMENT REQUEST" sheetId="1" r:id="rId1"/>
    <sheet name="Premium_Bord" sheetId="7" r:id="rId2"/>
    <sheet name="Loss_Bord" sheetId="51" r:id="rId3"/>
    <sheet name="Reserve_Bord" sheetId="58" r:id="rId4"/>
    <sheet name="Tty 2014 4008140" sheetId="59" r:id="rId5"/>
    <sheet name="IBNR" sheetId="4" state="hidden" r:id="rId6"/>
  </sheets>
  <externalReferences>
    <externalReference r:id="rId7"/>
  </externalReferences>
  <definedNames>
    <definedName name="_xlnm._FilterDatabase" localSheetId="2" hidden="1">Loss_Bord!$A$2:$T$109</definedName>
    <definedName name="_xlnm._FilterDatabase" localSheetId="1" hidden="1">Premium_Bord!$A$2:$DB$2</definedName>
    <definedName name="_xlnm._FilterDatabase" localSheetId="3" hidden="1">Reserve_Bord!$A$1:$U$388</definedName>
    <definedName name="As_of_Dates">[1]Lists!$A$10:$A$50</definedName>
    <definedName name="Company_Choices">[1]Lists!$A$1:$A$5</definedName>
    <definedName name="data_entry_fields" localSheetId="4">#REF!,#REF!,#REF!,#REF!</definedName>
    <definedName name="data_entry_fields">#REF!,#REF!,#REF!,#REF!</definedName>
    <definedName name="IL_BASIS" localSheetId="4">#REF!</definedName>
    <definedName name="IL_BASIS">#REF!</definedName>
    <definedName name="PAID_BASIS" localSheetId="4">#REF!</definedName>
    <definedName name="PAID_BASIS">#REF!</definedName>
    <definedName name="_xlnm.Print_Area" localSheetId="4">'Tty 2014 4008140'!$A$2:$H$64</definedName>
    <definedName name="QS_REPORT_FORM" localSheetId="4">#REF!</definedName>
    <definedName name="QS_REPORT_FORM">#REF!</definedName>
  </definedNames>
  <calcPr calcId="145621"/>
</workbook>
</file>

<file path=xl/calcChain.xml><?xml version="1.0" encoding="utf-8"?>
<calcChain xmlns="http://schemas.openxmlformats.org/spreadsheetml/2006/main">
  <c r="Q319" i="58" l="1"/>
  <c r="Q321" i="58" s="1"/>
  <c r="P319" i="58"/>
  <c r="P321" i="58" s="1"/>
  <c r="O319" i="58"/>
  <c r="S319" i="58" s="1"/>
  <c r="T309" i="58"/>
  <c r="S309" i="58"/>
  <c r="R309" i="58"/>
  <c r="S117" i="51"/>
  <c r="P3" i="1" s="1"/>
  <c r="R117" i="51"/>
  <c r="T108" i="51"/>
  <c r="S108" i="51"/>
  <c r="O321" i="58" l="1"/>
  <c r="T310" i="58"/>
  <c r="R319" i="58"/>
  <c r="T319" i="58" s="1"/>
  <c r="T117" i="51"/>
  <c r="T118" i="51"/>
  <c r="O3" i="1"/>
  <c r="L3" i="1"/>
  <c r="T109" i="51"/>
  <c r="R118" i="51"/>
  <c r="S321" i="58"/>
  <c r="S322" i="58" s="1"/>
  <c r="S118" i="51"/>
  <c r="Q3" i="1" l="1"/>
  <c r="T119" i="51"/>
  <c r="R321" i="58"/>
  <c r="T321" i="58"/>
  <c r="T322" i="58" s="1"/>
  <c r="R183" i="7" l="1"/>
  <c r="Q183" i="7"/>
  <c r="P183" i="7"/>
  <c r="P182" i="7"/>
  <c r="K3" i="1" s="1"/>
  <c r="P172" i="7"/>
  <c r="Q139" i="7"/>
  <c r="Q6" i="7"/>
  <c r="Q182" i="7" s="1"/>
  <c r="Q173" i="7" l="1"/>
  <c r="R139" i="7"/>
  <c r="R173" i="7" s="1"/>
  <c r="Q172" i="7"/>
  <c r="Q184" i="7"/>
  <c r="R6" i="7"/>
  <c r="R182" i="7" l="1"/>
  <c r="R184" i="7" s="1"/>
  <c r="Q174" i="7"/>
  <c r="P184" i="7"/>
  <c r="R172" i="7"/>
  <c r="R174" i="7" l="1"/>
  <c r="F44" i="59" l="1"/>
  <c r="F50" i="59"/>
  <c r="G32" i="59"/>
  <c r="F27" i="59"/>
  <c r="G27" i="59" s="1"/>
  <c r="D27" i="59"/>
  <c r="D26" i="59"/>
  <c r="H21" i="59"/>
  <c r="H17" i="59"/>
  <c r="F16" i="59"/>
  <c r="G15" i="59"/>
  <c r="F14" i="59"/>
  <c r="F13" i="59"/>
  <c r="F12" i="59"/>
  <c r="F30" i="59"/>
  <c r="G30" i="59" s="1"/>
  <c r="F31" i="59"/>
  <c r="G31" i="59" s="1"/>
  <c r="F48" i="59" l="1"/>
  <c r="H48" i="59" s="1"/>
  <c r="M3" i="1"/>
  <c r="F26" i="59" s="1"/>
  <c r="G26" i="59" s="1"/>
  <c r="H26" i="59" s="1"/>
  <c r="F24" i="59"/>
  <c r="G24" i="59" s="1"/>
  <c r="H24" i="59" s="1"/>
  <c r="Z3" i="1"/>
  <c r="H44" i="59"/>
  <c r="H31" i="59"/>
  <c r="H50" i="59"/>
  <c r="H27" i="59"/>
  <c r="G33" i="59"/>
  <c r="H30" i="59"/>
  <c r="F33" i="59"/>
  <c r="X3" i="1" l="1"/>
  <c r="Y3" i="1"/>
  <c r="AA3" i="1" s="1"/>
  <c r="G36" i="59"/>
  <c r="F36" i="59"/>
  <c r="H33" i="59"/>
  <c r="H36" i="59" l="1"/>
  <c r="H40" i="59" s="1"/>
  <c r="Q1" i="7" l="1"/>
  <c r="R1" i="7"/>
  <c r="S1" i="51" l="1"/>
  <c r="R1" i="51"/>
  <c r="D9" i="4" l="1"/>
  <c r="E9" i="4"/>
  <c r="F28" i="4" l="1"/>
  <c r="F27" i="4"/>
  <c r="F26" i="4"/>
  <c r="F25" i="4"/>
  <c r="F45" i="4"/>
  <c r="F44" i="4"/>
  <c r="F43" i="4"/>
  <c r="F42" i="4"/>
  <c r="Q7" i="1" l="1"/>
  <c r="Q9" i="1" s="1"/>
  <c r="S7" i="1"/>
  <c r="T7" i="1"/>
  <c r="U7" i="1"/>
  <c r="V7" i="1"/>
  <c r="W7" i="1"/>
  <c r="O7" i="1"/>
  <c r="O9" i="1" s="1"/>
  <c r="E11" i="4" l="1"/>
  <c r="E10" i="4"/>
  <c r="E12" i="4"/>
  <c r="D12" i="4"/>
  <c r="D11" i="4"/>
  <c r="D10" i="4"/>
  <c r="E47" i="4"/>
  <c r="D47" i="4"/>
  <c r="E30" i="4"/>
  <c r="D30" i="4"/>
  <c r="F30" i="4" l="1"/>
  <c r="F47" i="4"/>
  <c r="F12" i="4" l="1"/>
  <c r="F11" i="4"/>
  <c r="F10" i="4"/>
  <c r="F9" i="4"/>
  <c r="G9" i="4" s="1"/>
  <c r="G11" i="4" l="1"/>
  <c r="G12" i="4"/>
  <c r="G10" i="4"/>
  <c r="E14" i="4" l="1"/>
  <c r="D14" i="4"/>
  <c r="F14" i="4" l="1"/>
  <c r="R7" i="1"/>
  <c r="G14" i="4" l="1"/>
  <c r="P7" i="1"/>
  <c r="P9" i="1" s="1"/>
  <c r="L7" i="1" l="1"/>
  <c r="L9" i="1" s="1"/>
  <c r="K7" i="1"/>
  <c r="K9" i="1" s="1"/>
  <c r="Z7" i="1" l="1"/>
  <c r="Y7" i="1" l="1"/>
  <c r="X7" i="1"/>
  <c r="AA7" i="1"/>
</calcChain>
</file>

<file path=xl/sharedStrings.xml><?xml version="1.0" encoding="utf-8"?>
<sst xmlns="http://schemas.openxmlformats.org/spreadsheetml/2006/main" count="5331" uniqueCount="429">
  <si>
    <t>Payment Request</t>
  </si>
  <si>
    <t>Broker</t>
  </si>
  <si>
    <t>Account Period</t>
  </si>
  <si>
    <t>URS Contract #</t>
  </si>
  <si>
    <t>QS Rate</t>
  </si>
  <si>
    <t>Ceded Comm Rate</t>
  </si>
  <si>
    <t>100% Premium</t>
  </si>
  <si>
    <t>100% UEP</t>
  </si>
  <si>
    <t>Commission</t>
  </si>
  <si>
    <t>Paid Loss</t>
  </si>
  <si>
    <t>Paid Expense</t>
  </si>
  <si>
    <t>100% OS Reserve</t>
  </si>
  <si>
    <t>100% IBNR</t>
  </si>
  <si>
    <t>100% Previously Reported Premium</t>
  </si>
  <si>
    <t>100% Previously Reported Commission</t>
  </si>
  <si>
    <t>100% Previously Reported Paid Loss</t>
  </si>
  <si>
    <t>100% Previously Reported Paid Expense</t>
  </si>
  <si>
    <t>Amount</t>
  </si>
  <si>
    <t>Prems</t>
  </si>
  <si>
    <t>Loss</t>
  </si>
  <si>
    <t>Net</t>
  </si>
  <si>
    <t>Balance due</t>
  </si>
  <si>
    <t>Treaty</t>
  </si>
  <si>
    <t>Rate</t>
  </si>
  <si>
    <t>IBNR</t>
  </si>
  <si>
    <t>IBNR ALAE</t>
  </si>
  <si>
    <t>Our ref#</t>
  </si>
  <si>
    <t>Report for Qtr. Ending</t>
  </si>
  <si>
    <t>Quota Share</t>
  </si>
  <si>
    <t>I.</t>
  </si>
  <si>
    <t>Gross Subject Written Premium*</t>
  </si>
  <si>
    <t>II.</t>
  </si>
  <si>
    <t>Ceding Commission @</t>
  </si>
  <si>
    <t>III.</t>
  </si>
  <si>
    <t>A.  Gross Paid Loss**</t>
  </si>
  <si>
    <t>B.  Gross Loss Adjustment Expense**</t>
  </si>
  <si>
    <t>C.  Less:  Cash Calls Taken During Month**</t>
  </si>
  <si>
    <t>D.  Gross Paid Loss &amp; Loss Adjustment Expense</t>
  </si>
  <si>
    <t>IV.</t>
  </si>
  <si>
    <t>Balance Due to Reinsurers/(Company)</t>
  </si>
  <si>
    <t>V.</t>
  </si>
  <si>
    <t xml:space="preserve">Balance Due to Reinsurers/(Company) </t>
  </si>
  <si>
    <t>VI.</t>
  </si>
  <si>
    <t>Gross Subject Unearned Premium placed percent *</t>
  </si>
  <si>
    <t>VII.</t>
  </si>
  <si>
    <t>Gross Outstanding Loss &amp; LAE**</t>
  </si>
  <si>
    <t>VIII.</t>
  </si>
  <si>
    <t xml:space="preserve">Gross IBNR </t>
  </si>
  <si>
    <t>Prepared By:</t>
  </si>
  <si>
    <t xml:space="preserve">Starr Indemnity Liabilty Insurance </t>
  </si>
  <si>
    <t>Override Comm Rate</t>
  </si>
  <si>
    <t>Override Commission</t>
  </si>
  <si>
    <t>Override Ceding Commission @</t>
  </si>
  <si>
    <t>100% Previously Reported Override Commission</t>
  </si>
  <si>
    <t>Policy_Company</t>
  </si>
  <si>
    <t>Treaty_Number</t>
  </si>
  <si>
    <t>Starr_Profit_Ce</t>
  </si>
  <si>
    <t>Policy_Number</t>
  </si>
  <si>
    <t>Package_ID</t>
  </si>
  <si>
    <t>Package_ID_2</t>
  </si>
  <si>
    <t>BD</t>
  </si>
  <si>
    <t>Reinsrs</t>
  </si>
  <si>
    <t>Subject Premium</t>
  </si>
  <si>
    <t>Written Premium</t>
  </si>
  <si>
    <t xml:space="preserve"> Commission</t>
  </si>
  <si>
    <t xml:space="preserve">SILC      </t>
  </si>
  <si>
    <t>Starr Indemnity Liability Company</t>
  </si>
  <si>
    <t>Links</t>
  </si>
  <si>
    <t>Calcs</t>
  </si>
  <si>
    <t>Tty Descip</t>
  </si>
  <si>
    <t>REPORT ID</t>
  </si>
  <si>
    <t>CurrentPer PaidLoss</t>
  </si>
  <si>
    <t>Total</t>
  </si>
  <si>
    <t>Total QTD</t>
  </si>
  <si>
    <t>Energy</t>
  </si>
  <si>
    <t>Environmental</t>
  </si>
  <si>
    <t>2009 EIL / Energy Quota Share</t>
  </si>
  <si>
    <t>2010 EIL / Energy Quota Share</t>
  </si>
  <si>
    <t>2011 EIL / Energy Quota Share</t>
  </si>
  <si>
    <t>2012 EIL / Energy Quota Share</t>
  </si>
  <si>
    <t>TTN</t>
  </si>
  <si>
    <t>IBNR Calc (AON)</t>
  </si>
  <si>
    <t>Excess Liability Quota Share</t>
  </si>
  <si>
    <t xml:space="preserve">Beach Associates Ltd. </t>
  </si>
  <si>
    <t xml:space="preserve">1EXLIABILITY-P  </t>
  </si>
  <si>
    <t>CV160</t>
  </si>
  <si>
    <t xml:space="preserve">Excess                        </t>
  </si>
  <si>
    <t xml:space="preserve">XS Residential Construction   </t>
  </si>
  <si>
    <t>Practice (Ex Residential Cnst)</t>
  </si>
  <si>
    <t>Project Specific (Ex Resident)</t>
  </si>
  <si>
    <t>Project Wrapups(Ex Residentia)</t>
  </si>
  <si>
    <t xml:space="preserve">XS Public Entity              </t>
  </si>
  <si>
    <t xml:space="preserve">Retained Limit                </t>
  </si>
  <si>
    <t xml:space="preserve">XS Specialty Excess           </t>
  </si>
  <si>
    <t xml:space="preserve">Excess Specialty Excess       </t>
  </si>
  <si>
    <t>Outstanding Loss</t>
  </si>
  <si>
    <t xml:space="preserve">1EXLIABILITY-L  </t>
  </si>
  <si>
    <t xml:space="preserve">Trench Plate Rental Co        </t>
  </si>
  <si>
    <t xml:space="preserve">S.L. NUSBAUM REALTY CO.       </t>
  </si>
  <si>
    <t>Pacific Architects &amp; Engineers</t>
  </si>
  <si>
    <t xml:space="preserve">CCM CORPORATION               </t>
  </si>
  <si>
    <t>Advanced Forming Technology;AR</t>
  </si>
  <si>
    <t>VISION TECHNOLOGIES SYSTEM, IN</t>
  </si>
  <si>
    <t xml:space="preserve">United Skates Of America      </t>
  </si>
  <si>
    <t>Insured_Name</t>
  </si>
  <si>
    <t>R07</t>
  </si>
  <si>
    <t>Treaty %</t>
  </si>
  <si>
    <t>Notes:</t>
  </si>
  <si>
    <t>CurrentPer. PaidExpense</t>
  </si>
  <si>
    <t>Outstanding Expense</t>
  </si>
  <si>
    <t>R37</t>
  </si>
  <si>
    <t>Paid_Loss</t>
  </si>
  <si>
    <t>Paid_Expense</t>
  </si>
  <si>
    <t>Cede Diff</t>
  </si>
  <si>
    <t>I. Figures above represents ceded amounts. Summary has been grossed up for acct stmt</t>
  </si>
  <si>
    <t>Springfield Water and Sewer Co</t>
  </si>
  <si>
    <t xml:space="preserve">City of Mobile                </t>
  </si>
  <si>
    <t xml:space="preserve">City of Kansas City, Missouri </t>
  </si>
  <si>
    <t xml:space="preserve">TOWN OF OYSTER BAY            </t>
  </si>
  <si>
    <t xml:space="preserve">Columbia Association, Inc.    </t>
  </si>
  <si>
    <t>CENTRAL NEW YORK REGIONAL TRAN</t>
  </si>
  <si>
    <t xml:space="preserve">City of Tucson                </t>
  </si>
  <si>
    <t>Transportation District Commis</t>
  </si>
  <si>
    <t xml:space="preserve">MONTGOMERY COUNTY, OHIO       </t>
  </si>
  <si>
    <t xml:space="preserve">County of San Mateo           </t>
  </si>
  <si>
    <t xml:space="preserve">The City of Seattle           </t>
  </si>
  <si>
    <t>Illinois State Toll Highway Au</t>
  </si>
  <si>
    <t>INCORPORATED VILLAGE OF HEMPST</t>
  </si>
  <si>
    <t>ROOSEVELT ISLAND OPERATING COR</t>
  </si>
  <si>
    <t>American Science &amp; Engineering</t>
  </si>
  <si>
    <t xml:space="preserve">Greater Omaha Packing Company </t>
  </si>
  <si>
    <t xml:space="preserve">TMS International Corp        </t>
  </si>
  <si>
    <t xml:space="preserve">Alta Bicycle Share, Inc.      </t>
  </si>
  <si>
    <t xml:space="preserve">BOWL NEW ENGLAND INC          </t>
  </si>
  <si>
    <t xml:space="preserve">GENERATOR HOLDING CORPORATION </t>
  </si>
  <si>
    <t xml:space="preserve">Spartan Race, Inc.            </t>
  </si>
  <si>
    <t xml:space="preserve">Marotta Controls, Inc         </t>
  </si>
  <si>
    <t xml:space="preserve">Regal Entertainment Group     </t>
  </si>
  <si>
    <t xml:space="preserve">Hoffman International Inc.    </t>
  </si>
  <si>
    <t xml:space="preserve">Jalou Cashs, LLC              </t>
  </si>
  <si>
    <t xml:space="preserve">THE BRINKMANN CORPORATION     </t>
  </si>
  <si>
    <t xml:space="preserve">Muddy Outdoors                </t>
  </si>
  <si>
    <t>100 LLC dba Dirty Girl Mud Run</t>
  </si>
  <si>
    <t xml:space="preserve">URT HOLDINGS, INC.            </t>
  </si>
  <si>
    <t xml:space="preserve">BUCKMAN'S INC.                </t>
  </si>
  <si>
    <t xml:space="preserve">UNITED STATES STOVE COMPANY   </t>
  </si>
  <si>
    <t xml:space="preserve">COLONY TIRE CORPORATION       </t>
  </si>
  <si>
    <t>Times Square District Manageme</t>
  </si>
  <si>
    <t xml:space="preserve">Kraus Management Inc.         </t>
  </si>
  <si>
    <t xml:space="preserve">Hayward Industries, Inc.      </t>
  </si>
  <si>
    <t xml:space="preserve">Cashco, Inc.                  </t>
  </si>
  <si>
    <t xml:space="preserve">Bay Colony Boston, Inc.       </t>
  </si>
  <si>
    <t xml:space="preserve">John H. Carter Company Inc.   </t>
  </si>
  <si>
    <t>Anthem Community Council , Inc</t>
  </si>
  <si>
    <t>NTS Consolidated Holdings Inc.</t>
  </si>
  <si>
    <t xml:space="preserve">TSC Investment Company LLC    </t>
  </si>
  <si>
    <t>C &amp; K Industrial Services, Inc</t>
  </si>
  <si>
    <t xml:space="preserve">PACIFIC RIM LAND, INC.        </t>
  </si>
  <si>
    <t xml:space="preserve">MVB Holding, LLC              </t>
  </si>
  <si>
    <t xml:space="preserve">Overhead Door Corporation     </t>
  </si>
  <si>
    <t xml:space="preserve">Hunter Safety System, Inc     </t>
  </si>
  <si>
    <t xml:space="preserve">ALICO, INC.                   </t>
  </si>
  <si>
    <t xml:space="preserve">The Schafer Company, Inc.     </t>
  </si>
  <si>
    <t>Universal Trailer Holdings Cor</t>
  </si>
  <si>
    <t xml:space="preserve">Amigo Mobility Int'l, Inc.    </t>
  </si>
  <si>
    <t>Gemini Bakery Equipment Compan</t>
  </si>
  <si>
    <t>Mountain Firewood &amp; Enterprise</t>
  </si>
  <si>
    <t xml:space="preserve">Tube Forgings of America, Inc </t>
  </si>
  <si>
    <t xml:space="preserve">Davenport Realty Trust        </t>
  </si>
  <si>
    <t xml:space="preserve">Tristar Products Inc          </t>
  </si>
  <si>
    <t xml:space="preserve">GW Plastics, Inc.             </t>
  </si>
  <si>
    <t xml:space="preserve">SUMMER INFANT(USA), INC.      </t>
  </si>
  <si>
    <t xml:space="preserve">JRD Unico, Inc.               </t>
  </si>
  <si>
    <t>Pacific States Industries, Inc</t>
  </si>
  <si>
    <t>Great Northern Equipment Distr</t>
  </si>
  <si>
    <t xml:space="preserve">RAMCO Enterprises, LP         </t>
  </si>
  <si>
    <t>Reit Management &amp; Research LLC</t>
  </si>
  <si>
    <t>Express Restaurant Services In</t>
  </si>
  <si>
    <t xml:space="preserve">SGA Holdings, Inc.            </t>
  </si>
  <si>
    <t>EFF</t>
  </si>
  <si>
    <t>Starr_Product_C</t>
  </si>
  <si>
    <t>VAN ACKER CONSTRUCTION ASSOCIA</t>
  </si>
  <si>
    <t>SOUTHERN HIGHLANDS DEVELOPMENT</t>
  </si>
  <si>
    <t xml:space="preserve">TOWN OF COLONIE               </t>
  </si>
  <si>
    <t>Tri-County Metropolitan Transp</t>
  </si>
  <si>
    <t xml:space="preserve">MARION COUNTY, OR             </t>
  </si>
  <si>
    <t>SAN DIEGO METROPOLITAN TRANSIT</t>
  </si>
  <si>
    <t>INCORPORATED VILLAGE OF FREEPO</t>
  </si>
  <si>
    <t xml:space="preserve">SNOHOMISH COUNTY              </t>
  </si>
  <si>
    <t xml:space="preserve">CITY OF BELLEVUE              </t>
  </si>
  <si>
    <t xml:space="preserve">COUNTY OF CATTARAUGUS         </t>
  </si>
  <si>
    <t xml:space="preserve">CITY OF ANN ARBOR, MICHIGAN   </t>
  </si>
  <si>
    <t xml:space="preserve">MOUNTAIN STATES STEEL, INC.   </t>
  </si>
  <si>
    <t xml:space="preserve">CKE Restaurants Inc           </t>
  </si>
  <si>
    <t xml:space="preserve">NEW ENGLAND ROPES CORPORATION </t>
  </si>
  <si>
    <t xml:space="preserve">AMERICAN STATES WATER COMPANY </t>
  </si>
  <si>
    <t xml:space="preserve">ST. LOUIS PARKING             </t>
  </si>
  <si>
    <t>INDIANAPOLIS MOTOR SPEEDWAY CO</t>
  </si>
  <si>
    <t xml:space="preserve">Granite Industries, Inc.      </t>
  </si>
  <si>
    <t>BEACON SALES ACQUISITIONS INC.</t>
  </si>
  <si>
    <t xml:space="preserve">TRIANGLE SERVICES, INC.       </t>
  </si>
  <si>
    <t xml:space="preserve">Tower Manufacturing Corp.     </t>
  </si>
  <si>
    <t xml:space="preserve">EL AND EL WOOD PRODUCTS, INC. </t>
  </si>
  <si>
    <t>DRD POOL MANAGEMENT INC; DRD P</t>
  </si>
  <si>
    <t xml:space="preserve">Kovatch Corporation, et al    </t>
  </si>
  <si>
    <t xml:space="preserve">MCCRAY LUMBER COMPANY         </t>
  </si>
  <si>
    <t xml:space="preserve">DELTA ENTERPRISES CORP        </t>
  </si>
  <si>
    <t xml:space="preserve">Peco Foods, Inc.              </t>
  </si>
  <si>
    <t xml:space="preserve">PUMA SERVICES INC.            </t>
  </si>
  <si>
    <t>United States Mineral Products</t>
  </si>
  <si>
    <t xml:space="preserve">Greenball Corporation         </t>
  </si>
  <si>
    <t xml:space="preserve">Sunshine International Corp   </t>
  </si>
  <si>
    <t xml:space="preserve">Dobler &amp; Sons, LLC            </t>
  </si>
  <si>
    <t xml:space="preserve">Batavia Inc.                  </t>
  </si>
  <si>
    <t xml:space="preserve">ForTec Holdings, LLC          </t>
  </si>
  <si>
    <t xml:space="preserve">Heritage Properties, Inc.     </t>
  </si>
  <si>
    <t xml:space="preserve">Atlanta Commercial Tire, Inc. </t>
  </si>
  <si>
    <t xml:space="preserve">Hawaii Planing Mill, Ltd      </t>
  </si>
  <si>
    <t xml:space="preserve">Pro-Flex, LLC                 </t>
  </si>
  <si>
    <t xml:space="preserve">Aspen Square Management, Inc  </t>
  </si>
  <si>
    <t xml:space="preserve">Goldstein Group, Inc.         </t>
  </si>
  <si>
    <t xml:space="preserve">Icynene Corp.                 </t>
  </si>
  <si>
    <t xml:space="preserve">Galaxy Theatres, LLC          </t>
  </si>
  <si>
    <t xml:space="preserve">WesPac International, LLC     </t>
  </si>
  <si>
    <t xml:space="preserve">Able Equipment Rental, Inc.   </t>
  </si>
  <si>
    <t xml:space="preserve">HAYNEEDLE, INC                </t>
  </si>
  <si>
    <t xml:space="preserve">Service Experts LLC           </t>
  </si>
  <si>
    <t xml:space="preserve">CVX       </t>
  </si>
  <si>
    <t xml:space="preserve">PONDEROSA HOMES II, INC       </t>
  </si>
  <si>
    <t xml:space="preserve">Kiper Development, Inc.       </t>
  </si>
  <si>
    <t>LAS VEGAS VALLEY WATER DISTRIC</t>
  </si>
  <si>
    <t xml:space="preserve">Max Finkelstein Inc.          </t>
  </si>
  <si>
    <t xml:space="preserve">Vincit Company, LLC           </t>
  </si>
  <si>
    <t xml:space="preserve">Obermeyer Hydro Accessories   </t>
  </si>
  <si>
    <t xml:space="preserve">ALEXANDER &amp; BALDWIN, INC.     </t>
  </si>
  <si>
    <t xml:space="preserve">Delonghi America, Ltd         </t>
  </si>
  <si>
    <t xml:space="preserve">Hunting Solutions, Inc        </t>
  </si>
  <si>
    <t>D_O_L</t>
  </si>
  <si>
    <t>Unearned PremiumChg.</t>
  </si>
  <si>
    <t>Tot_O/S</t>
  </si>
  <si>
    <t>UPR</t>
  </si>
  <si>
    <t>O/S_Loss</t>
  </si>
  <si>
    <t>O/S_Exp</t>
  </si>
  <si>
    <t>UPR_Cede</t>
  </si>
  <si>
    <t>O/S_Cede</t>
  </si>
  <si>
    <t>Cede_Diff</t>
  </si>
  <si>
    <t>EXP</t>
  </si>
  <si>
    <t xml:space="preserve">L. T Corporation, Inc.        </t>
  </si>
  <si>
    <t xml:space="preserve">Allied Orion Group, LLC       </t>
  </si>
  <si>
    <t xml:space="preserve">Dex Products, Inc.            </t>
  </si>
  <si>
    <t xml:space="preserve">SeaDar Construction           </t>
  </si>
  <si>
    <t xml:space="preserve">MB Leonard St, LLC            </t>
  </si>
  <si>
    <t>Lionshead Inn, LLC (Strata - V</t>
  </si>
  <si>
    <t xml:space="preserve">Development Solutions PAC LLC </t>
  </si>
  <si>
    <t>elacora Madeira, LLC, Real Cap</t>
  </si>
  <si>
    <t xml:space="preserve">Sen Residence                 </t>
  </si>
  <si>
    <t>ASSOCIATION OF WASHINGTON CITI</t>
  </si>
  <si>
    <t>METROPOLITAN ST. LOUIS SEWER D</t>
  </si>
  <si>
    <t>WASHINGTON STATE TRANSIT INSUR</t>
  </si>
  <si>
    <t xml:space="preserve">City of Independence          </t>
  </si>
  <si>
    <t xml:space="preserve">City of Overland              </t>
  </si>
  <si>
    <t xml:space="preserve">VILLAGE OF OAK PARK           </t>
  </si>
  <si>
    <t xml:space="preserve">Ontario County                </t>
  </si>
  <si>
    <t xml:space="preserve">St. Louis County, Missouri    </t>
  </si>
  <si>
    <t xml:space="preserve">TOWN OF SMITHTOWN             </t>
  </si>
  <si>
    <t xml:space="preserve">The County Of Rockland        </t>
  </si>
  <si>
    <t xml:space="preserve">City of Ithaca                </t>
  </si>
  <si>
    <t xml:space="preserve">City of Lawrence              </t>
  </si>
  <si>
    <t>East Bay Municipal Utility Dis</t>
  </si>
  <si>
    <t>Simos Insourcing Solutions, In</t>
  </si>
  <si>
    <t>General Southern Industries, I</t>
  </si>
  <si>
    <t>Energy Services of America Cor</t>
  </si>
  <si>
    <t xml:space="preserve">Vulcan Engineering Co., Inc.  </t>
  </si>
  <si>
    <t xml:space="preserve">JK North America Inc          </t>
  </si>
  <si>
    <t xml:space="preserve">HARRISON POULTRY, INC.        </t>
  </si>
  <si>
    <t xml:space="preserve">TEI Incorporated              </t>
  </si>
  <si>
    <t xml:space="preserve">FreightCar America, Inc.      </t>
  </si>
  <si>
    <t>American Builders &amp; Contractor</t>
  </si>
  <si>
    <t xml:space="preserve">KidCo, Inc.                   </t>
  </si>
  <si>
    <t xml:space="preserve">National Lumber Company       </t>
  </si>
  <si>
    <t xml:space="preserve">TOWN PUMP INC.                </t>
  </si>
  <si>
    <t xml:space="preserve">Insurance Board               </t>
  </si>
  <si>
    <t xml:space="preserve">FARWEST STEEL CORPORATION     </t>
  </si>
  <si>
    <t xml:space="preserve">COLLINS BUILDING SERVICES INC </t>
  </si>
  <si>
    <t xml:space="preserve">Ozzies Pipeline Padder, Inc.  </t>
  </si>
  <si>
    <t xml:space="preserve">Coach &amp; Equipment Mfg Corp    </t>
  </si>
  <si>
    <t xml:space="preserve">American General Investments, </t>
  </si>
  <si>
    <t xml:space="preserve">Merco Holding, Inc            </t>
  </si>
  <si>
    <t xml:space="preserve">Associated Wholesalers, Inc.  </t>
  </si>
  <si>
    <t xml:space="preserve">Assemblers, Inc               </t>
  </si>
  <si>
    <t xml:space="preserve">ABC Bus Companies, Inc.       </t>
  </si>
  <si>
    <t xml:space="preserve">STEPHENS PIPE AND STEEL, LLC  </t>
  </si>
  <si>
    <t xml:space="preserve">Sittercity Incorprated        </t>
  </si>
  <si>
    <t xml:space="preserve">Pet Supplies   Plus   LLC     </t>
  </si>
  <si>
    <t>Strike Force Protective Servic</t>
  </si>
  <si>
    <t xml:space="preserve">Gree International, Inc.      </t>
  </si>
  <si>
    <t xml:space="preserve">Eagle Benefits, LLC           </t>
  </si>
  <si>
    <t xml:space="preserve">G &amp; I HOMES, INC. ETAL        </t>
  </si>
  <si>
    <t>Knickerbocker Russell Co., Inc</t>
  </si>
  <si>
    <t xml:space="preserve">Imperial Parking Systems Inc  </t>
  </si>
  <si>
    <t xml:space="preserve">Coaster Company of America    </t>
  </si>
  <si>
    <t xml:space="preserve">WING ENTERPRISES, INC         </t>
  </si>
  <si>
    <t xml:space="preserve">George C. Woodruff Co.        </t>
  </si>
  <si>
    <t>DBWP, LLC dba Daytona Lagoon a</t>
  </si>
  <si>
    <t xml:space="preserve">Hugo Neu Corporation          </t>
  </si>
  <si>
    <t xml:space="preserve">HY-POINT DAIRY, INC.          </t>
  </si>
  <si>
    <t xml:space="preserve">SPM, LLC                      </t>
  </si>
  <si>
    <t xml:space="preserve">ICSH Parent, Inc.             </t>
  </si>
  <si>
    <t xml:space="preserve">Living Direct Inc             </t>
  </si>
  <si>
    <t xml:space="preserve">BUCKEYE INTERNATIONAL, INC.   </t>
  </si>
  <si>
    <t xml:space="preserve">Elkhart Plastics, Inc.        </t>
  </si>
  <si>
    <t xml:space="preserve">B &amp; B Surplus, Inc.           </t>
  </si>
  <si>
    <t>Star Partners Enterprises Two,</t>
  </si>
  <si>
    <t xml:space="preserve">WISHNATZKI INC                </t>
  </si>
  <si>
    <t xml:space="preserve">Andersen Material Handling    </t>
  </si>
  <si>
    <t>Sensient Technologies Corporat</t>
  </si>
  <si>
    <t xml:space="preserve">SPX Corporation               </t>
  </si>
  <si>
    <t xml:space="preserve">Interurban Corporation        </t>
  </si>
  <si>
    <t xml:space="preserve">NGG Holdings LLC              </t>
  </si>
  <si>
    <t>Landmark Apartment Trust of Am</t>
  </si>
  <si>
    <t xml:space="preserve">Rhode Island Novelty Inc.     </t>
  </si>
  <si>
    <t xml:space="preserve">CCC Restaurant Enterprise LLC </t>
  </si>
  <si>
    <t xml:space="preserve">R-Ranch Markets Inc           </t>
  </si>
  <si>
    <t xml:space="preserve">Stonemark Management, LLC     </t>
  </si>
  <si>
    <t xml:space="preserve">GGMC Parking, LLC             </t>
  </si>
  <si>
    <t xml:space="preserve">TFI Resources, Inc.           </t>
  </si>
  <si>
    <t>TFC Risk Management Services I</t>
  </si>
  <si>
    <t>National Pipe &amp; Plastics, Inc.</t>
  </si>
  <si>
    <t>McCormack Baron Ragan Manageme</t>
  </si>
  <si>
    <t>Volt Information Sciences, Inc</t>
  </si>
  <si>
    <t xml:space="preserve">S.R. BRAY LLC                 </t>
  </si>
  <si>
    <t>Our ref# 4008140 Your Ref #338-2-11-00-00</t>
  </si>
  <si>
    <t>Treaty Year 2014 (01/01/2014 to 12/31/2014)</t>
  </si>
  <si>
    <t>Ed Chin 5-07-14</t>
  </si>
  <si>
    <t>Ex Liab QS</t>
  </si>
  <si>
    <t>2014-04</t>
  </si>
  <si>
    <t>RE1</t>
  </si>
  <si>
    <t>2014-05</t>
  </si>
  <si>
    <t>2014-06</t>
  </si>
  <si>
    <t>NAF Construction Management LL</t>
  </si>
  <si>
    <t xml:space="preserve">MARK MARIANI, INC.            </t>
  </si>
  <si>
    <t>ACO Reduction orginal premium paid in the second qtr.2014 statement</t>
  </si>
  <si>
    <t xml:space="preserve">98 Avenue A Construction Inc  </t>
  </si>
  <si>
    <t xml:space="preserve">HFZ 88 Lexington Avenue Owner </t>
  </si>
  <si>
    <t xml:space="preserve">HFZ 90 Lexington Avenue Owner </t>
  </si>
  <si>
    <t>HFZ 235 West 75th Street Owner</t>
  </si>
  <si>
    <t xml:space="preserve">HFZ 301 West 53rd Street LLC, </t>
  </si>
  <si>
    <t>HFZ 301 West 53rd Street Owner</t>
  </si>
  <si>
    <t>Civic Center Community Group B</t>
  </si>
  <si>
    <t>3041 Ocean Ave Development LLC</t>
  </si>
  <si>
    <t>WC 28 Realty LLC, LHB 28, LLC,</t>
  </si>
  <si>
    <t>533 Leo, LLC, Sunrise Construc</t>
  </si>
  <si>
    <t>CITY OF DURHAM, NORTH CAROLINA</t>
  </si>
  <si>
    <t xml:space="preserve">Clark County                  </t>
  </si>
  <si>
    <t xml:space="preserve">Village of Skokie             </t>
  </si>
  <si>
    <t xml:space="preserve">City of Colorado Springs      </t>
  </si>
  <si>
    <t xml:space="preserve">CITY OF DEARBORN              </t>
  </si>
  <si>
    <t xml:space="preserve">Town of Greenwich, Ct         </t>
  </si>
  <si>
    <t>NIAGARA FRONTIER TRANSPORTATIO</t>
  </si>
  <si>
    <t>King County Washington, A Muni</t>
  </si>
  <si>
    <t>FRESNO UNIFIED SCHOOL DISTRICT</t>
  </si>
  <si>
    <t xml:space="preserve">The Ohio State University     </t>
  </si>
  <si>
    <t>CVS Camilion Smoke Test Denver</t>
  </si>
  <si>
    <t xml:space="preserve">CVS Smoke Test Columbus       </t>
  </si>
  <si>
    <t xml:space="preserve">CVS Smoke Test Miami          </t>
  </si>
  <si>
    <t xml:space="preserve">BOYETT PETROLEUM              </t>
  </si>
  <si>
    <t>Hurst Boiler &amp; Welding Co., In</t>
  </si>
  <si>
    <t xml:space="preserve">Hussey Corporation            </t>
  </si>
  <si>
    <t xml:space="preserve">Krestmark Industries, LP      </t>
  </si>
  <si>
    <t xml:space="preserve">SMS Holdings Corporation      </t>
  </si>
  <si>
    <t>Great Southern Wood Preserving</t>
  </si>
  <si>
    <t xml:space="preserve">The Reliable Automatic        </t>
  </si>
  <si>
    <t>Akin Gump Strauss Hauer &amp; Feld</t>
  </si>
  <si>
    <t>The New York Racing Associatio</t>
  </si>
  <si>
    <t>Service Tire Truck Center, Inc</t>
  </si>
  <si>
    <t xml:space="preserve">HTV Industries, Inc           </t>
  </si>
  <si>
    <t xml:space="preserve">In-Shape Health Clubs         </t>
  </si>
  <si>
    <t xml:space="preserve">Jefferson Homebuilders, Inc.  </t>
  </si>
  <si>
    <t xml:space="preserve">Mobility Works                </t>
  </si>
  <si>
    <t xml:space="preserve">LNR Partners, LLC             </t>
  </si>
  <si>
    <t xml:space="preserve">Hershey Equipment Company Inc </t>
  </si>
  <si>
    <t xml:space="preserve">True World Holdings LLC       </t>
  </si>
  <si>
    <t xml:space="preserve">NXT Capital Holdings, L.P.    </t>
  </si>
  <si>
    <t xml:space="preserve">Agri-Fine Corporation         </t>
  </si>
  <si>
    <t xml:space="preserve">Ambling Property Investments, </t>
  </si>
  <si>
    <t>Benderson Development Co., Inc</t>
  </si>
  <si>
    <t xml:space="preserve">Peri &amp; Sons Farms Inc         </t>
  </si>
  <si>
    <t>Mendocino Forest Products Comp</t>
  </si>
  <si>
    <t xml:space="preserve">Isle of Capri Casinos, Inc.   </t>
  </si>
  <si>
    <t xml:space="preserve">HAAN Corporation              </t>
  </si>
  <si>
    <t xml:space="preserve">Bon Secour Fisheries, Inc.    </t>
  </si>
  <si>
    <t xml:space="preserve">Lakeside Foods, Inc.          </t>
  </si>
  <si>
    <t xml:space="preserve">Alaska Structures, Inc        </t>
  </si>
  <si>
    <t xml:space="preserve">Diamatrix,B Inc.              </t>
  </si>
  <si>
    <t>Harbor Rail Services Of Califo</t>
  </si>
  <si>
    <t xml:space="preserve">Bethesda Lutheran Communities </t>
  </si>
  <si>
    <t>Trinity Property Consultants L</t>
  </si>
  <si>
    <t xml:space="preserve">Favrot &amp; Shane Companies      </t>
  </si>
  <si>
    <t xml:space="preserve">Nexgrill Industries Inc.      </t>
  </si>
  <si>
    <t>CVS Camilion Smoke Test Seattl</t>
  </si>
  <si>
    <t xml:space="preserve">Capgemini North America, Inc. </t>
  </si>
  <si>
    <t>Jack Pedowitz Enterprises, Inc</t>
  </si>
  <si>
    <t xml:space="preserve">MP 44 LLC                     </t>
  </si>
  <si>
    <t>AllStar Security Consultants I</t>
  </si>
  <si>
    <t xml:space="preserve">Sim-Tex, LP                   </t>
  </si>
  <si>
    <t xml:space="preserve">Jarcyn Amateur Swimming Assoc </t>
  </si>
  <si>
    <t>Power Solutions International,</t>
  </si>
  <si>
    <t xml:space="preserve">KING ELECTRICAL CO., INC.     </t>
  </si>
  <si>
    <t xml:space="preserve">Northgate Gonzalez, LLC       </t>
  </si>
  <si>
    <t>Robinson Enterprises Investmen</t>
  </si>
  <si>
    <t xml:space="preserve">Bridgewell Resources LLC      </t>
  </si>
  <si>
    <t xml:space="preserve">Giffin, Inc.                  </t>
  </si>
  <si>
    <t xml:space="preserve">WSE Property Management LLC   </t>
  </si>
  <si>
    <t xml:space="preserve">Monogram Residential Trust    </t>
  </si>
  <si>
    <t>Sabre Communications Corporati</t>
  </si>
  <si>
    <t xml:space="preserve">GAR Equipment Corp            </t>
  </si>
  <si>
    <t>National Real Estate Advisors,</t>
  </si>
  <si>
    <t xml:space="preserve">Best Yet Market, Inc          </t>
  </si>
  <si>
    <t xml:space="preserve">ACRT, Inc                     </t>
  </si>
  <si>
    <t xml:space="preserve">Convoy Supply, Inc.           </t>
  </si>
  <si>
    <t xml:space="preserve">Kraft Power Corporation       </t>
  </si>
  <si>
    <t xml:space="preserve">Bergkamp, Inc                 </t>
  </si>
  <si>
    <t>Beacon Property Management, In</t>
  </si>
  <si>
    <t>TNT Equipment Sales and Rental</t>
  </si>
  <si>
    <t>Source Network Sales &amp; Marketi</t>
  </si>
  <si>
    <t xml:space="preserve">Tall Tree Foods Inc           </t>
  </si>
  <si>
    <t>ACO Reduction orginal premium paid in the first qtr.2014 statement</t>
  </si>
  <si>
    <t>Cede_Loss &amp; Expense</t>
  </si>
  <si>
    <t>ACO Reduction ( bulk adjustment to be made)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</si>
</sst>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General_)"/>
    <numFmt numFmtId="168" formatCode="_(* #,##0_);_(* \(#,##0\);_(* &quot;-&quot;??_);_(@_)"/>
    <numFmt numFmtId="169" formatCode="mm/dd/yy;@"/>
    <numFmt numFmtId="170" formatCode="0.0000%"/>
    <numFmt numFmtId="171" formatCode="#,##0,_);\(#,##0,\)"/>
    <numFmt numFmtId="172" formatCode="0000000"/>
    <numFmt numFmtId="173" formatCode="0.000%"/>
    <numFmt numFmtId="174" formatCode="0.0%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 Black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i/>
      <sz val="14"/>
      <color indexed="8"/>
      <name val="Arial"/>
      <family val="2"/>
    </font>
    <font>
      <b/>
      <i/>
      <sz val="14"/>
      <name val="Arial"/>
      <family val="2"/>
    </font>
    <font>
      <sz val="10"/>
      <color indexed="23"/>
      <name val="Arial"/>
      <family val="2"/>
    </font>
    <font>
      <b/>
      <i/>
      <sz val="10"/>
      <name val="Arial"/>
      <family val="2"/>
    </font>
    <font>
      <sz val="10"/>
      <name val="MS Sans Serif"/>
      <family val="2"/>
    </font>
    <font>
      <i/>
      <sz val="10"/>
      <name val="Arial"/>
      <family val="2"/>
    </font>
    <font>
      <sz val="10"/>
      <name val="Times New Roman"/>
      <family val="1"/>
    </font>
    <font>
      <b/>
      <u val="singleAccounting"/>
      <sz val="10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Tahoma"/>
      <family val="2"/>
    </font>
    <font>
      <b/>
      <sz val="11"/>
      <name val="Arial"/>
      <family val="2"/>
    </font>
    <font>
      <b/>
      <u/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9C6500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8"/>
      </bottom>
      <diagonal/>
    </border>
    <border>
      <left style="double">
        <color indexed="64"/>
      </left>
      <right/>
      <top/>
      <bottom style="thin">
        <color indexed="8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</borders>
  <cellStyleXfs count="271">
    <xf numFmtId="0" fontId="0" fillId="0" borderId="0"/>
    <xf numFmtId="166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7" fontId="12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21" fillId="0" borderId="0" applyFont="0" applyFill="0" applyBorder="0" applyAlignment="0" applyProtection="0"/>
    <xf numFmtId="39" fontId="23" fillId="0" borderId="5">
      <alignment horizontal="center"/>
    </xf>
    <xf numFmtId="166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0" fontId="10" fillId="0" borderId="0"/>
    <xf numFmtId="0" fontId="9" fillId="0" borderId="0"/>
    <xf numFmtId="166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34" applyNumberFormat="0" applyFill="0" applyAlignment="0" applyProtection="0"/>
    <xf numFmtId="0" fontId="32" fillId="0" borderId="35" applyNumberFormat="0" applyFill="0" applyAlignment="0" applyProtection="0"/>
    <xf numFmtId="0" fontId="33" fillId="0" borderId="36" applyNumberFormat="0" applyFill="0" applyAlignment="0" applyProtection="0"/>
    <xf numFmtId="0" fontId="33" fillId="0" borderId="0" applyNumberFormat="0" applyFill="0" applyBorder="0" applyAlignment="0" applyProtection="0"/>
    <xf numFmtId="0" fontId="34" fillId="11" borderId="0" applyNumberFormat="0" applyBorder="0" applyAlignment="0" applyProtection="0"/>
    <xf numFmtId="0" fontId="35" fillId="12" borderId="0" applyNumberFormat="0" applyBorder="0" applyAlignment="0" applyProtection="0"/>
    <xf numFmtId="0" fontId="36" fillId="13" borderId="0" applyNumberFormat="0" applyBorder="0" applyAlignment="0" applyProtection="0"/>
    <xf numFmtId="0" fontId="37" fillId="14" borderId="37" applyNumberFormat="0" applyAlignment="0" applyProtection="0"/>
    <xf numFmtId="0" fontId="38" fillId="15" borderId="38" applyNumberFormat="0" applyAlignment="0" applyProtection="0"/>
    <xf numFmtId="0" fontId="39" fillId="15" borderId="37" applyNumberFormat="0" applyAlignment="0" applyProtection="0"/>
    <xf numFmtId="0" fontId="40" fillId="0" borderId="39" applyNumberFormat="0" applyFill="0" applyAlignment="0" applyProtection="0"/>
    <xf numFmtId="0" fontId="41" fillId="16" borderId="40" applyNumberFormat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6" fillId="0" borderId="42" applyNumberFormat="0" applyFill="0" applyAlignment="0" applyProtection="0"/>
    <xf numFmtId="0" fontId="44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44" fillId="21" borderId="0" applyNumberFormat="0" applyBorder="0" applyAlignment="0" applyProtection="0"/>
    <xf numFmtId="0" fontId="44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44" fillId="25" borderId="0" applyNumberFormat="0" applyBorder="0" applyAlignment="0" applyProtection="0"/>
    <xf numFmtId="0" fontId="44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44" fillId="29" borderId="0" applyNumberFormat="0" applyBorder="0" applyAlignment="0" applyProtection="0"/>
    <xf numFmtId="0" fontId="44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44" fillId="37" borderId="0" applyNumberFormat="0" applyBorder="0" applyAlignment="0" applyProtection="0"/>
    <xf numFmtId="0" fontId="44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44" fillId="41" borderId="0" applyNumberFormat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17" borderId="41" applyNumberFormat="0" applyFont="0" applyAlignment="0" applyProtection="0"/>
    <xf numFmtId="0" fontId="6" fillId="0" borderId="0"/>
    <xf numFmtId="166" fontId="6" fillId="0" borderId="0" applyFont="0" applyFill="0" applyBorder="0" applyAlignment="0" applyProtection="0"/>
    <xf numFmtId="0" fontId="6" fillId="17" borderId="41" applyNumberFormat="0" applyFont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0" fontId="5" fillId="17" borderId="41" applyNumberFormat="0" applyFont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12" fillId="0" borderId="0"/>
    <xf numFmtId="166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0" fontId="5" fillId="0" borderId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0" fontId="5" fillId="17" borderId="41" applyNumberFormat="0" applyFont="0" applyAlignment="0" applyProtection="0"/>
    <xf numFmtId="0" fontId="5" fillId="0" borderId="0"/>
    <xf numFmtId="166" fontId="5" fillId="0" borderId="0" applyFont="0" applyFill="0" applyBorder="0" applyAlignment="0" applyProtection="0"/>
    <xf numFmtId="0" fontId="5" fillId="17" borderId="41" applyNumberFormat="0" applyFont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0" fontId="4" fillId="17" borderId="41" applyNumberFormat="0" applyFont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0" fontId="4" fillId="17" borderId="41" applyNumberFormat="0" applyFont="0" applyAlignment="0" applyProtection="0"/>
    <xf numFmtId="0" fontId="4" fillId="0" borderId="0"/>
    <xf numFmtId="166" fontId="4" fillId="0" borderId="0" applyFont="0" applyFill="0" applyBorder="0" applyAlignment="0" applyProtection="0"/>
    <xf numFmtId="0" fontId="4" fillId="17" borderId="41" applyNumberFormat="0" applyFont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17" borderId="41" applyNumberFormat="0" applyFont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9" borderId="0" applyNumberFormat="0" applyBorder="0" applyAlignment="0" applyProtection="0"/>
    <xf numFmtId="0" fontId="3" fillId="40" borderId="0" applyNumberFormat="0" applyBorder="0" applyAlignment="0" applyProtection="0"/>
    <xf numFmtId="0" fontId="2" fillId="0" borderId="0"/>
    <xf numFmtId="0" fontId="45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0" fontId="47" fillId="13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9" fontId="4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17" borderId="41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166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262">
    <xf numFmtId="0" fontId="0" fillId="0" borderId="0" xfId="0"/>
    <xf numFmtId="4" fontId="13" fillId="2" borderId="1" xfId="3" applyNumberFormat="1" applyFont="1" applyFill="1" applyBorder="1" applyAlignment="1">
      <alignment horizontal="left"/>
    </xf>
    <xf numFmtId="4" fontId="13" fillId="0" borderId="0" xfId="3" applyNumberFormat="1" applyFont="1" applyFill="1" applyBorder="1" applyAlignment="1">
      <alignment horizontal="left"/>
    </xf>
    <xf numFmtId="166" fontId="0" fillId="0" borderId="0" xfId="1" applyFont="1"/>
    <xf numFmtId="166" fontId="0" fillId="3" borderId="1" xfId="1" applyFont="1" applyFill="1" applyBorder="1"/>
    <xf numFmtId="0" fontId="0" fillId="0" borderId="1" xfId="0" applyBorder="1"/>
    <xf numFmtId="14" fontId="0" fillId="0" borderId="1" xfId="0" applyNumberFormat="1" applyBorder="1"/>
    <xf numFmtId="10" fontId="0" fillId="0" borderId="2" xfId="2" applyNumberFormat="1" applyFont="1" applyBorder="1"/>
    <xf numFmtId="166" fontId="0" fillId="0" borderId="2" xfId="0" applyNumberFormat="1" applyBorder="1"/>
    <xf numFmtId="166" fontId="0" fillId="3" borderId="2" xfId="0" applyNumberFormat="1" applyFill="1" applyBorder="1"/>
    <xf numFmtId="166" fontId="0" fillId="0" borderId="2" xfId="1" applyFont="1" applyBorder="1"/>
    <xf numFmtId="166" fontId="0" fillId="4" borderId="2" xfId="0" applyNumberFormat="1" applyFill="1" applyBorder="1"/>
    <xf numFmtId="166" fontId="0" fillId="0" borderId="1" xfId="1" applyFont="1" applyBorder="1"/>
    <xf numFmtId="4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0" fontId="12" fillId="5" borderId="1" xfId="0" applyFont="1" applyFill="1" applyBorder="1"/>
    <xf numFmtId="0" fontId="0" fillId="0" borderId="0" xfId="0" applyFill="1" applyBorder="1"/>
    <xf numFmtId="166" fontId="14" fillId="5" borderId="3" xfId="0" applyNumberFormat="1" applyFont="1" applyFill="1" applyBorder="1"/>
    <xf numFmtId="166" fontId="14" fillId="3" borderId="3" xfId="0" applyNumberFormat="1" applyFont="1" applyFill="1" applyBorder="1"/>
    <xf numFmtId="14" fontId="0" fillId="0" borderId="0" xfId="0" applyNumberFormat="1"/>
    <xf numFmtId="168" fontId="0" fillId="0" borderId="0" xfId="0" applyNumberFormat="1"/>
    <xf numFmtId="10" fontId="0" fillId="0" borderId="0" xfId="2" applyNumberFormat="1" applyFont="1"/>
    <xf numFmtId="0" fontId="0" fillId="0" borderId="0" xfId="0" applyFill="1"/>
    <xf numFmtId="166" fontId="0" fillId="0" borderId="1" xfId="1" applyNumberFormat="1" applyFont="1" applyBorder="1"/>
    <xf numFmtId="167" fontId="12" fillId="0" borderId="0" xfId="3" applyFont="1" applyAlignment="1">
      <alignment horizontal="center"/>
    </xf>
    <xf numFmtId="167" fontId="12" fillId="0" borderId="0" xfId="3" applyFont="1" applyAlignment="1">
      <alignment horizontal="centerContinuous"/>
    </xf>
    <xf numFmtId="4" fontId="12" fillId="0" borderId="0" xfId="3" applyNumberFormat="1" applyFont="1" applyAlignment="1">
      <alignment horizontal="centerContinuous"/>
    </xf>
    <xf numFmtId="167" fontId="12" fillId="0" borderId="0" xfId="3" applyFont="1"/>
    <xf numFmtId="166" fontId="12" fillId="0" borderId="0" xfId="1" applyFont="1"/>
    <xf numFmtId="167" fontId="12" fillId="0" borderId="0" xfId="3" applyFont="1" applyAlignment="1">
      <alignment horizontal="left"/>
    </xf>
    <xf numFmtId="167" fontId="15" fillId="0" borderId="0" xfId="4" applyNumberFormat="1" applyAlignment="1" applyProtection="1">
      <alignment horizontal="centerContinuous"/>
    </xf>
    <xf numFmtId="167" fontId="16" fillId="0" borderId="0" xfId="3" applyFont="1" applyAlignment="1">
      <alignment horizontal="centerContinuous"/>
    </xf>
    <xf numFmtId="167" fontId="17" fillId="0" borderId="0" xfId="3" applyFont="1" applyAlignment="1" applyProtection="1">
      <alignment horizontal="centerContinuous"/>
      <protection locked="0"/>
    </xf>
    <xf numFmtId="167" fontId="18" fillId="0" borderId="0" xfId="3" applyFont="1" applyAlignment="1">
      <alignment horizontal="centerContinuous"/>
    </xf>
    <xf numFmtId="4" fontId="18" fillId="0" borderId="0" xfId="3" applyNumberFormat="1" applyFont="1" applyAlignment="1">
      <alignment horizontal="centerContinuous"/>
    </xf>
    <xf numFmtId="167" fontId="18" fillId="0" borderId="0" xfId="3" applyFont="1"/>
    <xf numFmtId="166" fontId="18" fillId="0" borderId="0" xfId="1" applyFont="1"/>
    <xf numFmtId="14" fontId="17" fillId="0" borderId="0" xfId="3" applyNumberFormat="1" applyFont="1" applyAlignment="1" applyProtection="1">
      <alignment horizontal="left"/>
      <protection locked="0"/>
    </xf>
    <xf numFmtId="4" fontId="12" fillId="0" borderId="0" xfId="3" applyNumberFormat="1" applyFont="1" applyAlignment="1">
      <alignment horizontal="right"/>
    </xf>
    <xf numFmtId="167" fontId="19" fillId="0" borderId="0" xfId="3" applyFont="1"/>
    <xf numFmtId="166" fontId="12" fillId="0" borderId="6" xfId="3" applyNumberFormat="1" applyFont="1" applyBorder="1" applyAlignment="1">
      <alignment horizontal="right"/>
    </xf>
    <xf numFmtId="167" fontId="12" fillId="6" borderId="6" xfId="3" applyFont="1" applyFill="1" applyBorder="1"/>
    <xf numFmtId="9" fontId="20" fillId="0" borderId="7" xfId="3" applyNumberFormat="1" applyFont="1" applyBorder="1" applyAlignment="1">
      <alignment horizontal="center"/>
    </xf>
    <xf numFmtId="9" fontId="20" fillId="6" borderId="7" xfId="3" applyNumberFormat="1" applyFont="1" applyFill="1" applyBorder="1" applyAlignment="1">
      <alignment horizontal="center" wrapText="1"/>
    </xf>
    <xf numFmtId="166" fontId="14" fillId="0" borderId="0" xfId="1" applyFont="1" applyAlignment="1">
      <alignment horizontal="center"/>
    </xf>
    <xf numFmtId="14" fontId="20" fillId="6" borderId="7" xfId="3" applyNumberFormat="1" applyFont="1" applyFill="1" applyBorder="1" applyAlignment="1">
      <alignment horizontal="center"/>
    </xf>
    <xf numFmtId="166" fontId="12" fillId="0" borderId="7" xfId="3" applyNumberFormat="1" applyFont="1" applyBorder="1"/>
    <xf numFmtId="167" fontId="12" fillId="6" borderId="7" xfId="3" applyFont="1" applyFill="1" applyBorder="1"/>
    <xf numFmtId="167" fontId="12" fillId="0" borderId="8" xfId="3" applyFont="1" applyBorder="1" applyAlignment="1" applyProtection="1">
      <alignment horizontal="right"/>
    </xf>
    <xf numFmtId="4" fontId="12" fillId="0" borderId="9" xfId="3" applyNumberFormat="1" applyFont="1" applyBorder="1" applyAlignment="1">
      <alignment horizontal="right"/>
    </xf>
    <xf numFmtId="166" fontId="12" fillId="7" borderId="10" xfId="5" applyNumberFormat="1" applyFont="1" applyFill="1" applyBorder="1" applyAlignment="1" applyProtection="1">
      <alignment horizontal="right"/>
    </xf>
    <xf numFmtId="166" fontId="12" fillId="6" borderId="10" xfId="5" applyNumberFormat="1" applyFont="1" applyFill="1" applyBorder="1" applyAlignment="1" applyProtection="1">
      <alignment horizontal="right"/>
    </xf>
    <xf numFmtId="167" fontId="12" fillId="0" borderId="0" xfId="3" applyFont="1" applyAlignment="1" applyProtection="1">
      <alignment horizontal="right"/>
    </xf>
    <xf numFmtId="167" fontId="22" fillId="0" borderId="0" xfId="3" applyFont="1" applyAlignment="1" applyProtection="1">
      <alignment horizontal="left"/>
    </xf>
    <xf numFmtId="167" fontId="22" fillId="0" borderId="0" xfId="3" applyFont="1"/>
    <xf numFmtId="166" fontId="12" fillId="0" borderId="7" xfId="5" applyNumberFormat="1" applyFont="1" applyFill="1" applyBorder="1" applyAlignment="1" applyProtection="1">
      <alignment horizontal="right"/>
    </xf>
    <xf numFmtId="166" fontId="12" fillId="6" borderId="7" xfId="5" applyNumberFormat="1" applyFont="1" applyFill="1" applyBorder="1" applyAlignment="1" applyProtection="1">
      <alignment horizontal="right"/>
    </xf>
    <xf numFmtId="166" fontId="12" fillId="0" borderId="7" xfId="3" applyNumberFormat="1" applyFont="1" applyFill="1" applyBorder="1" applyAlignment="1">
      <alignment horizontal="right"/>
    </xf>
    <xf numFmtId="167" fontId="12" fillId="0" borderId="0" xfId="3" quotePrefix="1" applyFont="1" applyAlignment="1" applyProtection="1">
      <alignment horizontal="left"/>
      <protection locked="0"/>
    </xf>
    <xf numFmtId="9" fontId="12" fillId="0" borderId="0" xfId="2" applyFont="1" applyAlignment="1">
      <alignment horizontal="left"/>
    </xf>
    <xf numFmtId="166" fontId="14" fillId="0" borderId="7" xfId="5" applyNumberFormat="1" applyFont="1" applyFill="1" applyBorder="1" applyAlignment="1" applyProtection="1">
      <alignment horizontal="right"/>
    </xf>
    <xf numFmtId="167" fontId="12" fillId="0" borderId="8" xfId="3" applyFont="1" applyBorder="1" applyAlignment="1">
      <alignment horizontal="right"/>
    </xf>
    <xf numFmtId="166" fontId="12" fillId="6" borderId="12" xfId="5" applyNumberFormat="1" applyFont="1" applyFill="1" applyBorder="1" applyAlignment="1" applyProtection="1">
      <alignment horizontal="right"/>
    </xf>
    <xf numFmtId="167" fontId="12" fillId="0" borderId="8" xfId="3" applyFont="1" applyBorder="1"/>
    <xf numFmtId="166" fontId="12" fillId="7" borderId="10" xfId="3" applyNumberFormat="1" applyFont="1" applyFill="1" applyBorder="1" applyAlignment="1">
      <alignment horizontal="right"/>
    </xf>
    <xf numFmtId="166" fontId="14" fillId="0" borderId="12" xfId="5" applyNumberFormat="1" applyFont="1" applyFill="1" applyBorder="1" applyAlignment="1" applyProtection="1">
      <alignment horizontal="right"/>
    </xf>
    <xf numFmtId="166" fontId="14" fillId="6" borderId="13" xfId="5" applyNumberFormat="1" applyFont="1" applyFill="1" applyBorder="1" applyAlignment="1" applyProtection="1">
      <alignment horizontal="right"/>
    </xf>
    <xf numFmtId="166" fontId="14" fillId="6" borderId="7" xfId="5" applyNumberFormat="1" applyFont="1" applyFill="1" applyBorder="1" applyAlignment="1" applyProtection="1">
      <alignment horizontal="right"/>
    </xf>
    <xf numFmtId="166" fontId="14" fillId="0" borderId="10" xfId="3" applyNumberFormat="1" applyFont="1" applyFill="1" applyBorder="1" applyAlignment="1" applyProtection="1">
      <alignment horizontal="right"/>
    </xf>
    <xf numFmtId="166" fontId="14" fillId="6" borderId="10" xfId="3" applyNumberFormat="1" applyFont="1" applyFill="1" applyBorder="1" applyAlignment="1" applyProtection="1">
      <alignment horizontal="right"/>
    </xf>
    <xf numFmtId="166" fontId="14" fillId="0" borderId="7" xfId="3" applyNumberFormat="1" applyFont="1" applyFill="1" applyBorder="1" applyAlignment="1" applyProtection="1">
      <alignment horizontal="right"/>
    </xf>
    <xf numFmtId="166" fontId="14" fillId="6" borderId="7" xfId="3" applyNumberFormat="1" applyFont="1" applyFill="1" applyBorder="1" applyAlignment="1" applyProtection="1">
      <alignment horizontal="right"/>
    </xf>
    <xf numFmtId="166" fontId="12" fillId="6" borderId="7" xfId="3" applyNumberFormat="1" applyFont="1" applyFill="1" applyBorder="1" applyAlignment="1">
      <alignment horizontal="right"/>
    </xf>
    <xf numFmtId="166" fontId="14" fillId="0" borderId="14" xfId="3" applyNumberFormat="1" applyFont="1" applyFill="1" applyBorder="1" applyAlignment="1">
      <alignment horizontal="right"/>
    </xf>
    <xf numFmtId="166" fontId="14" fillId="6" borderId="14" xfId="3" applyNumberFormat="1" applyFont="1" applyFill="1" applyBorder="1" applyAlignment="1">
      <alignment horizontal="right"/>
    </xf>
    <xf numFmtId="166" fontId="12" fillId="0" borderId="7" xfId="3" applyNumberFormat="1" applyFont="1" applyFill="1" applyBorder="1"/>
    <xf numFmtId="166" fontId="12" fillId="7" borderId="14" xfId="5" applyNumberFormat="1" applyFont="1" applyFill="1" applyBorder="1" applyAlignment="1" applyProtection="1">
      <alignment horizontal="right"/>
    </xf>
    <xf numFmtId="166" fontId="12" fillId="6" borderId="14" xfId="5" applyNumberFormat="1" applyFont="1" applyFill="1" applyBorder="1" applyAlignment="1" applyProtection="1">
      <alignment horizontal="right"/>
    </xf>
    <xf numFmtId="167" fontId="12" fillId="0" borderId="0" xfId="3" applyFont="1" applyAlignment="1" applyProtection="1">
      <alignment horizontal="left"/>
      <protection locked="0"/>
    </xf>
    <xf numFmtId="167" fontId="12" fillId="0" borderId="0" xfId="3" applyFont="1" applyAlignment="1">
      <alignment horizontal="right"/>
    </xf>
    <xf numFmtId="40" fontId="12" fillId="0" borderId="0" xfId="3" applyNumberFormat="1" applyFont="1"/>
    <xf numFmtId="167" fontId="12" fillId="0" borderId="0" xfId="3" applyFont="1" applyBorder="1" applyAlignment="1"/>
    <xf numFmtId="4" fontId="12" fillId="0" borderId="0" xfId="3" applyNumberFormat="1" applyFont="1" applyBorder="1" applyAlignment="1">
      <alignment horizontal="right"/>
    </xf>
    <xf numFmtId="167" fontId="12" fillId="0" borderId="0" xfId="3" applyFont="1" applyAlignment="1"/>
    <xf numFmtId="4" fontId="12" fillId="0" borderId="0" xfId="3" applyNumberFormat="1" applyFont="1" applyBorder="1" applyAlignment="1">
      <alignment horizontal="center"/>
    </xf>
    <xf numFmtId="167" fontId="12" fillId="0" borderId="0" xfId="3" applyFont="1" applyBorder="1"/>
    <xf numFmtId="166" fontId="12" fillId="7" borderId="7" xfId="5" applyNumberFormat="1" applyFont="1" applyFill="1" applyBorder="1" applyAlignment="1" applyProtection="1">
      <alignment horizontal="right"/>
    </xf>
    <xf numFmtId="10" fontId="12" fillId="7" borderId="1" xfId="2" applyNumberFormat="1" applyFont="1" applyFill="1" applyBorder="1" applyAlignment="1" applyProtection="1">
      <alignment horizontal="right"/>
    </xf>
    <xf numFmtId="169" fontId="0" fillId="0" borderId="0" xfId="0" applyNumberFormat="1"/>
    <xf numFmtId="0" fontId="0" fillId="0" borderId="0" xfId="0" applyNumberFormat="1"/>
    <xf numFmtId="0" fontId="12" fillId="0" borderId="1" xfId="0" applyFont="1" applyBorder="1"/>
    <xf numFmtId="166" fontId="14" fillId="8" borderId="0" xfId="1" applyFont="1" applyFill="1"/>
    <xf numFmtId="166" fontId="14" fillId="4" borderId="4" xfId="1" applyFont="1" applyFill="1" applyBorder="1"/>
    <xf numFmtId="166" fontId="0" fillId="0" borderId="2" xfId="1" applyNumberFormat="1" applyFont="1" applyBorder="1"/>
    <xf numFmtId="0" fontId="14" fillId="0" borderId="0" xfId="0" applyFont="1" applyAlignment="1">
      <alignment horizontal="center"/>
    </xf>
    <xf numFmtId="10" fontId="0" fillId="0" borderId="0" xfId="2" applyNumberFormat="1" applyFont="1" applyBorder="1"/>
    <xf numFmtId="166" fontId="0" fillId="0" borderId="0" xfId="1" applyFont="1" applyBorder="1"/>
    <xf numFmtId="166" fontId="0" fillId="0" borderId="0" xfId="0" applyNumberFormat="1" applyFill="1" applyBorder="1"/>
    <xf numFmtId="0" fontId="14" fillId="2" borderId="1" xfId="0" applyFont="1" applyFill="1" applyBorder="1" applyAlignment="1">
      <alignment horizontal="center"/>
    </xf>
    <xf numFmtId="10" fontId="14" fillId="2" borderId="1" xfId="2" applyNumberFormat="1" applyFont="1" applyFill="1" applyBorder="1" applyAlignment="1">
      <alignment horizontal="center"/>
    </xf>
    <xf numFmtId="166" fontId="14" fillId="0" borderId="4" xfId="0" applyNumberFormat="1" applyFont="1" applyFill="1" applyBorder="1"/>
    <xf numFmtId="166" fontId="0" fillId="0" borderId="15" xfId="1" applyFont="1" applyBorder="1"/>
    <xf numFmtId="166" fontId="0" fillId="0" borderId="16" xfId="1" applyFont="1" applyBorder="1"/>
    <xf numFmtId="0" fontId="14" fillId="0" borderId="0" xfId="0" applyNumberFormat="1" applyFont="1"/>
    <xf numFmtId="0" fontId="0" fillId="0" borderId="0" xfId="0" applyBorder="1"/>
    <xf numFmtId="0" fontId="27" fillId="0" borderId="5" xfId="0" applyFont="1" applyFill="1" applyBorder="1" applyAlignment="1" applyProtection="1">
      <alignment vertical="top"/>
      <protection locked="0"/>
    </xf>
    <xf numFmtId="0" fontId="28" fillId="0" borderId="0" xfId="0" applyFont="1"/>
    <xf numFmtId="0" fontId="0" fillId="0" borderId="17" xfId="0" applyBorder="1"/>
    <xf numFmtId="10" fontId="0" fillId="0" borderId="18" xfId="2" applyNumberFormat="1" applyFont="1" applyBorder="1"/>
    <xf numFmtId="0" fontId="0" fillId="0" borderId="18" xfId="0" applyFill="1" applyBorder="1"/>
    <xf numFmtId="0" fontId="0" fillId="0" borderId="18" xfId="0" applyBorder="1"/>
    <xf numFmtId="0" fontId="0" fillId="0" borderId="19" xfId="0" applyBorder="1"/>
    <xf numFmtId="0" fontId="27" fillId="0" borderId="20" xfId="0" applyFont="1" applyFill="1" applyBorder="1" applyAlignment="1" applyProtection="1">
      <alignment vertical="top"/>
      <protection locked="0"/>
    </xf>
    <xf numFmtId="0" fontId="27" fillId="0" borderId="21" xfId="0" applyFont="1" applyFill="1" applyBorder="1" applyAlignment="1" applyProtection="1">
      <alignment vertical="top"/>
      <protection locked="0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166" fontId="0" fillId="2" borderId="24" xfId="1" applyFont="1" applyFill="1" applyBorder="1"/>
    <xf numFmtId="166" fontId="0" fillId="2" borderId="25" xfId="1" applyFont="1" applyFill="1" applyBorder="1"/>
    <xf numFmtId="166" fontId="0" fillId="2" borderId="26" xfId="1" applyFont="1" applyFill="1" applyBorder="1"/>
    <xf numFmtId="168" fontId="16" fillId="0" borderId="27" xfId="1" applyNumberFormat="1" applyFont="1" applyFill="1" applyBorder="1"/>
    <xf numFmtId="0" fontId="0" fillId="0" borderId="28" xfId="0" applyBorder="1"/>
    <xf numFmtId="166" fontId="14" fillId="0" borderId="29" xfId="0" applyNumberFormat="1" applyFont="1" applyFill="1" applyBorder="1"/>
    <xf numFmtId="0" fontId="0" fillId="0" borderId="30" xfId="0" applyBorder="1"/>
    <xf numFmtId="10" fontId="0" fillId="0" borderId="31" xfId="2" applyNumberFormat="1" applyFont="1" applyBorder="1"/>
    <xf numFmtId="0" fontId="0" fillId="0" borderId="31" xfId="0" applyFill="1" applyBorder="1"/>
    <xf numFmtId="0" fontId="0" fillId="0" borderId="31" xfId="0" applyBorder="1"/>
    <xf numFmtId="0" fontId="0" fillId="0" borderId="32" xfId="0" applyBorder="1"/>
    <xf numFmtId="166" fontId="0" fillId="0" borderId="15" xfId="1" applyFont="1" applyBorder="1" applyAlignment="1">
      <alignment horizontal="center"/>
    </xf>
    <xf numFmtId="14" fontId="14" fillId="0" borderId="0" xfId="0" applyNumberFormat="1" applyFont="1" applyAlignment="1">
      <alignment horizontal="left"/>
    </xf>
    <xf numFmtId="0" fontId="25" fillId="0" borderId="0" xfId="0" applyFont="1"/>
    <xf numFmtId="10" fontId="25" fillId="0" borderId="0" xfId="2" applyNumberFormat="1" applyFont="1"/>
    <xf numFmtId="0" fontId="28" fillId="0" borderId="27" xfId="0" applyFont="1" applyBorder="1"/>
    <xf numFmtId="166" fontId="0" fillId="0" borderId="24" xfId="1" applyFont="1" applyBorder="1"/>
    <xf numFmtId="166" fontId="0" fillId="0" borderId="25" xfId="1" applyFont="1" applyBorder="1"/>
    <xf numFmtId="166" fontId="0" fillId="0" borderId="26" xfId="1" applyFont="1" applyBorder="1"/>
    <xf numFmtId="166" fontId="0" fillId="0" borderId="28" xfId="0" applyNumberFormat="1" applyFill="1" applyBorder="1"/>
    <xf numFmtId="4" fontId="12" fillId="0" borderId="0" xfId="0" applyNumberFormat="1" applyFont="1" applyBorder="1"/>
    <xf numFmtId="14" fontId="0" fillId="0" borderId="0" xfId="0" applyNumberFormat="1" applyBorder="1"/>
    <xf numFmtId="0" fontId="0" fillId="0" borderId="0" xfId="0" applyBorder="1" applyAlignment="1">
      <alignment horizontal="center"/>
    </xf>
    <xf numFmtId="166" fontId="0" fillId="0" borderId="0" xfId="1" applyFont="1" applyFill="1" applyBorder="1"/>
    <xf numFmtId="1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0" xfId="1" applyNumberFormat="1" applyFont="1" applyBorder="1" applyAlignment="1">
      <alignment horizontal="center"/>
    </xf>
    <xf numFmtId="1" fontId="0" fillId="0" borderId="16" xfId="1" applyNumberFormat="1" applyFont="1" applyFill="1" applyBorder="1" applyAlignment="1">
      <alignment horizontal="center"/>
    </xf>
    <xf numFmtId="170" fontId="0" fillId="0" borderId="2" xfId="2" applyNumberFormat="1" applyFont="1" applyBorder="1"/>
    <xf numFmtId="0" fontId="12" fillId="0" borderId="1" xfId="0" applyFont="1" applyBorder="1" applyAlignment="1">
      <alignment horizontal="center"/>
    </xf>
    <xf numFmtId="166" fontId="14" fillId="0" borderId="0" xfId="1" applyFont="1"/>
    <xf numFmtId="0" fontId="9" fillId="0" borderId="0" xfId="13"/>
    <xf numFmtId="166" fontId="0" fillId="0" borderId="0" xfId="14" applyFont="1"/>
    <xf numFmtId="166" fontId="12" fillId="3" borderId="2" xfId="1" applyFont="1" applyFill="1" applyBorder="1" applyAlignment="1">
      <alignment wrapText="1"/>
    </xf>
    <xf numFmtId="166" fontId="12" fillId="0" borderId="2" xfId="1" applyNumberFormat="1" applyFont="1" applyBorder="1"/>
    <xf numFmtId="166" fontId="12" fillId="0" borderId="2" xfId="1" applyFont="1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12" fillId="0" borderId="1" xfId="0" applyFont="1" applyFill="1" applyBorder="1"/>
    <xf numFmtId="0" fontId="12" fillId="0" borderId="1" xfId="0" applyFont="1" applyFill="1" applyBorder="1" applyAlignment="1">
      <alignment horizontal="center"/>
    </xf>
    <xf numFmtId="0" fontId="14" fillId="2" borderId="11" xfId="0" applyFont="1" applyFill="1" applyBorder="1" applyAlignment="1">
      <alignment horizontal="center"/>
    </xf>
    <xf numFmtId="168" fontId="16" fillId="0" borderId="0" xfId="1" applyNumberFormat="1" applyFont="1" applyFill="1" applyBorder="1"/>
    <xf numFmtId="0" fontId="28" fillId="0" borderId="0" xfId="0" applyFont="1" applyBorder="1"/>
    <xf numFmtId="171" fontId="0" fillId="0" borderId="15" xfId="0" applyNumberFormat="1" applyFont="1" applyBorder="1" applyAlignment="1">
      <alignment horizontal="left" indent="4"/>
    </xf>
    <xf numFmtId="171" fontId="0" fillId="0" borderId="16" xfId="0" applyNumberFormat="1" applyFont="1" applyBorder="1" applyAlignment="1">
      <alignment horizontal="left" indent="4"/>
    </xf>
    <xf numFmtId="171" fontId="0" fillId="0" borderId="2" xfId="0" applyNumberFormat="1" applyFont="1" applyBorder="1" applyAlignment="1">
      <alignment horizontal="left" indent="4"/>
    </xf>
    <xf numFmtId="172" fontId="0" fillId="0" borderId="15" xfId="0" applyNumberFormat="1" applyFont="1" applyBorder="1" applyAlignment="1">
      <alignment horizontal="center"/>
    </xf>
    <xf numFmtId="172" fontId="0" fillId="0" borderId="16" xfId="0" applyNumberFormat="1" applyFont="1" applyBorder="1" applyAlignment="1">
      <alignment horizontal="center"/>
    </xf>
    <xf numFmtId="172" fontId="0" fillId="0" borderId="2" xfId="0" applyNumberFormat="1" applyFont="1" applyBorder="1" applyAlignment="1">
      <alignment horizontal="center"/>
    </xf>
    <xf numFmtId="173" fontId="0" fillId="0" borderId="16" xfId="2" applyNumberFormat="1" applyFont="1" applyBorder="1"/>
    <xf numFmtId="173" fontId="0" fillId="0" borderId="2" xfId="2" applyNumberFormat="1" applyFont="1" applyBorder="1"/>
    <xf numFmtId="173" fontId="0" fillId="0" borderId="15" xfId="2" applyNumberFormat="1" applyFont="1" applyBorder="1"/>
    <xf numFmtId="167" fontId="17" fillId="0" borderId="0" xfId="3" applyFont="1" applyAlignment="1" applyProtection="1">
      <alignment horizontal="right"/>
      <protection locked="0"/>
    </xf>
    <xf numFmtId="174" fontId="0" fillId="0" borderId="2" xfId="2" applyNumberFormat="1" applyFont="1" applyBorder="1"/>
    <xf numFmtId="166" fontId="14" fillId="0" borderId="0" xfId="1" applyFont="1" applyFill="1"/>
    <xf numFmtId="4" fontId="13" fillId="0" borderId="0" xfId="3" applyNumberFormat="1" applyFont="1" applyAlignment="1"/>
    <xf numFmtId="167" fontId="17" fillId="0" borderId="0" xfId="3" applyFont="1" applyAlignment="1" applyProtection="1">
      <protection locked="0"/>
    </xf>
    <xf numFmtId="0" fontId="14" fillId="0" borderId="0" xfId="14" applyNumberFormat="1" applyFont="1"/>
    <xf numFmtId="166" fontId="12" fillId="4" borderId="14" xfId="5" applyNumberFormat="1" applyFont="1" applyFill="1" applyBorder="1" applyAlignment="1" applyProtection="1">
      <alignment horizontal="right"/>
    </xf>
    <xf numFmtId="169" fontId="12" fillId="0" borderId="0" xfId="0" applyNumberFormat="1" applyFont="1"/>
    <xf numFmtId="169" fontId="29" fillId="0" borderId="0" xfId="0" applyNumberFormat="1" applyFont="1"/>
    <xf numFmtId="166" fontId="26" fillId="8" borderId="0" xfId="1" applyFont="1" applyFill="1" applyBorder="1"/>
    <xf numFmtId="0" fontId="14" fillId="2" borderId="1" xfId="0" applyFont="1" applyFill="1" applyBorder="1" applyAlignment="1">
      <alignment horizontal="center" wrapText="1"/>
    </xf>
    <xf numFmtId="166" fontId="14" fillId="0" borderId="1" xfId="1" applyFont="1" applyBorder="1" applyAlignment="1">
      <alignment horizontal="center"/>
    </xf>
    <xf numFmtId="166" fontId="14" fillId="3" borderId="1" xfId="1" applyFont="1" applyFill="1" applyBorder="1" applyAlignment="1">
      <alignment horizontal="center"/>
    </xf>
    <xf numFmtId="166" fontId="14" fillId="3" borderId="1" xfId="1" applyFont="1" applyFill="1" applyBorder="1" applyAlignment="1">
      <alignment horizontal="center" wrapText="1"/>
    </xf>
    <xf numFmtId="166" fontId="14" fillId="0" borderId="1" xfId="1" applyNumberFormat="1" applyFont="1" applyBorder="1" applyAlignment="1">
      <alignment horizontal="center"/>
    </xf>
    <xf numFmtId="166" fontId="14" fillId="0" borderId="1" xfId="1" applyFont="1" applyBorder="1" applyAlignment="1">
      <alignment horizontal="center" wrapText="1"/>
    </xf>
    <xf numFmtId="0" fontId="14" fillId="4" borderId="1" xfId="0" applyFont="1" applyFill="1" applyBorder="1" applyAlignment="1">
      <alignment horizontal="center"/>
    </xf>
    <xf numFmtId="166" fontId="24" fillId="0" borderId="0" xfId="14" applyFont="1" applyAlignment="1">
      <alignment horizontal="center" wrapText="1"/>
    </xf>
    <xf numFmtId="0" fontId="14" fillId="0" borderId="0" xfId="0" applyFont="1" applyAlignment="1">
      <alignment horizontal="right"/>
    </xf>
    <xf numFmtId="0" fontId="7" fillId="0" borderId="0" xfId="58"/>
    <xf numFmtId="166" fontId="26" fillId="0" borderId="0" xfId="1" applyFont="1" applyAlignment="1">
      <alignment horizontal="right"/>
    </xf>
    <xf numFmtId="166" fontId="0" fillId="10" borderId="33" xfId="1" applyFont="1" applyFill="1" applyBorder="1"/>
    <xf numFmtId="166" fontId="0" fillId="10" borderId="33" xfId="95" applyFont="1" applyFill="1" applyBorder="1"/>
    <xf numFmtId="166" fontId="0" fillId="0" borderId="0" xfId="95" applyFont="1"/>
    <xf numFmtId="0" fontId="26" fillId="9" borderId="0" xfId="76" applyFont="1" applyFill="1" applyAlignment="1">
      <alignment horizontal="center" wrapText="1"/>
    </xf>
    <xf numFmtId="0" fontId="5" fillId="0" borderId="0" xfId="76"/>
    <xf numFmtId="0" fontId="26" fillId="9" borderId="0" xfId="76" applyFont="1" applyFill="1" applyAlignment="1">
      <alignment horizontal="center" wrapText="1"/>
    </xf>
    <xf numFmtId="166" fontId="26" fillId="9" borderId="0" xfId="95" applyFont="1" applyFill="1" applyAlignment="1">
      <alignment horizontal="center" wrapText="1"/>
    </xf>
    <xf numFmtId="166" fontId="26" fillId="4" borderId="4" xfId="95" applyFont="1" applyFill="1" applyBorder="1"/>
    <xf numFmtId="166" fontId="26" fillId="0" borderId="0" xfId="95" applyFont="1" applyAlignment="1">
      <alignment horizontal="right"/>
    </xf>
    <xf numFmtId="166" fontId="24" fillId="0" borderId="0" xfId="98" applyFont="1" applyAlignment="1">
      <alignment horizontal="center" wrapText="1"/>
    </xf>
    <xf numFmtId="10" fontId="12" fillId="0" borderId="0" xfId="9" applyNumberFormat="1" applyFont="1"/>
    <xf numFmtId="0" fontId="14" fillId="0" borderId="0" xfId="98" applyNumberFormat="1" applyFont="1"/>
    <xf numFmtId="169" fontId="12" fillId="0" borderId="0" xfId="8" applyNumberFormat="1" applyFont="1"/>
    <xf numFmtId="169" fontId="29" fillId="0" borderId="0" xfId="8" applyNumberFormat="1" applyFont="1"/>
    <xf numFmtId="0" fontId="26" fillId="9" borderId="0" xfId="120" applyFont="1" applyFill="1" applyAlignment="1">
      <alignment horizontal="center" wrapText="1"/>
    </xf>
    <xf numFmtId="0" fontId="26" fillId="9" borderId="0" xfId="120" applyFont="1" applyFill="1" applyAlignment="1">
      <alignment horizontal="center" wrapText="1"/>
    </xf>
    <xf numFmtId="166" fontId="14" fillId="0" borderId="0" xfId="1" applyFont="1" applyAlignment="1">
      <alignment horizontal="center"/>
    </xf>
    <xf numFmtId="167" fontId="17" fillId="0" borderId="0" xfId="3" applyFont="1" applyAlignment="1" applyProtection="1">
      <alignment horizontal="center"/>
      <protection locked="0"/>
    </xf>
    <xf numFmtId="167" fontId="12" fillId="0" borderId="0" xfId="3" applyFont="1" applyAlignment="1" applyProtection="1">
      <alignment horizontal="left"/>
    </xf>
    <xf numFmtId="167" fontId="17" fillId="0" borderId="0" xfId="3" applyFont="1" applyAlignment="1" applyProtection="1">
      <alignment horizontal="center"/>
      <protection locked="0"/>
    </xf>
    <xf numFmtId="4" fontId="13" fillId="0" borderId="0" xfId="3" applyNumberFormat="1" applyFont="1" applyAlignment="1">
      <alignment horizontal="center"/>
    </xf>
    <xf numFmtId="167" fontId="12" fillId="6" borderId="44" xfId="3" applyFont="1" applyFill="1" applyBorder="1"/>
    <xf numFmtId="170" fontId="14" fillId="6" borderId="45" xfId="2" applyNumberFormat="1" applyFont="1" applyFill="1" applyBorder="1" applyAlignment="1" applyProtection="1">
      <alignment horizontal="center"/>
    </xf>
    <xf numFmtId="9" fontId="20" fillId="6" borderId="45" xfId="3" applyNumberFormat="1" applyFont="1" applyFill="1" applyBorder="1" applyAlignment="1">
      <alignment horizontal="center"/>
    </xf>
    <xf numFmtId="167" fontId="12" fillId="6" borderId="45" xfId="3" applyFont="1" applyFill="1" applyBorder="1"/>
    <xf numFmtId="166" fontId="12" fillId="6" borderId="46" xfId="5" applyNumberFormat="1" applyFont="1" applyFill="1" applyBorder="1" applyAlignment="1" applyProtection="1">
      <alignment horizontal="right"/>
    </xf>
    <xf numFmtId="166" fontId="12" fillId="6" borderId="45" xfId="5" applyNumberFormat="1" applyFont="1" applyFill="1" applyBorder="1" applyAlignment="1" applyProtection="1">
      <alignment horizontal="right"/>
    </xf>
    <xf numFmtId="166" fontId="12" fillId="6" borderId="13" xfId="5" applyNumberFormat="1" applyFont="1" applyFill="1" applyBorder="1" applyAlignment="1" applyProtection="1">
      <alignment horizontal="right"/>
    </xf>
    <xf numFmtId="166" fontId="14" fillId="6" borderId="45" xfId="5" applyNumberFormat="1" applyFont="1" applyFill="1" applyBorder="1" applyAlignment="1" applyProtection="1">
      <alignment horizontal="right"/>
    </xf>
    <xf numFmtId="166" fontId="14" fillId="6" borderId="46" xfId="3" applyNumberFormat="1" applyFont="1" applyFill="1" applyBorder="1" applyAlignment="1" applyProtection="1">
      <alignment horizontal="right"/>
    </xf>
    <xf numFmtId="166" fontId="14" fillId="6" borderId="45" xfId="3" applyNumberFormat="1" applyFont="1" applyFill="1" applyBorder="1" applyAlignment="1" applyProtection="1">
      <alignment horizontal="right"/>
    </xf>
    <xf numFmtId="166" fontId="12" fillId="6" borderId="45" xfId="3" applyNumberFormat="1" applyFont="1" applyFill="1" applyBorder="1" applyAlignment="1">
      <alignment horizontal="right"/>
    </xf>
    <xf numFmtId="166" fontId="14" fillId="6" borderId="47" xfId="3" applyNumberFormat="1" applyFont="1" applyFill="1" applyBorder="1" applyAlignment="1">
      <alignment horizontal="right"/>
    </xf>
    <xf numFmtId="166" fontId="14" fillId="4" borderId="47" xfId="5" applyNumberFormat="1" applyFont="1" applyFill="1" applyBorder="1" applyAlignment="1" applyProtection="1">
      <alignment horizontal="right"/>
    </xf>
    <xf numFmtId="166" fontId="12" fillId="6" borderId="47" xfId="5" applyNumberFormat="1" applyFont="1" applyFill="1" applyBorder="1" applyAlignment="1" applyProtection="1">
      <alignment horizontal="right"/>
    </xf>
    <xf numFmtId="167" fontId="12" fillId="0" borderId="43" xfId="3" applyFont="1" applyFill="1" applyBorder="1"/>
    <xf numFmtId="170" fontId="14" fillId="0" borderId="43" xfId="2" applyNumberFormat="1" applyFont="1" applyFill="1" applyBorder="1" applyAlignment="1" applyProtection="1">
      <alignment horizontal="center"/>
    </xf>
    <xf numFmtId="9" fontId="20" fillId="0" borderId="43" xfId="3" applyNumberFormat="1" applyFont="1" applyFill="1" applyBorder="1" applyAlignment="1">
      <alignment horizontal="center"/>
    </xf>
    <xf numFmtId="166" fontId="12" fillId="0" borderId="43" xfId="5" applyNumberFormat="1" applyFont="1" applyFill="1" applyBorder="1" applyAlignment="1" applyProtection="1">
      <alignment horizontal="right"/>
    </xf>
    <xf numFmtId="166" fontId="14" fillId="0" borderId="43" xfId="5" applyNumberFormat="1" applyFont="1" applyFill="1" applyBorder="1" applyAlignment="1" applyProtection="1">
      <alignment horizontal="right"/>
    </xf>
    <xf numFmtId="166" fontId="14" fillId="0" borderId="43" xfId="3" applyNumberFormat="1" applyFont="1" applyFill="1" applyBorder="1" applyAlignment="1" applyProtection="1">
      <alignment horizontal="right"/>
    </xf>
    <xf numFmtId="166" fontId="12" fillId="0" borderId="43" xfId="3" applyNumberFormat="1" applyFont="1" applyFill="1" applyBorder="1" applyAlignment="1">
      <alignment horizontal="right"/>
    </xf>
    <xf numFmtId="166" fontId="14" fillId="0" borderId="43" xfId="3" applyNumberFormat="1" applyFont="1" applyFill="1" applyBorder="1" applyAlignment="1">
      <alignment horizontal="right"/>
    </xf>
    <xf numFmtId="0" fontId="0" fillId="4" borderId="0" xfId="0" applyFill="1"/>
    <xf numFmtId="14" fontId="0" fillId="4" borderId="0" xfId="0" applyNumberFormat="1" applyFill="1"/>
    <xf numFmtId="166" fontId="0" fillId="4" borderId="0" xfId="1" applyFont="1" applyFill="1"/>
    <xf numFmtId="0" fontId="4" fillId="4" borderId="0" xfId="120" applyFill="1"/>
    <xf numFmtId="166" fontId="14" fillId="4" borderId="4" xfId="269" applyFont="1" applyFill="1" applyBorder="1"/>
    <xf numFmtId="166" fontId="24" fillId="0" borderId="0" xfId="269" applyFont="1" applyAlignment="1">
      <alignment horizontal="center" wrapText="1"/>
    </xf>
    <xf numFmtId="10" fontId="0" fillId="0" borderId="0" xfId="270" applyNumberFormat="1" applyFont="1"/>
    <xf numFmtId="166" fontId="0" fillId="0" borderId="0" xfId="269" applyFont="1"/>
    <xf numFmtId="166" fontId="14" fillId="0" borderId="0" xfId="269" applyFont="1" applyFill="1" applyBorder="1"/>
    <xf numFmtId="166" fontId="0" fillId="4" borderId="4" xfId="0" applyNumberFormat="1" applyFill="1" applyBorder="1"/>
    <xf numFmtId="0" fontId="1" fillId="4" borderId="0" xfId="254" applyFill="1" applyAlignment="1">
      <alignment horizontal="center"/>
    </xf>
    <xf numFmtId="0" fontId="1" fillId="4" borderId="0" xfId="254" applyFill="1"/>
    <xf numFmtId="14" fontId="1" fillId="4" borderId="0" xfId="254" applyNumberFormat="1" applyFill="1"/>
    <xf numFmtId="166" fontId="0" fillId="42" borderId="4" xfId="1" applyFont="1" applyFill="1" applyBorder="1"/>
    <xf numFmtId="0" fontId="14" fillId="2" borderId="1" xfId="0" applyFont="1" applyFill="1" applyBorder="1" applyAlignment="1">
      <alignment horizontal="center"/>
    </xf>
    <xf numFmtId="166" fontId="14" fillId="0" borderId="5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167" fontId="12" fillId="0" borderId="9" xfId="3" quotePrefix="1" applyFont="1" applyBorder="1" applyAlignment="1" applyProtection="1">
      <alignment horizontal="left"/>
      <protection locked="0"/>
    </xf>
    <xf numFmtId="167" fontId="12" fillId="0" borderId="11" xfId="3" quotePrefix="1" applyFont="1" applyBorder="1" applyAlignment="1" applyProtection="1">
      <alignment horizontal="left"/>
      <protection locked="0"/>
    </xf>
    <xf numFmtId="167" fontId="12" fillId="0" borderId="9" xfId="3" applyFont="1" applyBorder="1" applyAlignment="1" applyProtection="1">
      <alignment horizontal="left"/>
    </xf>
    <xf numFmtId="167" fontId="12" fillId="0" borderId="0" xfId="3" applyFont="1" applyAlignment="1" applyProtection="1">
      <alignment horizontal="center"/>
      <protection locked="0"/>
    </xf>
    <xf numFmtId="167" fontId="12" fillId="0" borderId="0" xfId="3" applyFont="1" applyAlignment="1" applyProtection="1">
      <alignment horizontal="left"/>
    </xf>
    <xf numFmtId="167" fontId="12" fillId="0" borderId="11" xfId="3" applyFont="1" applyBorder="1" applyAlignment="1" applyProtection="1">
      <alignment horizontal="left"/>
    </xf>
    <xf numFmtId="167" fontId="12" fillId="0" borderId="9" xfId="3" applyFont="1" applyBorder="1" applyAlignment="1">
      <alignment horizontal="left"/>
    </xf>
    <xf numFmtId="167" fontId="12" fillId="0" borderId="11" xfId="3" applyFont="1" applyBorder="1" applyAlignment="1">
      <alignment horizontal="left"/>
    </xf>
    <xf numFmtId="167" fontId="17" fillId="0" borderId="0" xfId="3" applyFont="1" applyAlignment="1" applyProtection="1">
      <alignment horizontal="center"/>
      <protection locked="0"/>
    </xf>
    <xf numFmtId="4" fontId="13" fillId="0" borderId="0" xfId="3" applyNumberFormat="1" applyFont="1" applyAlignment="1">
      <alignment horizontal="center"/>
    </xf>
    <xf numFmtId="10" fontId="14" fillId="0" borderId="27" xfId="2" applyNumberFormat="1" applyFont="1" applyBorder="1" applyAlignment="1">
      <alignment horizontal="center"/>
    </xf>
    <xf numFmtId="10" fontId="14" fillId="0" borderId="0" xfId="2" applyNumberFormat="1" applyFont="1" applyBorder="1" applyAlignment="1">
      <alignment horizontal="center"/>
    </xf>
  </cellXfs>
  <cellStyles count="271">
    <cellStyle name="20% - Accent1" xfId="35" builtinId="30" customBuiltin="1"/>
    <cellStyle name="20% - Accent1 2" xfId="64"/>
    <cellStyle name="20% - Accent1 2 2" xfId="108"/>
    <cellStyle name="20% - Accent1 2 3" xfId="149"/>
    <cellStyle name="20% - Accent1 3" xfId="79"/>
    <cellStyle name="20% - Accent1 4" xfId="123"/>
    <cellStyle name="20% - Accent1 5" xfId="164"/>
    <cellStyle name="20% - Accent1 6" xfId="257"/>
    <cellStyle name="20% - Accent2" xfId="39" builtinId="34" customBuiltin="1"/>
    <cellStyle name="20% - Accent2 2" xfId="66"/>
    <cellStyle name="20% - Accent2 2 2" xfId="110"/>
    <cellStyle name="20% - Accent2 2 3" xfId="151"/>
    <cellStyle name="20% - Accent2 3" xfId="81"/>
    <cellStyle name="20% - Accent2 4" xfId="125"/>
    <cellStyle name="20% - Accent2 5" xfId="166"/>
    <cellStyle name="20% - Accent2 6" xfId="259"/>
    <cellStyle name="20% - Accent3" xfId="43" builtinId="38" customBuiltin="1"/>
    <cellStyle name="20% - Accent3 2" xfId="68"/>
    <cellStyle name="20% - Accent3 2 2" xfId="112"/>
    <cellStyle name="20% - Accent3 2 3" xfId="153"/>
    <cellStyle name="20% - Accent3 3" xfId="83"/>
    <cellStyle name="20% - Accent3 4" xfId="127"/>
    <cellStyle name="20% - Accent3 5" xfId="168"/>
    <cellStyle name="20% - Accent3 6" xfId="261"/>
    <cellStyle name="20% - Accent4" xfId="47" builtinId="42" customBuiltin="1"/>
    <cellStyle name="20% - Accent4 2" xfId="70"/>
    <cellStyle name="20% - Accent4 2 2" xfId="114"/>
    <cellStyle name="20% - Accent4 2 3" xfId="155"/>
    <cellStyle name="20% - Accent4 3" xfId="85"/>
    <cellStyle name="20% - Accent4 4" xfId="129"/>
    <cellStyle name="20% - Accent4 5" xfId="170"/>
    <cellStyle name="20% - Accent4 6" xfId="263"/>
    <cellStyle name="20% - Accent5" xfId="51" builtinId="46" customBuiltin="1"/>
    <cellStyle name="20% - Accent5 2" xfId="72"/>
    <cellStyle name="20% - Accent5 2 2" xfId="116"/>
    <cellStyle name="20% - Accent5 2 3" xfId="157"/>
    <cellStyle name="20% - Accent5 3" xfId="87"/>
    <cellStyle name="20% - Accent5 4" xfId="131"/>
    <cellStyle name="20% - Accent5 5" xfId="172"/>
    <cellStyle name="20% - Accent5 6" xfId="265"/>
    <cellStyle name="20% - Accent6" xfId="55" builtinId="50" customBuiltin="1"/>
    <cellStyle name="20% - Accent6 2" xfId="74"/>
    <cellStyle name="20% - Accent6 2 2" xfId="118"/>
    <cellStyle name="20% - Accent6 2 3" xfId="159"/>
    <cellStyle name="20% - Accent6 3" xfId="89"/>
    <cellStyle name="20% - Accent6 4" xfId="133"/>
    <cellStyle name="20% - Accent6 5" xfId="174"/>
    <cellStyle name="20% - Accent6 6" xfId="267"/>
    <cellStyle name="40% - Accent1" xfId="36" builtinId="31" customBuiltin="1"/>
    <cellStyle name="40% - Accent1 2" xfId="65"/>
    <cellStyle name="40% - Accent1 2 2" xfId="109"/>
    <cellStyle name="40% - Accent1 2 3" xfId="150"/>
    <cellStyle name="40% - Accent1 3" xfId="80"/>
    <cellStyle name="40% - Accent1 4" xfId="124"/>
    <cellStyle name="40% - Accent1 5" xfId="165"/>
    <cellStyle name="40% - Accent1 6" xfId="258"/>
    <cellStyle name="40% - Accent2" xfId="40" builtinId="35" customBuiltin="1"/>
    <cellStyle name="40% - Accent2 2" xfId="67"/>
    <cellStyle name="40% - Accent2 2 2" xfId="111"/>
    <cellStyle name="40% - Accent2 2 3" xfId="152"/>
    <cellStyle name="40% - Accent2 3" xfId="82"/>
    <cellStyle name="40% - Accent2 4" xfId="126"/>
    <cellStyle name="40% - Accent2 5" xfId="167"/>
    <cellStyle name="40% - Accent2 6" xfId="260"/>
    <cellStyle name="40% - Accent3" xfId="44" builtinId="39" customBuiltin="1"/>
    <cellStyle name="40% - Accent3 2" xfId="69"/>
    <cellStyle name="40% - Accent3 2 2" xfId="113"/>
    <cellStyle name="40% - Accent3 2 3" xfId="154"/>
    <cellStyle name="40% - Accent3 3" xfId="84"/>
    <cellStyle name="40% - Accent3 4" xfId="128"/>
    <cellStyle name="40% - Accent3 5" xfId="169"/>
    <cellStyle name="40% - Accent3 6" xfId="262"/>
    <cellStyle name="40% - Accent4" xfId="48" builtinId="43" customBuiltin="1"/>
    <cellStyle name="40% - Accent4 2" xfId="71"/>
    <cellStyle name="40% - Accent4 2 2" xfId="115"/>
    <cellStyle name="40% - Accent4 2 3" xfId="156"/>
    <cellStyle name="40% - Accent4 3" xfId="86"/>
    <cellStyle name="40% - Accent4 4" xfId="130"/>
    <cellStyle name="40% - Accent4 5" xfId="171"/>
    <cellStyle name="40% - Accent4 6" xfId="264"/>
    <cellStyle name="40% - Accent5" xfId="52" builtinId="47" customBuiltin="1"/>
    <cellStyle name="40% - Accent5 2" xfId="73"/>
    <cellStyle name="40% - Accent5 2 2" xfId="117"/>
    <cellStyle name="40% - Accent5 2 3" xfId="158"/>
    <cellStyle name="40% - Accent5 3" xfId="88"/>
    <cellStyle name="40% - Accent5 4" xfId="132"/>
    <cellStyle name="40% - Accent5 5" xfId="173"/>
    <cellStyle name="40% - Accent5 6" xfId="266"/>
    <cellStyle name="40% - Accent6" xfId="56" builtinId="51" customBuiltin="1"/>
    <cellStyle name="40% - Accent6 2" xfId="75"/>
    <cellStyle name="40% - Accent6 2 2" xfId="119"/>
    <cellStyle name="40% - Accent6 2 3" xfId="160"/>
    <cellStyle name="40% - Accent6 3" xfId="90"/>
    <cellStyle name="40% - Accent6 4" xfId="134"/>
    <cellStyle name="40% - Accent6 5" xfId="175"/>
    <cellStyle name="40% - Accent6 6" xfId="268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4" builtinId="27" customBuiltin="1"/>
    <cellStyle name="Calculation" xfId="28" builtinId="22" customBuiltin="1"/>
    <cellStyle name="Check Cell" xfId="30" builtinId="23" customBuiltin="1"/>
    <cellStyle name="Column Headings" xfId="6"/>
    <cellStyle name="Comma" xfId="1" builtinId="3"/>
    <cellStyle name="Comma 10" xfId="121"/>
    <cellStyle name="Comma 11" xfId="162"/>
    <cellStyle name="Comma 12" xfId="255"/>
    <cellStyle name="Comma 13" xfId="269"/>
    <cellStyle name="Comma 2" xfId="7"/>
    <cellStyle name="Comma 2 2" xfId="178"/>
    <cellStyle name="Comma 2 2 2" xfId="179"/>
    <cellStyle name="Comma 2 3" xfId="180"/>
    <cellStyle name="Comma 2 3 2" xfId="181"/>
    <cellStyle name="Comma 2 3 3" xfId="182"/>
    <cellStyle name="Comma 2 3 3 2" xfId="183"/>
    <cellStyle name="Comma 2 4" xfId="184"/>
    <cellStyle name="Comma 2 4 2" xfId="185"/>
    <cellStyle name="Comma 2 5" xfId="186"/>
    <cellStyle name="Comma 2 6" xfId="187"/>
    <cellStyle name="Comma 3" xfId="11"/>
    <cellStyle name="Comma 3 2" xfId="95"/>
    <cellStyle name="Comma 3 3" xfId="136"/>
    <cellStyle name="Comma 4" xfId="14"/>
    <cellStyle name="Comma 4 2" xfId="98"/>
    <cellStyle name="Comma 4 2 2" xfId="188"/>
    <cellStyle name="Comma 4 2 3" xfId="189"/>
    <cellStyle name="Comma 4 3" xfId="139"/>
    <cellStyle name="Comma 4 4" xfId="190"/>
    <cellStyle name="Comma 4 5" xfId="191"/>
    <cellStyle name="Comma 5" xfId="17"/>
    <cellStyle name="Comma 5 2" xfId="101"/>
    <cellStyle name="Comma 5 3" xfId="142"/>
    <cellStyle name="Comma 6" xfId="59"/>
    <cellStyle name="Comma 6 2" xfId="103"/>
    <cellStyle name="Comma 6 3" xfId="144"/>
    <cellStyle name="Comma 6 4" xfId="192"/>
    <cellStyle name="Comma 7" xfId="62"/>
    <cellStyle name="Comma 7 2" xfId="106"/>
    <cellStyle name="Comma 7 3" xfId="147"/>
    <cellStyle name="Comma 8" xfId="92"/>
    <cellStyle name="Comma 8 2" xfId="193"/>
    <cellStyle name="Comma 9" xfId="77"/>
    <cellStyle name="Currency 2" xfId="194"/>
    <cellStyle name="Currency 2 2" xfId="195"/>
    <cellStyle name="Currency 2 3" xfId="196"/>
    <cellStyle name="Currency 3" xfId="197"/>
    <cellStyle name="Currency 3 2" xfId="198"/>
    <cellStyle name="Currency 3 2 2" xfId="199"/>
    <cellStyle name="Currency 3 2 3" xfId="200"/>
    <cellStyle name="Currency 3 2 4" xfId="201"/>
    <cellStyle name="Currency 3 3" xfId="202"/>
    <cellStyle name="Currency 3 4" xfId="203"/>
    <cellStyle name="Currency 4" xfId="204"/>
    <cellStyle name="Currency 4 2" xfId="205"/>
    <cellStyle name="Currency 5" xfId="206"/>
    <cellStyle name="Currency 5 2" xfId="207"/>
    <cellStyle name="Currency 5 3" xfId="208"/>
    <cellStyle name="Currency 6" xfId="209"/>
    <cellStyle name="Currency 7" xfId="210"/>
    <cellStyle name="Currency 8" xfId="211"/>
    <cellStyle name="Currency_QS Quarterly Reporting Form(1)" xfId="5"/>
    <cellStyle name="Explanatory Text" xfId="32" builtinId="53" customBuiltin="1"/>
    <cellStyle name="Good" xfId="23" builtinId="26" customBuiltin="1"/>
    <cellStyle name="Heading 1" xfId="19" builtinId="16" customBuiltin="1"/>
    <cellStyle name="Heading 2" xfId="20" builtinId="17" customBuiltin="1"/>
    <cellStyle name="Heading 3" xfId="21" builtinId="18" customBuiltin="1"/>
    <cellStyle name="Heading 4" xfId="22" builtinId="19" customBuiltin="1"/>
    <cellStyle name="Hyperlink" xfId="4" builtinId="8"/>
    <cellStyle name="Input" xfId="26" builtinId="20" customBuiltin="1"/>
    <cellStyle name="Linked Cell" xfId="29" builtinId="24" customBuiltin="1"/>
    <cellStyle name="Neutral" xfId="25" builtinId="28" customBuiltin="1"/>
    <cellStyle name="Neutral 2" xfId="212"/>
    <cellStyle name="Normal" xfId="0" builtinId="0"/>
    <cellStyle name="Normal 10" xfId="76"/>
    <cellStyle name="Normal 11" xfId="120"/>
    <cellStyle name="Normal 12" xfId="161"/>
    <cellStyle name="Normal 13" xfId="176"/>
    <cellStyle name="Normal 14" xfId="254"/>
    <cellStyle name="Normal 2" xfId="8"/>
    <cellStyle name="Normal 2 2" xfId="213"/>
    <cellStyle name="Normal 2 2 2" xfId="214"/>
    <cellStyle name="Normal 2 2 3" xfId="215"/>
    <cellStyle name="Normal 2 3" xfId="216"/>
    <cellStyle name="Normal 2 3 2" xfId="217"/>
    <cellStyle name="Normal 2 3 3" xfId="218"/>
    <cellStyle name="Normal 2 3 3 2" xfId="219"/>
    <cellStyle name="Normal 2 3 4" xfId="220"/>
    <cellStyle name="Normal 2 4" xfId="221"/>
    <cellStyle name="Normal 2 4 2" xfId="222"/>
    <cellStyle name="Normal 2 5" xfId="223"/>
    <cellStyle name="Normal 2 6" xfId="224"/>
    <cellStyle name="Normal 3" xfId="10"/>
    <cellStyle name="Normal 3 2" xfId="94"/>
    <cellStyle name="Normal 3 3" xfId="135"/>
    <cellStyle name="Normal 3 4" xfId="177"/>
    <cellStyle name="Normal 4" xfId="12"/>
    <cellStyle name="Normal 4 2" xfId="96"/>
    <cellStyle name="Normal 4 2 2" xfId="225"/>
    <cellStyle name="Normal 4 2 3" xfId="226"/>
    <cellStyle name="Normal 4 3" xfId="137"/>
    <cellStyle name="Normal 4 4" xfId="227"/>
    <cellStyle name="Normal 4 5" xfId="228"/>
    <cellStyle name="Normal 5" xfId="13"/>
    <cellStyle name="Normal 5 2" xfId="97"/>
    <cellStyle name="Normal 5 3" xfId="138"/>
    <cellStyle name="Normal 6" xfId="16"/>
    <cellStyle name="Normal 6 2" xfId="100"/>
    <cellStyle name="Normal 6 3" xfId="141"/>
    <cellStyle name="Normal 6 4" xfId="229"/>
    <cellStyle name="Normal 7" xfId="58"/>
    <cellStyle name="Normal 7 2" xfId="102"/>
    <cellStyle name="Normal 7 3" xfId="143"/>
    <cellStyle name="Normal 8" xfId="61"/>
    <cellStyle name="Normal 8 2" xfId="105"/>
    <cellStyle name="Normal 8 3" xfId="146"/>
    <cellStyle name="Normal 9" xfId="91"/>
    <cellStyle name="Normal_QS Quarterly Reporting Form(1)" xfId="3"/>
    <cellStyle name="Note 2" xfId="60"/>
    <cellStyle name="Note 2 2" xfId="104"/>
    <cellStyle name="Note 2 3" xfId="145"/>
    <cellStyle name="Note 3" xfId="63"/>
    <cellStyle name="Note 3 2" xfId="107"/>
    <cellStyle name="Note 3 3" xfId="148"/>
    <cellStyle name="Note 4" xfId="78"/>
    <cellStyle name="Note 5" xfId="122"/>
    <cellStyle name="Note 6" xfId="163"/>
    <cellStyle name="Note 7" xfId="256"/>
    <cellStyle name="Output" xfId="27" builtinId="21" customBuiltin="1"/>
    <cellStyle name="Percent" xfId="2" builtinId="5"/>
    <cellStyle name="Percent 10" xfId="230"/>
    <cellStyle name="Percent 11" xfId="270"/>
    <cellStyle name="Percent 2" xfId="9"/>
    <cellStyle name="Percent 2 2" xfId="231"/>
    <cellStyle name="Percent 2 2 2" xfId="232"/>
    <cellStyle name="Percent 2 3" xfId="233"/>
    <cellStyle name="Percent 2 3 2" xfId="234"/>
    <cellStyle name="Percent 2 3 3" xfId="235"/>
    <cellStyle name="Percent 2 3 3 2" xfId="236"/>
    <cellStyle name="Percent 2 4" xfId="237"/>
    <cellStyle name="Percent 2 4 2" xfId="238"/>
    <cellStyle name="Percent 2 5" xfId="239"/>
    <cellStyle name="Percent 2 6" xfId="240"/>
    <cellStyle name="Percent 3" xfId="15"/>
    <cellStyle name="Percent 3 2" xfId="99"/>
    <cellStyle name="Percent 3 3" xfId="140"/>
    <cellStyle name="Percent 4" xfId="93"/>
    <cellStyle name="Percent 4 2" xfId="241"/>
    <cellStyle name="Percent 4 2 2" xfId="242"/>
    <cellStyle name="Percent 4 2 3" xfId="243"/>
    <cellStyle name="Percent 4 3" xfId="244"/>
    <cellStyle name="Percent 4 4" xfId="245"/>
    <cellStyle name="Percent 5" xfId="246"/>
    <cellStyle name="Percent 5 2" xfId="247"/>
    <cellStyle name="Percent 6" xfId="248"/>
    <cellStyle name="Percent 6 2" xfId="249"/>
    <cellStyle name="Percent 6 3" xfId="250"/>
    <cellStyle name="Percent 7" xfId="251"/>
    <cellStyle name="Percent 8" xfId="252"/>
    <cellStyle name="Percent 9" xfId="253"/>
    <cellStyle name="Title" xfId="18" builtinId="15" customBuiltin="1"/>
    <cellStyle name="Total" xfId="33" builtinId="25" customBuiltin="1"/>
    <cellStyle name="Warning Text" xfId="31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1781735</xdr:colOff>
      <xdr:row>0</xdr:row>
      <xdr:rowOff>26895</xdr:rowOff>
    </xdr:from>
    <xdr:to>
      <xdr:col>7</xdr:col>
      <xdr:colOff>31377</xdr:colOff>
      <xdr:row>9</xdr:row>
      <xdr:rowOff>145678</xdr:rowOff>
    </xdr:to>
    <xdr:pic>
      <xdr:nvPicPr>
        <xdr:cNvPr id="2" name="Picture 1" descr="New Imag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3135" y="26895"/>
          <a:ext cx="1526242" cy="1576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insurance\XS%20Casualty%20National\2nd%20Qtr%202011\2011q2%20Energy%20National%20-%20CVS1919%20Assumed%20-%20SIL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P&amp;L"/>
      <sheetName val="Premium Bordereaux"/>
      <sheetName val="Loss Run"/>
      <sheetName val="Sheet4"/>
      <sheetName val="Sheet2"/>
    </sheetNames>
    <sheetDataSet>
      <sheetData sheetId="0">
        <row r="1">
          <cell r="A1" t="str">
            <v>Choose Company</v>
          </cell>
        </row>
        <row r="2">
          <cell r="A2" t="str">
            <v>Starr Indemnity &amp; Liability Company</v>
          </cell>
        </row>
        <row r="3">
          <cell r="A3" t="str">
            <v>Starr Surplus Lines Company</v>
          </cell>
        </row>
        <row r="4">
          <cell r="A4" t="str">
            <v>CVS 1919 Syndicate</v>
          </cell>
        </row>
        <row r="5">
          <cell r="A5" t="str">
            <v>Starr Insurance &amp; Reinsurance Limited</v>
          </cell>
        </row>
        <row r="10">
          <cell r="A10" t="str">
            <v>As of Dates</v>
          </cell>
        </row>
        <row r="11">
          <cell r="A11" t="str">
            <v>ITD 1Q2011</v>
          </cell>
        </row>
        <row r="12">
          <cell r="A12" t="str">
            <v>ITD 2Q2011</v>
          </cell>
        </row>
        <row r="13">
          <cell r="A13" t="str">
            <v>ITD 3Q2011</v>
          </cell>
        </row>
        <row r="14">
          <cell r="A14" t="str">
            <v>ITD 4Q2011</v>
          </cell>
        </row>
        <row r="15">
          <cell r="A15" t="str">
            <v>ITD 1Q2012</v>
          </cell>
        </row>
        <row r="16">
          <cell r="A16" t="str">
            <v>ITD 2Q2012</v>
          </cell>
        </row>
        <row r="17">
          <cell r="A17" t="str">
            <v>ITD 3Q2012</v>
          </cell>
        </row>
        <row r="18">
          <cell r="A18" t="str">
            <v>ITD 4Q2012</v>
          </cell>
        </row>
        <row r="19">
          <cell r="A19" t="str">
            <v>ITD 1Q2013</v>
          </cell>
        </row>
        <row r="20">
          <cell r="A20" t="str">
            <v>ITD 2Q2013</v>
          </cell>
        </row>
        <row r="21">
          <cell r="A21" t="str">
            <v>ITD 3Q2013</v>
          </cell>
        </row>
        <row r="22">
          <cell r="A22" t="str">
            <v>ITD 4Q2013</v>
          </cell>
        </row>
        <row r="23">
          <cell r="A23" t="str">
            <v>QTD 1Q2011</v>
          </cell>
        </row>
        <row r="24">
          <cell r="A24" t="str">
            <v>QTD 2Q2011</v>
          </cell>
        </row>
        <row r="25">
          <cell r="A25" t="str">
            <v>QTD 3Q2011</v>
          </cell>
        </row>
        <row r="26">
          <cell r="A26" t="str">
            <v>QTD 4Q2011</v>
          </cell>
        </row>
        <row r="27">
          <cell r="A27" t="str">
            <v>QTD 1Q2012</v>
          </cell>
        </row>
        <row r="28">
          <cell r="A28" t="str">
            <v>QTD 2Q2012</v>
          </cell>
        </row>
        <row r="29">
          <cell r="A29" t="str">
            <v>QTD 3Q2012</v>
          </cell>
        </row>
        <row r="30">
          <cell r="A30" t="str">
            <v>QTD 4Q2012</v>
          </cell>
        </row>
        <row r="31">
          <cell r="A31" t="str">
            <v>QTD 1Q2013</v>
          </cell>
        </row>
        <row r="32">
          <cell r="A32" t="str">
            <v>QTD 2Q2013</v>
          </cell>
        </row>
        <row r="33">
          <cell r="A33" t="str">
            <v>QTD 3Q2013</v>
          </cell>
        </row>
        <row r="34">
          <cell r="A34" t="str">
            <v>QTD 4Q2013</v>
          </cell>
        </row>
      </sheetData>
      <sheetData sheetId="1" refreshError="1"/>
      <sheetData sheetId="2"/>
      <sheetData sheetId="3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  <pageSetUpPr fitToPage="1"/>
  </sheetPr>
  <dimension ref="A1:AA14"/>
  <sheetViews>
    <sheetView zoomScale="85" zoomScaleNormal="85" workbookViewId="0">
      <pane xSplit="2" ySplit="2" topLeftCell="K3" activePane="bottomRight" state="frozen"/>
      <selection activeCell="AA9" sqref="AA9"/>
      <selection pane="topRight" activeCell="AA9" sqref="AA9"/>
      <selection pane="bottomLeft" activeCell="AA9" sqref="AA9"/>
      <selection pane="bottomRight" activeCell="Y24" sqref="Y24"/>
    </sheetView>
  </sheetViews>
  <sheetFormatPr defaultRowHeight="12.75" x14ac:dyDescent="0.2"/>
  <cols>
    <col min="1" max="1" width="3" bestFit="1" customWidth="1"/>
    <col min="2" max="2" width="44.5703125" customWidth="1"/>
    <col min="3" max="3" width="20.7109375" bestFit="1" customWidth="1"/>
    <col min="4" max="4" width="38.7109375" bestFit="1" customWidth="1"/>
    <col min="5" max="5" width="15.42578125" customWidth="1"/>
    <col min="6" max="6" width="9.28515625" bestFit="1" customWidth="1"/>
    <col min="7" max="7" width="39.140625" bestFit="1" customWidth="1"/>
    <col min="8" max="8" width="11.42578125" bestFit="1" customWidth="1"/>
    <col min="9" max="9" width="11.7109375" bestFit="1" customWidth="1"/>
    <col min="10" max="10" width="10.28515625" hidden="1" customWidth="1"/>
    <col min="11" max="11" width="16.5703125" customWidth="1"/>
    <col min="12" max="12" width="20.28515625" customWidth="1"/>
    <col min="13" max="13" width="18.7109375" customWidth="1"/>
    <col min="14" max="14" width="13.140625" hidden="1" customWidth="1"/>
    <col min="15" max="15" width="16.28515625" style="15" customWidth="1"/>
    <col min="16" max="16" width="14.28515625" style="15" bestFit="1" customWidth="1"/>
    <col min="17" max="17" width="18" style="15" bestFit="1" customWidth="1"/>
    <col min="18" max="18" width="14.28515625" style="15" hidden="1" customWidth="1"/>
    <col min="19" max="19" width="16.5703125" hidden="1" customWidth="1"/>
    <col min="20" max="20" width="23.7109375" hidden="1" customWidth="1"/>
    <col min="21" max="21" width="16.28515625" hidden="1" customWidth="1"/>
    <col min="22" max="22" width="32.42578125" hidden="1" customWidth="1"/>
    <col min="23" max="23" width="28.140625" hidden="1" customWidth="1"/>
    <col min="24" max="24" width="13.85546875" bestFit="1" customWidth="1"/>
    <col min="25" max="25" width="17.5703125" style="3" customWidth="1"/>
    <col min="26" max="26" width="15" style="3" customWidth="1"/>
    <col min="27" max="27" width="15.85546875" style="3" customWidth="1"/>
    <col min="28" max="28" width="15.7109375" bestFit="1" customWidth="1"/>
    <col min="29" max="29" width="12.85546875" customWidth="1"/>
    <col min="275" max="275" width="31.42578125" bestFit="1" customWidth="1"/>
    <col min="276" max="276" width="31.42578125" customWidth="1"/>
    <col min="277" max="277" width="38.85546875" bestFit="1" customWidth="1"/>
    <col min="278" max="278" width="11.28515625" bestFit="1" customWidth="1"/>
    <col min="531" max="531" width="31.42578125" bestFit="1" customWidth="1"/>
    <col min="532" max="532" width="31.42578125" customWidth="1"/>
    <col min="533" max="533" width="38.85546875" bestFit="1" customWidth="1"/>
    <col min="534" max="534" width="11.28515625" bestFit="1" customWidth="1"/>
    <col min="787" max="787" width="31.42578125" bestFit="1" customWidth="1"/>
    <col min="788" max="788" width="31.42578125" customWidth="1"/>
    <col min="789" max="789" width="38.85546875" bestFit="1" customWidth="1"/>
    <col min="790" max="790" width="11.28515625" bestFit="1" customWidth="1"/>
    <col min="1043" max="1043" width="31.42578125" bestFit="1" customWidth="1"/>
    <col min="1044" max="1044" width="31.42578125" customWidth="1"/>
    <col min="1045" max="1045" width="38.85546875" bestFit="1" customWidth="1"/>
    <col min="1046" max="1046" width="11.28515625" bestFit="1" customWidth="1"/>
    <col min="1299" max="1299" width="31.42578125" bestFit="1" customWidth="1"/>
    <col min="1300" max="1300" width="31.42578125" customWidth="1"/>
    <col min="1301" max="1301" width="38.85546875" bestFit="1" customWidth="1"/>
    <col min="1302" max="1302" width="11.28515625" bestFit="1" customWidth="1"/>
    <col min="1555" max="1555" width="31.42578125" bestFit="1" customWidth="1"/>
    <col min="1556" max="1556" width="31.42578125" customWidth="1"/>
    <col min="1557" max="1557" width="38.85546875" bestFit="1" customWidth="1"/>
    <col min="1558" max="1558" width="11.28515625" bestFit="1" customWidth="1"/>
    <col min="1811" max="1811" width="31.42578125" bestFit="1" customWidth="1"/>
    <col min="1812" max="1812" width="31.42578125" customWidth="1"/>
    <col min="1813" max="1813" width="38.85546875" bestFit="1" customWidth="1"/>
    <col min="1814" max="1814" width="11.28515625" bestFit="1" customWidth="1"/>
    <col min="2067" max="2067" width="31.42578125" bestFit="1" customWidth="1"/>
    <col min="2068" max="2068" width="31.42578125" customWidth="1"/>
    <col min="2069" max="2069" width="38.85546875" bestFit="1" customWidth="1"/>
    <col min="2070" max="2070" width="11.28515625" bestFit="1" customWidth="1"/>
    <col min="2323" max="2323" width="31.42578125" bestFit="1" customWidth="1"/>
    <col min="2324" max="2324" width="31.42578125" customWidth="1"/>
    <col min="2325" max="2325" width="38.85546875" bestFit="1" customWidth="1"/>
    <col min="2326" max="2326" width="11.28515625" bestFit="1" customWidth="1"/>
    <col min="2579" max="2579" width="31.42578125" bestFit="1" customWidth="1"/>
    <col min="2580" max="2580" width="31.42578125" customWidth="1"/>
    <col min="2581" max="2581" width="38.85546875" bestFit="1" customWidth="1"/>
    <col min="2582" max="2582" width="11.28515625" bestFit="1" customWidth="1"/>
    <col min="2835" max="2835" width="31.42578125" bestFit="1" customWidth="1"/>
    <col min="2836" max="2836" width="31.42578125" customWidth="1"/>
    <col min="2837" max="2837" width="38.85546875" bestFit="1" customWidth="1"/>
    <col min="2838" max="2838" width="11.28515625" bestFit="1" customWidth="1"/>
    <col min="3091" max="3091" width="31.42578125" bestFit="1" customWidth="1"/>
    <col min="3092" max="3092" width="31.42578125" customWidth="1"/>
    <col min="3093" max="3093" width="38.85546875" bestFit="1" customWidth="1"/>
    <col min="3094" max="3094" width="11.28515625" bestFit="1" customWidth="1"/>
    <col min="3347" max="3347" width="31.42578125" bestFit="1" customWidth="1"/>
    <col min="3348" max="3348" width="31.42578125" customWidth="1"/>
    <col min="3349" max="3349" width="38.85546875" bestFit="1" customWidth="1"/>
    <col min="3350" max="3350" width="11.28515625" bestFit="1" customWidth="1"/>
    <col min="3603" max="3603" width="31.42578125" bestFit="1" customWidth="1"/>
    <col min="3604" max="3604" width="31.42578125" customWidth="1"/>
    <col min="3605" max="3605" width="38.85546875" bestFit="1" customWidth="1"/>
    <col min="3606" max="3606" width="11.28515625" bestFit="1" customWidth="1"/>
    <col min="3859" max="3859" width="31.42578125" bestFit="1" customWidth="1"/>
    <col min="3860" max="3860" width="31.42578125" customWidth="1"/>
    <col min="3861" max="3861" width="38.85546875" bestFit="1" customWidth="1"/>
    <col min="3862" max="3862" width="11.28515625" bestFit="1" customWidth="1"/>
    <col min="4115" max="4115" width="31.42578125" bestFit="1" customWidth="1"/>
    <col min="4116" max="4116" width="31.42578125" customWidth="1"/>
    <col min="4117" max="4117" width="38.85546875" bestFit="1" customWidth="1"/>
    <col min="4118" max="4118" width="11.28515625" bestFit="1" customWidth="1"/>
    <col min="4371" max="4371" width="31.42578125" bestFit="1" customWidth="1"/>
    <col min="4372" max="4372" width="31.42578125" customWidth="1"/>
    <col min="4373" max="4373" width="38.85546875" bestFit="1" customWidth="1"/>
    <col min="4374" max="4374" width="11.28515625" bestFit="1" customWidth="1"/>
    <col min="4627" max="4627" width="31.42578125" bestFit="1" customWidth="1"/>
    <col min="4628" max="4628" width="31.42578125" customWidth="1"/>
    <col min="4629" max="4629" width="38.85546875" bestFit="1" customWidth="1"/>
    <col min="4630" max="4630" width="11.28515625" bestFit="1" customWidth="1"/>
    <col min="4883" max="4883" width="31.42578125" bestFit="1" customWidth="1"/>
    <col min="4884" max="4884" width="31.42578125" customWidth="1"/>
    <col min="4885" max="4885" width="38.85546875" bestFit="1" customWidth="1"/>
    <col min="4886" max="4886" width="11.28515625" bestFit="1" customWidth="1"/>
    <col min="5139" max="5139" width="31.42578125" bestFit="1" customWidth="1"/>
    <col min="5140" max="5140" width="31.42578125" customWidth="1"/>
    <col min="5141" max="5141" width="38.85546875" bestFit="1" customWidth="1"/>
    <col min="5142" max="5142" width="11.28515625" bestFit="1" customWidth="1"/>
    <col min="5395" max="5395" width="31.42578125" bestFit="1" customWidth="1"/>
    <col min="5396" max="5396" width="31.42578125" customWidth="1"/>
    <col min="5397" max="5397" width="38.85546875" bestFit="1" customWidth="1"/>
    <col min="5398" max="5398" width="11.28515625" bestFit="1" customWidth="1"/>
    <col min="5651" max="5651" width="31.42578125" bestFit="1" customWidth="1"/>
    <col min="5652" max="5652" width="31.42578125" customWidth="1"/>
    <col min="5653" max="5653" width="38.85546875" bestFit="1" customWidth="1"/>
    <col min="5654" max="5654" width="11.28515625" bestFit="1" customWidth="1"/>
    <col min="5907" max="5907" width="31.42578125" bestFit="1" customWidth="1"/>
    <col min="5908" max="5908" width="31.42578125" customWidth="1"/>
    <col min="5909" max="5909" width="38.85546875" bestFit="1" customWidth="1"/>
    <col min="5910" max="5910" width="11.28515625" bestFit="1" customWidth="1"/>
    <col min="6163" max="6163" width="31.42578125" bestFit="1" customWidth="1"/>
    <col min="6164" max="6164" width="31.42578125" customWidth="1"/>
    <col min="6165" max="6165" width="38.85546875" bestFit="1" customWidth="1"/>
    <col min="6166" max="6166" width="11.28515625" bestFit="1" customWidth="1"/>
    <col min="6419" max="6419" width="31.42578125" bestFit="1" customWidth="1"/>
    <col min="6420" max="6420" width="31.42578125" customWidth="1"/>
    <col min="6421" max="6421" width="38.85546875" bestFit="1" customWidth="1"/>
    <col min="6422" max="6422" width="11.28515625" bestFit="1" customWidth="1"/>
    <col min="6675" max="6675" width="31.42578125" bestFit="1" customWidth="1"/>
    <col min="6676" max="6676" width="31.42578125" customWidth="1"/>
    <col min="6677" max="6677" width="38.85546875" bestFit="1" customWidth="1"/>
    <col min="6678" max="6678" width="11.28515625" bestFit="1" customWidth="1"/>
    <col min="6931" max="6931" width="31.42578125" bestFit="1" customWidth="1"/>
    <col min="6932" max="6932" width="31.42578125" customWidth="1"/>
    <col min="6933" max="6933" width="38.85546875" bestFit="1" customWidth="1"/>
    <col min="6934" max="6934" width="11.28515625" bestFit="1" customWidth="1"/>
    <col min="7187" max="7187" width="31.42578125" bestFit="1" customWidth="1"/>
    <col min="7188" max="7188" width="31.42578125" customWidth="1"/>
    <col min="7189" max="7189" width="38.85546875" bestFit="1" customWidth="1"/>
    <col min="7190" max="7190" width="11.28515625" bestFit="1" customWidth="1"/>
    <col min="7443" max="7443" width="31.42578125" bestFit="1" customWidth="1"/>
    <col min="7444" max="7444" width="31.42578125" customWidth="1"/>
    <col min="7445" max="7445" width="38.85546875" bestFit="1" customWidth="1"/>
    <col min="7446" max="7446" width="11.28515625" bestFit="1" customWidth="1"/>
    <col min="7699" max="7699" width="31.42578125" bestFit="1" customWidth="1"/>
    <col min="7700" max="7700" width="31.42578125" customWidth="1"/>
    <col min="7701" max="7701" width="38.85546875" bestFit="1" customWidth="1"/>
    <col min="7702" max="7702" width="11.28515625" bestFit="1" customWidth="1"/>
    <col min="7955" max="7955" width="31.42578125" bestFit="1" customWidth="1"/>
    <col min="7956" max="7956" width="31.42578125" customWidth="1"/>
    <col min="7957" max="7957" width="38.85546875" bestFit="1" customWidth="1"/>
    <col min="7958" max="7958" width="11.28515625" bestFit="1" customWidth="1"/>
    <col min="8211" max="8211" width="31.42578125" bestFit="1" customWidth="1"/>
    <col min="8212" max="8212" width="31.42578125" customWidth="1"/>
    <col min="8213" max="8213" width="38.85546875" bestFit="1" customWidth="1"/>
    <col min="8214" max="8214" width="11.28515625" bestFit="1" customWidth="1"/>
    <col min="8467" max="8467" width="31.42578125" bestFit="1" customWidth="1"/>
    <col min="8468" max="8468" width="31.42578125" customWidth="1"/>
    <col min="8469" max="8469" width="38.85546875" bestFit="1" customWidth="1"/>
    <col min="8470" max="8470" width="11.28515625" bestFit="1" customWidth="1"/>
    <col min="8723" max="8723" width="31.42578125" bestFit="1" customWidth="1"/>
    <col min="8724" max="8724" width="31.42578125" customWidth="1"/>
    <col min="8725" max="8725" width="38.85546875" bestFit="1" customWidth="1"/>
    <col min="8726" max="8726" width="11.28515625" bestFit="1" customWidth="1"/>
    <col min="8979" max="8979" width="31.42578125" bestFit="1" customWidth="1"/>
    <col min="8980" max="8980" width="31.42578125" customWidth="1"/>
    <col min="8981" max="8981" width="38.85546875" bestFit="1" customWidth="1"/>
    <col min="8982" max="8982" width="11.28515625" bestFit="1" customWidth="1"/>
    <col min="9235" max="9235" width="31.42578125" bestFit="1" customWidth="1"/>
    <col min="9236" max="9236" width="31.42578125" customWidth="1"/>
    <col min="9237" max="9237" width="38.85546875" bestFit="1" customWidth="1"/>
    <col min="9238" max="9238" width="11.28515625" bestFit="1" customWidth="1"/>
    <col min="9491" max="9491" width="31.42578125" bestFit="1" customWidth="1"/>
    <col min="9492" max="9492" width="31.42578125" customWidth="1"/>
    <col min="9493" max="9493" width="38.85546875" bestFit="1" customWidth="1"/>
    <col min="9494" max="9494" width="11.28515625" bestFit="1" customWidth="1"/>
    <col min="9747" max="9747" width="31.42578125" bestFit="1" customWidth="1"/>
    <col min="9748" max="9748" width="31.42578125" customWidth="1"/>
    <col min="9749" max="9749" width="38.85546875" bestFit="1" customWidth="1"/>
    <col min="9750" max="9750" width="11.28515625" bestFit="1" customWidth="1"/>
    <col min="10003" max="10003" width="31.42578125" bestFit="1" customWidth="1"/>
    <col min="10004" max="10004" width="31.42578125" customWidth="1"/>
    <col min="10005" max="10005" width="38.85546875" bestFit="1" customWidth="1"/>
    <col min="10006" max="10006" width="11.28515625" bestFit="1" customWidth="1"/>
    <col min="10259" max="10259" width="31.42578125" bestFit="1" customWidth="1"/>
    <col min="10260" max="10260" width="31.42578125" customWidth="1"/>
    <col min="10261" max="10261" width="38.85546875" bestFit="1" customWidth="1"/>
    <col min="10262" max="10262" width="11.28515625" bestFit="1" customWidth="1"/>
    <col min="10515" max="10515" width="31.42578125" bestFit="1" customWidth="1"/>
    <col min="10516" max="10516" width="31.42578125" customWidth="1"/>
    <col min="10517" max="10517" width="38.85546875" bestFit="1" customWidth="1"/>
    <col min="10518" max="10518" width="11.28515625" bestFit="1" customWidth="1"/>
    <col min="10771" max="10771" width="31.42578125" bestFit="1" customWidth="1"/>
    <col min="10772" max="10772" width="31.42578125" customWidth="1"/>
    <col min="10773" max="10773" width="38.85546875" bestFit="1" customWidth="1"/>
    <col min="10774" max="10774" width="11.28515625" bestFit="1" customWidth="1"/>
    <col min="11027" max="11027" width="31.42578125" bestFit="1" customWidth="1"/>
    <col min="11028" max="11028" width="31.42578125" customWidth="1"/>
    <col min="11029" max="11029" width="38.85546875" bestFit="1" customWidth="1"/>
    <col min="11030" max="11030" width="11.28515625" bestFit="1" customWidth="1"/>
    <col min="11283" max="11283" width="31.42578125" bestFit="1" customWidth="1"/>
    <col min="11284" max="11284" width="31.42578125" customWidth="1"/>
    <col min="11285" max="11285" width="38.85546875" bestFit="1" customWidth="1"/>
    <col min="11286" max="11286" width="11.28515625" bestFit="1" customWidth="1"/>
    <col min="11539" max="11539" width="31.42578125" bestFit="1" customWidth="1"/>
    <col min="11540" max="11540" width="31.42578125" customWidth="1"/>
    <col min="11541" max="11541" width="38.85546875" bestFit="1" customWidth="1"/>
    <col min="11542" max="11542" width="11.28515625" bestFit="1" customWidth="1"/>
    <col min="11795" max="11795" width="31.42578125" bestFit="1" customWidth="1"/>
    <col min="11796" max="11796" width="31.42578125" customWidth="1"/>
    <col min="11797" max="11797" width="38.85546875" bestFit="1" customWidth="1"/>
    <col min="11798" max="11798" width="11.28515625" bestFit="1" customWidth="1"/>
    <col min="12051" max="12051" width="31.42578125" bestFit="1" customWidth="1"/>
    <col min="12052" max="12052" width="31.42578125" customWidth="1"/>
    <col min="12053" max="12053" width="38.85546875" bestFit="1" customWidth="1"/>
    <col min="12054" max="12054" width="11.28515625" bestFit="1" customWidth="1"/>
    <col min="12307" max="12307" width="31.42578125" bestFit="1" customWidth="1"/>
    <col min="12308" max="12308" width="31.42578125" customWidth="1"/>
    <col min="12309" max="12309" width="38.85546875" bestFit="1" customWidth="1"/>
    <col min="12310" max="12310" width="11.28515625" bestFit="1" customWidth="1"/>
    <col min="12563" max="12563" width="31.42578125" bestFit="1" customWidth="1"/>
    <col min="12564" max="12564" width="31.42578125" customWidth="1"/>
    <col min="12565" max="12565" width="38.85546875" bestFit="1" customWidth="1"/>
    <col min="12566" max="12566" width="11.28515625" bestFit="1" customWidth="1"/>
    <col min="12819" max="12819" width="31.42578125" bestFit="1" customWidth="1"/>
    <col min="12820" max="12820" width="31.42578125" customWidth="1"/>
    <col min="12821" max="12821" width="38.85546875" bestFit="1" customWidth="1"/>
    <col min="12822" max="12822" width="11.28515625" bestFit="1" customWidth="1"/>
    <col min="13075" max="13075" width="31.42578125" bestFit="1" customWidth="1"/>
    <col min="13076" max="13076" width="31.42578125" customWidth="1"/>
    <col min="13077" max="13077" width="38.85546875" bestFit="1" customWidth="1"/>
    <col min="13078" max="13078" width="11.28515625" bestFit="1" customWidth="1"/>
    <col min="13331" max="13331" width="31.42578125" bestFit="1" customWidth="1"/>
    <col min="13332" max="13332" width="31.42578125" customWidth="1"/>
    <col min="13333" max="13333" width="38.85546875" bestFit="1" customWidth="1"/>
    <col min="13334" max="13334" width="11.28515625" bestFit="1" customWidth="1"/>
    <col min="13587" max="13587" width="31.42578125" bestFit="1" customWidth="1"/>
    <col min="13588" max="13588" width="31.42578125" customWidth="1"/>
    <col min="13589" max="13589" width="38.85546875" bestFit="1" customWidth="1"/>
    <col min="13590" max="13590" width="11.28515625" bestFit="1" customWidth="1"/>
    <col min="13843" max="13843" width="31.42578125" bestFit="1" customWidth="1"/>
    <col min="13844" max="13844" width="31.42578125" customWidth="1"/>
    <col min="13845" max="13845" width="38.85546875" bestFit="1" customWidth="1"/>
    <col min="13846" max="13846" width="11.28515625" bestFit="1" customWidth="1"/>
    <col min="14099" max="14099" width="31.42578125" bestFit="1" customWidth="1"/>
    <col min="14100" max="14100" width="31.42578125" customWidth="1"/>
    <col min="14101" max="14101" width="38.85546875" bestFit="1" customWidth="1"/>
    <col min="14102" max="14102" width="11.28515625" bestFit="1" customWidth="1"/>
    <col min="14355" max="14355" width="31.42578125" bestFit="1" customWidth="1"/>
    <col min="14356" max="14356" width="31.42578125" customWidth="1"/>
    <col min="14357" max="14357" width="38.85546875" bestFit="1" customWidth="1"/>
    <col min="14358" max="14358" width="11.28515625" bestFit="1" customWidth="1"/>
    <col min="14611" max="14611" width="31.42578125" bestFit="1" customWidth="1"/>
    <col min="14612" max="14612" width="31.42578125" customWidth="1"/>
    <col min="14613" max="14613" width="38.85546875" bestFit="1" customWidth="1"/>
    <col min="14614" max="14614" width="11.28515625" bestFit="1" customWidth="1"/>
    <col min="14867" max="14867" width="31.42578125" bestFit="1" customWidth="1"/>
    <col min="14868" max="14868" width="31.42578125" customWidth="1"/>
    <col min="14869" max="14869" width="38.85546875" bestFit="1" customWidth="1"/>
    <col min="14870" max="14870" width="11.28515625" bestFit="1" customWidth="1"/>
    <col min="15123" max="15123" width="31.42578125" bestFit="1" customWidth="1"/>
    <col min="15124" max="15124" width="31.42578125" customWidth="1"/>
    <col min="15125" max="15125" width="38.85546875" bestFit="1" customWidth="1"/>
    <col min="15126" max="15126" width="11.28515625" bestFit="1" customWidth="1"/>
    <col min="15379" max="15379" width="31.42578125" bestFit="1" customWidth="1"/>
    <col min="15380" max="15380" width="31.42578125" customWidth="1"/>
    <col min="15381" max="15381" width="38.85546875" bestFit="1" customWidth="1"/>
    <col min="15382" max="15382" width="11.28515625" bestFit="1" customWidth="1"/>
    <col min="15635" max="15635" width="31.42578125" bestFit="1" customWidth="1"/>
    <col min="15636" max="15636" width="31.42578125" customWidth="1"/>
    <col min="15637" max="15637" width="38.85546875" bestFit="1" customWidth="1"/>
    <col min="15638" max="15638" width="11.28515625" bestFit="1" customWidth="1"/>
    <col min="15891" max="15891" width="31.42578125" bestFit="1" customWidth="1"/>
    <col min="15892" max="15892" width="31.42578125" customWidth="1"/>
    <col min="15893" max="15893" width="38.85546875" bestFit="1" customWidth="1"/>
    <col min="15894" max="15894" width="11.28515625" bestFit="1" customWidth="1"/>
    <col min="16147" max="16147" width="31.42578125" bestFit="1" customWidth="1"/>
    <col min="16148" max="16148" width="31.42578125" customWidth="1"/>
    <col min="16149" max="16149" width="38.85546875" bestFit="1" customWidth="1"/>
    <col min="16150" max="16150" width="11.28515625" bestFit="1" customWidth="1"/>
  </cols>
  <sheetData>
    <row r="1" spans="1:27" ht="19.5" x14ac:dyDescent="0.4">
      <c r="B1" s="1" t="s">
        <v>66</v>
      </c>
      <c r="C1" s="2"/>
      <c r="D1" s="2"/>
      <c r="K1" s="249" t="s">
        <v>67</v>
      </c>
      <c r="L1" s="249"/>
      <c r="M1" s="249" t="s">
        <v>68</v>
      </c>
      <c r="N1" s="249"/>
      <c r="O1" s="248" t="s">
        <v>67</v>
      </c>
      <c r="P1" s="248"/>
      <c r="Q1" s="248"/>
      <c r="R1" s="248"/>
      <c r="X1" s="249" t="s">
        <v>68</v>
      </c>
      <c r="Y1" s="249"/>
      <c r="Z1" s="249"/>
      <c r="AA1" s="249"/>
    </row>
    <row r="2" spans="1:27" s="95" customFormat="1" ht="40.5" customHeight="1" x14ac:dyDescent="0.2">
      <c r="B2" s="99" t="s">
        <v>0</v>
      </c>
      <c r="C2" s="99" t="s">
        <v>1</v>
      </c>
      <c r="D2" s="99" t="s">
        <v>69</v>
      </c>
      <c r="E2" s="99" t="s">
        <v>2</v>
      </c>
      <c r="F2" s="247" t="s">
        <v>3</v>
      </c>
      <c r="G2" s="247"/>
      <c r="H2" s="99" t="s">
        <v>4</v>
      </c>
      <c r="I2" s="179" t="s">
        <v>5</v>
      </c>
      <c r="J2" s="179" t="s">
        <v>50</v>
      </c>
      <c r="K2" s="180" t="s">
        <v>6</v>
      </c>
      <c r="L2" s="180" t="s">
        <v>7</v>
      </c>
      <c r="M2" s="181" t="s">
        <v>8</v>
      </c>
      <c r="N2" s="182" t="s">
        <v>51</v>
      </c>
      <c r="O2" s="183" t="s">
        <v>9</v>
      </c>
      <c r="P2" s="183" t="s">
        <v>10</v>
      </c>
      <c r="Q2" s="183" t="s">
        <v>11</v>
      </c>
      <c r="R2" s="183" t="s">
        <v>12</v>
      </c>
      <c r="S2" s="184" t="s">
        <v>13</v>
      </c>
      <c r="T2" s="184" t="s">
        <v>14</v>
      </c>
      <c r="U2" s="184" t="s">
        <v>53</v>
      </c>
      <c r="V2" s="184" t="s">
        <v>15</v>
      </c>
      <c r="W2" s="184" t="s">
        <v>16</v>
      </c>
      <c r="X2" s="185" t="s">
        <v>17</v>
      </c>
      <c r="Y2" s="181" t="s">
        <v>18</v>
      </c>
      <c r="Z2" s="181" t="s">
        <v>19</v>
      </c>
      <c r="AA2" s="181" t="s">
        <v>20</v>
      </c>
    </row>
    <row r="3" spans="1:27" x14ac:dyDescent="0.2">
      <c r="A3">
        <v>4</v>
      </c>
      <c r="B3" s="91" t="s">
        <v>82</v>
      </c>
      <c r="C3" s="91" t="s">
        <v>83</v>
      </c>
      <c r="D3" s="91" t="s">
        <v>331</v>
      </c>
      <c r="E3" s="6">
        <v>41820</v>
      </c>
      <c r="F3" s="146">
        <v>4008140</v>
      </c>
      <c r="G3" s="91" t="s">
        <v>332</v>
      </c>
      <c r="H3" s="170">
        <v>0.5</v>
      </c>
      <c r="I3" s="7">
        <v>0.25</v>
      </c>
      <c r="J3" s="7"/>
      <c r="K3" s="8">
        <f>Premium_Bord!P182</f>
        <v>22640862.210000001</v>
      </c>
      <c r="L3" s="8">
        <f>+Reserve_Bord!O319</f>
        <v>31061211.079999991</v>
      </c>
      <c r="M3" s="9">
        <f t="shared" ref="M3" si="0">+K3*I3</f>
        <v>5660215.5525000002</v>
      </c>
      <c r="N3" s="9">
        <v>0</v>
      </c>
      <c r="O3" s="94">
        <f>Loss_Bord!R117</f>
        <v>0</v>
      </c>
      <c r="P3" s="94">
        <f>Loss_Bord!S117</f>
        <v>4890</v>
      </c>
      <c r="Q3" s="94">
        <f>Reserve_Bord!R319</f>
        <v>115025</v>
      </c>
      <c r="R3" s="24"/>
      <c r="S3" s="12"/>
      <c r="T3" s="12"/>
      <c r="U3" s="12"/>
      <c r="V3" s="12"/>
      <c r="W3" s="12"/>
      <c r="X3" s="11">
        <f t="shared" ref="X3" si="1">((+K3-S3)-(M3-T3)-(N3-U3)-(O3-V3)-(P3-W3))*H3</f>
        <v>8487878.3287499994</v>
      </c>
      <c r="Y3" s="4">
        <f t="shared" ref="Y3" si="2">((+K3-S3)-(M3-T3)-(N3-U3))*H3</f>
        <v>8490323.3287499994</v>
      </c>
      <c r="Z3" s="4">
        <f t="shared" ref="Z3" si="3">((+O3-V3)+(P3-W3))*H3</f>
        <v>2445</v>
      </c>
      <c r="AA3" s="4">
        <f t="shared" ref="AA3" si="4">+Y3-Z3</f>
        <v>8487878.3287499994</v>
      </c>
    </row>
    <row r="4" spans="1:27" x14ac:dyDescent="0.2">
      <c r="B4" s="91"/>
      <c r="C4" s="153"/>
      <c r="D4" s="155"/>
      <c r="E4" s="6"/>
      <c r="F4" s="156"/>
      <c r="G4" s="154"/>
      <c r="H4" s="145"/>
      <c r="I4" s="7"/>
      <c r="J4" s="7"/>
      <c r="K4" s="8"/>
      <c r="L4" s="8"/>
      <c r="M4" s="9"/>
      <c r="N4" s="150"/>
      <c r="O4" s="94"/>
      <c r="P4" s="94"/>
      <c r="Q4" s="94"/>
      <c r="R4" s="151"/>
      <c r="S4" s="152"/>
      <c r="T4" s="12"/>
      <c r="U4" s="12"/>
      <c r="V4" s="12"/>
      <c r="W4" s="5"/>
      <c r="X4" s="11"/>
      <c r="Y4" s="4"/>
      <c r="Z4" s="4"/>
      <c r="AA4" s="4"/>
    </row>
    <row r="5" spans="1:27" x14ac:dyDescent="0.2">
      <c r="B5" s="137"/>
      <c r="C5" s="105"/>
      <c r="D5" s="105"/>
      <c r="E5" s="138"/>
      <c r="F5" s="139"/>
      <c r="G5" s="105"/>
      <c r="H5" s="96"/>
      <c r="I5" s="96"/>
      <c r="J5" s="96"/>
      <c r="K5" s="141">
        <v>11</v>
      </c>
      <c r="L5" s="141">
        <v>12</v>
      </c>
      <c r="M5" s="142">
        <v>13</v>
      </c>
      <c r="N5" s="142">
        <v>14</v>
      </c>
      <c r="O5" s="141">
        <v>15</v>
      </c>
      <c r="P5" s="141">
        <v>16</v>
      </c>
      <c r="Q5" s="141">
        <v>17</v>
      </c>
      <c r="R5" s="141">
        <v>18</v>
      </c>
      <c r="S5" s="143">
        <v>19</v>
      </c>
      <c r="T5" s="143">
        <v>20</v>
      </c>
      <c r="U5" s="143">
        <v>21</v>
      </c>
      <c r="V5" s="143">
        <v>22</v>
      </c>
      <c r="W5" s="144">
        <v>23</v>
      </c>
      <c r="X5" s="98"/>
      <c r="Y5" s="140"/>
      <c r="Z5" s="140"/>
      <c r="AA5" s="140"/>
    </row>
    <row r="6" spans="1:27" ht="3.75" customHeight="1" x14ac:dyDescent="0.2">
      <c r="B6" s="13"/>
      <c r="C6" s="13"/>
      <c r="D6" s="13"/>
      <c r="E6" s="13"/>
      <c r="F6" s="14"/>
      <c r="X6" s="15"/>
    </row>
    <row r="7" spans="1:27" ht="13.5" thickBot="1" x14ac:dyDescent="0.25">
      <c r="B7" s="16" t="s">
        <v>21</v>
      </c>
      <c r="C7" s="17"/>
      <c r="D7" s="17"/>
      <c r="E7" s="17"/>
      <c r="K7" s="18">
        <f>SUM(K3:K4)</f>
        <v>22640862.210000001</v>
      </c>
      <c r="L7" s="18">
        <f>SUM(L3:L4)</f>
        <v>31061211.079999991</v>
      </c>
      <c r="O7" s="18">
        <f>SUM(O3:O4)</f>
        <v>0</v>
      </c>
      <c r="P7" s="18">
        <f>SUM(P3:P4)</f>
        <v>4890</v>
      </c>
      <c r="Q7" s="18">
        <f>SUM(Q3:Q4)</f>
        <v>115025</v>
      </c>
      <c r="R7" s="18">
        <f>SUM(R3:R4)</f>
        <v>0</v>
      </c>
      <c r="S7" s="18">
        <f>SUM(S3:S4)</f>
        <v>0</v>
      </c>
      <c r="T7" s="18">
        <f>SUM(T3:T4)</f>
        <v>0</v>
      </c>
      <c r="U7" s="18">
        <f>SUM(U3:U4)</f>
        <v>0</v>
      </c>
      <c r="V7" s="18">
        <f>SUM(V3:V4)</f>
        <v>0</v>
      </c>
      <c r="W7" s="18">
        <f>SUM(W3:W4)</f>
        <v>0</v>
      </c>
      <c r="X7" s="18">
        <f>SUM(X3:X4)</f>
        <v>8487878.3287499994</v>
      </c>
      <c r="Y7" s="19">
        <f>SUM(Y3:Y4)</f>
        <v>8490323.3287499994</v>
      </c>
      <c r="Z7" s="19">
        <f>SUM(Z3:Z4)</f>
        <v>2445</v>
      </c>
      <c r="AA7" s="19">
        <f>SUM(AA3:AA4)</f>
        <v>8487878.3287499994</v>
      </c>
    </row>
    <row r="8" spans="1:27" ht="3.75" customHeight="1" thickTop="1" x14ac:dyDescent="0.2"/>
    <row r="9" spans="1:27" x14ac:dyDescent="0.2">
      <c r="K9" s="15">
        <f>+K7-Premium_Bord!P184</f>
        <v>0</v>
      </c>
      <c r="L9" s="15">
        <f>+L7-Reserve_Bord!O321</f>
        <v>0</v>
      </c>
      <c r="O9" s="15">
        <f>+O7-Loss_Bord!R118</f>
        <v>0</v>
      </c>
      <c r="P9" s="15">
        <f>+P7-Loss_Bord!S118</f>
        <v>0</v>
      </c>
      <c r="Q9" s="15">
        <f>+Q7-Reserve_Bord!R321</f>
        <v>0</v>
      </c>
      <c r="Z9" s="187"/>
      <c r="AA9" s="147"/>
    </row>
    <row r="10" spans="1:27" ht="0.75" customHeight="1" x14ac:dyDescent="0.2"/>
    <row r="11" spans="1:27" x14ac:dyDescent="0.2">
      <c r="K11" s="15"/>
      <c r="L11" s="15"/>
      <c r="Z11" s="187"/>
      <c r="AA11" s="147"/>
    </row>
    <row r="12" spans="1:27" x14ac:dyDescent="0.2">
      <c r="K12" s="3"/>
    </row>
    <row r="14" spans="1:27" x14ac:dyDescent="0.2">
      <c r="K14" s="15"/>
    </row>
  </sheetData>
  <mergeCells count="5">
    <mergeCell ref="F2:G2"/>
    <mergeCell ref="O1:R1"/>
    <mergeCell ref="M1:N1"/>
    <mergeCell ref="K1:L1"/>
    <mergeCell ref="X1:AA1"/>
  </mergeCells>
  <printOptions gridLines="1"/>
  <pageMargins left="0.25" right="0.25" top="1" bottom="1" header="0.5" footer="0.5"/>
  <pageSetup paperSize="5" scale="4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DB278"/>
  <sheetViews>
    <sheetView topLeftCell="I1" zoomScale="85" zoomScaleNormal="85" workbookViewId="0">
      <pane ySplit="2" topLeftCell="A156" activePane="bottomLeft" state="frozen"/>
      <selection pane="bottomLeft" activeCell="T192" sqref="T192"/>
    </sheetView>
  </sheetViews>
  <sheetFormatPr defaultRowHeight="12.75" x14ac:dyDescent="0.2"/>
  <cols>
    <col min="1" max="1" width="5.140625" customWidth="1"/>
    <col min="2" max="2" width="5" customWidth="1"/>
    <col min="3" max="3" width="8.85546875" customWidth="1"/>
    <col min="4" max="4" width="9.42578125" bestFit="1" customWidth="1"/>
    <col min="5" max="5" width="19.85546875" customWidth="1"/>
    <col min="6" max="6" width="12.140625" bestFit="1" customWidth="1"/>
    <col min="7" max="7" width="30.5703125" bestFit="1" customWidth="1"/>
    <col min="8" max="8" width="24.5703125" style="14" customWidth="1"/>
    <col min="9" max="9" width="38" style="89" bestFit="1" customWidth="1"/>
    <col min="10" max="10" width="10.28515625" bestFit="1" customWidth="1"/>
    <col min="11" max="11" width="10.85546875" bestFit="1" customWidth="1"/>
    <col min="12" max="12" width="18.28515625" bestFit="1" customWidth="1"/>
    <col min="13" max="13" width="20" bestFit="1" customWidth="1"/>
    <col min="14" max="14" width="9" style="90" bestFit="1" customWidth="1"/>
    <col min="15" max="15" width="12.5703125" style="3" bestFit="1" customWidth="1"/>
    <col min="16" max="16" width="20.85546875" style="3" customWidth="1"/>
    <col min="17" max="17" width="16.85546875" style="3" bestFit="1" customWidth="1"/>
    <col min="18" max="18" width="18.85546875" style="3" bestFit="1" customWidth="1"/>
    <col min="19" max="19" width="9.140625" style="23" customWidth="1"/>
    <col min="20" max="20" width="61.140625" bestFit="1" customWidth="1"/>
    <col min="21" max="21" width="31.28515625" style="23" customWidth="1"/>
    <col min="22" max="106" width="9.140625" style="23"/>
  </cols>
  <sheetData>
    <row r="1" spans="1:106" x14ac:dyDescent="0.2">
      <c r="O1" s="171"/>
      <c r="P1" s="92"/>
      <c r="Q1" s="92">
        <f>SUBTOTAL(9,Q$2:Q$2)</f>
        <v>0</v>
      </c>
      <c r="R1" s="92">
        <f>SUBTOTAL(9,R$2:R$2)</f>
        <v>0</v>
      </c>
    </row>
    <row r="2" spans="1:106" ht="60" x14ac:dyDescent="0.25">
      <c r="A2" s="204" t="s">
        <v>54</v>
      </c>
      <c r="B2" s="204" t="s">
        <v>54</v>
      </c>
      <c r="C2" s="204" t="s">
        <v>55</v>
      </c>
      <c r="D2" s="204" t="s">
        <v>56</v>
      </c>
      <c r="E2" s="204" t="s">
        <v>56</v>
      </c>
      <c r="F2" s="204" t="s">
        <v>56</v>
      </c>
      <c r="G2" s="204" t="s">
        <v>56</v>
      </c>
      <c r="H2" s="205" t="s">
        <v>57</v>
      </c>
      <c r="I2" s="204" t="s">
        <v>104</v>
      </c>
      <c r="J2" s="204" t="s">
        <v>179</v>
      </c>
      <c r="K2" s="204" t="s">
        <v>246</v>
      </c>
      <c r="L2" s="204" t="s">
        <v>59</v>
      </c>
      <c r="M2" s="204" t="s">
        <v>180</v>
      </c>
      <c r="N2" s="204" t="s">
        <v>60</v>
      </c>
      <c r="O2" s="204" t="s">
        <v>61</v>
      </c>
      <c r="P2" s="205" t="s">
        <v>62</v>
      </c>
      <c r="Q2" s="204" t="s">
        <v>63</v>
      </c>
      <c r="R2" s="204" t="s">
        <v>64</v>
      </c>
      <c r="S2" s="204" t="s">
        <v>70</v>
      </c>
    </row>
    <row r="3" spans="1:106" ht="0.6" customHeight="1" x14ac:dyDescent="0.2"/>
    <row r="4" spans="1:106" x14ac:dyDescent="0.2">
      <c r="A4">
        <v>1</v>
      </c>
      <c r="B4" t="s">
        <v>65</v>
      </c>
      <c r="C4">
        <v>4008000</v>
      </c>
      <c r="D4">
        <v>20730</v>
      </c>
      <c r="E4" t="s">
        <v>93</v>
      </c>
      <c r="F4">
        <v>31970</v>
      </c>
      <c r="G4" t="s">
        <v>94</v>
      </c>
      <c r="H4">
        <v>1000010350</v>
      </c>
      <c r="I4" t="s">
        <v>291</v>
      </c>
      <c r="J4" s="20">
        <v>41640</v>
      </c>
      <c r="K4" s="20">
        <v>42005</v>
      </c>
      <c r="L4" t="s">
        <v>84</v>
      </c>
      <c r="M4" t="s">
        <v>85</v>
      </c>
      <c r="N4" t="s">
        <v>338</v>
      </c>
      <c r="O4">
        <v>4008140</v>
      </c>
      <c r="P4" s="3">
        <v>-1811</v>
      </c>
      <c r="Q4" s="3">
        <v>-905.5</v>
      </c>
      <c r="R4" s="3">
        <v>-226.38</v>
      </c>
      <c r="S4" t="s">
        <v>105</v>
      </c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</row>
    <row r="5" spans="1:106" x14ac:dyDescent="0.2">
      <c r="A5">
        <v>1</v>
      </c>
      <c r="B5" t="s">
        <v>65</v>
      </c>
      <c r="C5">
        <v>4008000</v>
      </c>
      <c r="D5">
        <v>20730</v>
      </c>
      <c r="E5" t="s">
        <v>93</v>
      </c>
      <c r="F5">
        <v>31970</v>
      </c>
      <c r="G5" t="s">
        <v>94</v>
      </c>
      <c r="H5">
        <v>1000010358</v>
      </c>
      <c r="I5" t="s">
        <v>101</v>
      </c>
      <c r="J5" s="20">
        <v>41640</v>
      </c>
      <c r="K5" s="20">
        <v>42005</v>
      </c>
      <c r="L5" t="s">
        <v>84</v>
      </c>
      <c r="M5" t="s">
        <v>85</v>
      </c>
      <c r="N5" t="s">
        <v>338</v>
      </c>
      <c r="O5">
        <v>4008140</v>
      </c>
      <c r="P5" s="3">
        <v>3000</v>
      </c>
      <c r="Q5" s="3">
        <v>1500</v>
      </c>
      <c r="R5" s="3">
        <v>375</v>
      </c>
      <c r="S5" t="s">
        <v>105</v>
      </c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</row>
    <row r="6" spans="1:106" s="233" customFormat="1" ht="15" x14ac:dyDescent="0.25">
      <c r="A6" s="236">
        <v>1</v>
      </c>
      <c r="B6" s="236" t="s">
        <v>65</v>
      </c>
      <c r="C6" s="236">
        <v>4008000</v>
      </c>
      <c r="D6" s="236">
        <v>20700</v>
      </c>
      <c r="E6" s="236" t="s">
        <v>87</v>
      </c>
      <c r="F6" s="236">
        <v>31910</v>
      </c>
      <c r="G6" s="236" t="s">
        <v>90</v>
      </c>
      <c r="H6" s="243">
        <v>1000015097</v>
      </c>
      <c r="I6" s="244" t="s">
        <v>181</v>
      </c>
      <c r="J6" s="245">
        <v>41671</v>
      </c>
      <c r="K6" s="245">
        <v>42036</v>
      </c>
      <c r="L6" s="244" t="s">
        <v>84</v>
      </c>
      <c r="O6" s="233">
        <v>4008140</v>
      </c>
      <c r="P6" s="235">
        <v>-2996.19</v>
      </c>
      <c r="Q6" s="235">
        <f>P6*0.5</f>
        <v>-1498.095</v>
      </c>
      <c r="R6" s="235">
        <f>Q6*0.25</f>
        <v>-374.52375000000001</v>
      </c>
      <c r="T6" s="233" t="s">
        <v>426</v>
      </c>
    </row>
    <row r="7" spans="1:106" x14ac:dyDescent="0.2">
      <c r="A7">
        <v>1</v>
      </c>
      <c r="B7" t="s">
        <v>65</v>
      </c>
      <c r="C7">
        <v>4008000</v>
      </c>
      <c r="D7">
        <v>20730</v>
      </c>
      <c r="E7" t="s">
        <v>93</v>
      </c>
      <c r="F7">
        <v>31970</v>
      </c>
      <c r="G7" t="s">
        <v>94</v>
      </c>
      <c r="H7">
        <v>1000010485</v>
      </c>
      <c r="I7" t="s">
        <v>385</v>
      </c>
      <c r="J7" s="20">
        <v>41729</v>
      </c>
      <c r="K7" s="20">
        <v>42094</v>
      </c>
      <c r="L7" t="s">
        <v>84</v>
      </c>
      <c r="M7" t="s">
        <v>85</v>
      </c>
      <c r="N7" t="s">
        <v>335</v>
      </c>
      <c r="O7">
        <v>4008140</v>
      </c>
      <c r="P7" s="3">
        <v>265000</v>
      </c>
      <c r="Q7" s="3">
        <v>132500</v>
      </c>
      <c r="R7" s="3">
        <v>33125</v>
      </c>
      <c r="S7" t="s">
        <v>105</v>
      </c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</row>
    <row r="8" spans="1:106" x14ac:dyDescent="0.2">
      <c r="A8">
        <v>1</v>
      </c>
      <c r="B8" t="s">
        <v>65</v>
      </c>
      <c r="C8">
        <v>4008000</v>
      </c>
      <c r="D8">
        <v>20720</v>
      </c>
      <c r="E8" t="s">
        <v>91</v>
      </c>
      <c r="F8">
        <v>31950</v>
      </c>
      <c r="G8" t="s">
        <v>92</v>
      </c>
      <c r="H8">
        <v>1000005173</v>
      </c>
      <c r="I8" t="s">
        <v>352</v>
      </c>
      <c r="J8" s="20">
        <v>41730</v>
      </c>
      <c r="K8" s="20">
        <v>42095</v>
      </c>
      <c r="L8" t="s">
        <v>84</v>
      </c>
      <c r="M8" t="s">
        <v>85</v>
      </c>
      <c r="N8" t="s">
        <v>335</v>
      </c>
      <c r="O8">
        <v>4008140</v>
      </c>
      <c r="P8" s="3">
        <v>246278</v>
      </c>
      <c r="Q8" s="3">
        <v>123139</v>
      </c>
      <c r="R8" s="3">
        <v>30784.75</v>
      </c>
      <c r="S8" t="s">
        <v>105</v>
      </c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</row>
    <row r="9" spans="1:106" x14ac:dyDescent="0.2">
      <c r="A9">
        <v>1</v>
      </c>
      <c r="B9" t="s">
        <v>65</v>
      </c>
      <c r="C9">
        <v>4008000</v>
      </c>
      <c r="D9">
        <v>20720</v>
      </c>
      <c r="E9" t="s">
        <v>91</v>
      </c>
      <c r="F9">
        <v>31960</v>
      </c>
      <c r="G9" t="s">
        <v>86</v>
      </c>
      <c r="H9">
        <v>1000005175</v>
      </c>
      <c r="I9" t="s">
        <v>358</v>
      </c>
      <c r="J9" s="20">
        <v>41730</v>
      </c>
      <c r="K9" s="20">
        <v>42095</v>
      </c>
      <c r="L9" t="s">
        <v>84</v>
      </c>
      <c r="M9" t="s">
        <v>85</v>
      </c>
      <c r="N9" t="s">
        <v>335</v>
      </c>
      <c r="O9">
        <v>4008140</v>
      </c>
      <c r="P9" s="3">
        <v>202165</v>
      </c>
      <c r="Q9" s="3">
        <v>101082.5</v>
      </c>
      <c r="R9" s="3">
        <v>25270.63</v>
      </c>
      <c r="S9" t="s">
        <v>105</v>
      </c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</row>
    <row r="10" spans="1:106" x14ac:dyDescent="0.2">
      <c r="A10">
        <v>1</v>
      </c>
      <c r="B10" t="s">
        <v>65</v>
      </c>
      <c r="C10">
        <v>4008000</v>
      </c>
      <c r="D10">
        <v>20720</v>
      </c>
      <c r="E10" t="s">
        <v>91</v>
      </c>
      <c r="F10">
        <v>31960</v>
      </c>
      <c r="G10" t="s">
        <v>86</v>
      </c>
      <c r="H10">
        <v>1000005178</v>
      </c>
      <c r="I10" t="s">
        <v>359</v>
      </c>
      <c r="J10" s="20">
        <v>41730</v>
      </c>
      <c r="K10" s="20">
        <v>42095</v>
      </c>
      <c r="L10" t="s">
        <v>84</v>
      </c>
      <c r="M10" t="s">
        <v>85</v>
      </c>
      <c r="N10" t="s">
        <v>335</v>
      </c>
      <c r="O10">
        <v>4008140</v>
      </c>
      <c r="P10" s="3">
        <v>165545</v>
      </c>
      <c r="Q10" s="3">
        <v>82772.5</v>
      </c>
      <c r="R10" s="3">
        <v>20693.13</v>
      </c>
      <c r="S10" t="s">
        <v>105</v>
      </c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</row>
    <row r="11" spans="1:106" x14ac:dyDescent="0.2">
      <c r="A11">
        <v>1</v>
      </c>
      <c r="B11" t="s">
        <v>65</v>
      </c>
      <c r="C11">
        <v>4008000</v>
      </c>
      <c r="D11">
        <v>20720</v>
      </c>
      <c r="E11" t="s">
        <v>91</v>
      </c>
      <c r="F11">
        <v>31960</v>
      </c>
      <c r="G11" t="s">
        <v>86</v>
      </c>
      <c r="H11">
        <v>1000005179</v>
      </c>
      <c r="I11" t="s">
        <v>360</v>
      </c>
      <c r="J11" s="20">
        <v>41730</v>
      </c>
      <c r="K11" s="20">
        <v>42095</v>
      </c>
      <c r="L11" t="s">
        <v>84</v>
      </c>
      <c r="M11" t="s">
        <v>85</v>
      </c>
      <c r="N11" t="s">
        <v>335</v>
      </c>
      <c r="O11">
        <v>4008140</v>
      </c>
      <c r="P11" s="3">
        <v>133100</v>
      </c>
      <c r="Q11" s="3">
        <v>66550</v>
      </c>
      <c r="R11" s="3">
        <v>16637.5</v>
      </c>
      <c r="S11" t="s">
        <v>105</v>
      </c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</row>
    <row r="12" spans="1:106" x14ac:dyDescent="0.2">
      <c r="A12">
        <v>1</v>
      </c>
      <c r="B12" t="s">
        <v>65</v>
      </c>
      <c r="C12">
        <v>4008000</v>
      </c>
      <c r="D12">
        <v>20730</v>
      </c>
      <c r="E12" t="s">
        <v>93</v>
      </c>
      <c r="F12">
        <v>31970</v>
      </c>
      <c r="G12" t="s">
        <v>94</v>
      </c>
      <c r="H12">
        <v>1000010439</v>
      </c>
      <c r="I12" t="s">
        <v>365</v>
      </c>
      <c r="J12" s="20">
        <v>41730</v>
      </c>
      <c r="K12" s="20">
        <v>42095</v>
      </c>
      <c r="L12" t="s">
        <v>84</v>
      </c>
      <c r="M12" t="s">
        <v>85</v>
      </c>
      <c r="N12" t="s">
        <v>335</v>
      </c>
      <c r="O12">
        <v>4008140</v>
      </c>
      <c r="P12" s="3">
        <v>53900</v>
      </c>
      <c r="Q12" s="3">
        <v>26950</v>
      </c>
      <c r="R12" s="3">
        <v>6737.5</v>
      </c>
      <c r="S12" t="s">
        <v>105</v>
      </c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</row>
    <row r="13" spans="1:106" x14ac:dyDescent="0.2">
      <c r="A13">
        <v>1</v>
      </c>
      <c r="B13" t="s">
        <v>65</v>
      </c>
      <c r="C13">
        <v>4008000</v>
      </c>
      <c r="D13">
        <v>20730</v>
      </c>
      <c r="E13" t="s">
        <v>93</v>
      </c>
      <c r="F13">
        <v>31970</v>
      </c>
      <c r="G13" t="s">
        <v>94</v>
      </c>
      <c r="H13">
        <v>1000010443</v>
      </c>
      <c r="I13" t="s">
        <v>366</v>
      </c>
      <c r="J13" s="20">
        <v>41730</v>
      </c>
      <c r="K13" s="20">
        <v>42095</v>
      </c>
      <c r="L13" t="s">
        <v>84</v>
      </c>
      <c r="M13" t="s">
        <v>85</v>
      </c>
      <c r="N13" t="s">
        <v>335</v>
      </c>
      <c r="O13">
        <v>4008140</v>
      </c>
      <c r="P13" s="3">
        <v>76767</v>
      </c>
      <c r="Q13" s="3">
        <v>38383.5</v>
      </c>
      <c r="R13" s="3">
        <v>9595.8799999999992</v>
      </c>
      <c r="S13" t="s">
        <v>105</v>
      </c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</row>
    <row r="14" spans="1:106" x14ac:dyDescent="0.2">
      <c r="A14">
        <v>1</v>
      </c>
      <c r="B14" t="s">
        <v>65</v>
      </c>
      <c r="C14">
        <v>4008000</v>
      </c>
      <c r="D14">
        <v>20730</v>
      </c>
      <c r="E14" t="s">
        <v>93</v>
      </c>
      <c r="F14">
        <v>31970</v>
      </c>
      <c r="G14" t="s">
        <v>94</v>
      </c>
      <c r="H14">
        <v>1000010444</v>
      </c>
      <c r="I14" t="s">
        <v>98</v>
      </c>
      <c r="J14" s="20">
        <v>41730</v>
      </c>
      <c r="K14" s="20">
        <v>42095</v>
      </c>
      <c r="L14" t="s">
        <v>84</v>
      </c>
      <c r="M14" t="s">
        <v>85</v>
      </c>
      <c r="N14" t="s">
        <v>335</v>
      </c>
      <c r="O14">
        <v>4008140</v>
      </c>
      <c r="P14" s="3">
        <v>42425</v>
      </c>
      <c r="Q14" s="3">
        <v>21212.5</v>
      </c>
      <c r="R14" s="3">
        <v>5303.13</v>
      </c>
      <c r="S14" t="s">
        <v>105</v>
      </c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</row>
    <row r="15" spans="1:106" x14ac:dyDescent="0.2">
      <c r="A15">
        <v>1</v>
      </c>
      <c r="B15" t="s">
        <v>65</v>
      </c>
      <c r="C15">
        <v>4008000</v>
      </c>
      <c r="D15">
        <v>20730</v>
      </c>
      <c r="E15" t="s">
        <v>93</v>
      </c>
      <c r="F15">
        <v>31970</v>
      </c>
      <c r="G15" t="s">
        <v>94</v>
      </c>
      <c r="H15">
        <v>1000010447</v>
      </c>
      <c r="I15" t="s">
        <v>134</v>
      </c>
      <c r="J15" s="20">
        <v>41730</v>
      </c>
      <c r="K15" s="20">
        <v>42095</v>
      </c>
      <c r="L15" t="s">
        <v>84</v>
      </c>
      <c r="M15" t="s">
        <v>85</v>
      </c>
      <c r="N15" t="s">
        <v>335</v>
      </c>
      <c r="O15">
        <v>4008140</v>
      </c>
      <c r="P15" s="3">
        <v>152105</v>
      </c>
      <c r="Q15" s="3">
        <v>76052.5</v>
      </c>
      <c r="R15" s="3">
        <v>19013.13</v>
      </c>
      <c r="S15" t="s">
        <v>105</v>
      </c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</row>
    <row r="16" spans="1:106" x14ac:dyDescent="0.2">
      <c r="A16">
        <v>1</v>
      </c>
      <c r="B16" t="s">
        <v>65</v>
      </c>
      <c r="C16">
        <v>4008000</v>
      </c>
      <c r="D16">
        <v>20730</v>
      </c>
      <c r="E16" t="s">
        <v>93</v>
      </c>
      <c r="F16">
        <v>31970</v>
      </c>
      <c r="G16" t="s">
        <v>94</v>
      </c>
      <c r="H16">
        <v>1000010451</v>
      </c>
      <c r="I16" t="s">
        <v>367</v>
      </c>
      <c r="J16" s="20">
        <v>41730</v>
      </c>
      <c r="K16" s="20">
        <v>42095</v>
      </c>
      <c r="L16" t="s">
        <v>84</v>
      </c>
      <c r="M16" t="s">
        <v>85</v>
      </c>
      <c r="N16" t="s">
        <v>335</v>
      </c>
      <c r="O16">
        <v>4008140</v>
      </c>
      <c r="P16" s="3">
        <v>100000</v>
      </c>
      <c r="Q16" s="3">
        <v>50000</v>
      </c>
      <c r="R16" s="3">
        <v>12500</v>
      </c>
      <c r="S16" t="s">
        <v>105</v>
      </c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</row>
    <row r="17" spans="1:106" x14ac:dyDescent="0.2">
      <c r="A17">
        <v>1</v>
      </c>
      <c r="B17" t="s">
        <v>65</v>
      </c>
      <c r="C17">
        <v>4008000</v>
      </c>
      <c r="D17">
        <v>20730</v>
      </c>
      <c r="E17" t="s">
        <v>93</v>
      </c>
      <c r="F17">
        <v>31970</v>
      </c>
      <c r="G17" t="s">
        <v>94</v>
      </c>
      <c r="H17">
        <v>1000010456</v>
      </c>
      <c r="I17" t="s">
        <v>369</v>
      </c>
      <c r="J17" s="20">
        <v>41730</v>
      </c>
      <c r="K17" s="20">
        <v>42095</v>
      </c>
      <c r="L17" t="s">
        <v>84</v>
      </c>
      <c r="M17" t="s">
        <v>85</v>
      </c>
      <c r="N17" t="s">
        <v>335</v>
      </c>
      <c r="O17">
        <v>4008140</v>
      </c>
      <c r="P17" s="3">
        <v>561451</v>
      </c>
      <c r="Q17" s="3">
        <v>280725.5</v>
      </c>
      <c r="R17" s="3">
        <v>70181.38</v>
      </c>
      <c r="S17" t="s">
        <v>105</v>
      </c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</row>
    <row r="18" spans="1:106" x14ac:dyDescent="0.2">
      <c r="A18">
        <v>1</v>
      </c>
      <c r="B18" t="s">
        <v>65</v>
      </c>
      <c r="C18">
        <v>4008000</v>
      </c>
      <c r="D18">
        <v>20730</v>
      </c>
      <c r="E18" t="s">
        <v>93</v>
      </c>
      <c r="F18">
        <v>31970</v>
      </c>
      <c r="G18" t="s">
        <v>94</v>
      </c>
      <c r="H18">
        <v>1000010459</v>
      </c>
      <c r="I18" t="s">
        <v>370</v>
      </c>
      <c r="J18" s="20">
        <v>41730</v>
      </c>
      <c r="K18" s="20">
        <v>42095</v>
      </c>
      <c r="L18" t="s">
        <v>84</v>
      </c>
      <c r="M18" t="s">
        <v>85</v>
      </c>
      <c r="N18" t="s">
        <v>335</v>
      </c>
      <c r="O18">
        <v>4008140</v>
      </c>
      <c r="P18" s="3">
        <v>200000</v>
      </c>
      <c r="Q18" s="3">
        <v>100000</v>
      </c>
      <c r="R18" s="3">
        <v>25000</v>
      </c>
      <c r="S18" t="s">
        <v>105</v>
      </c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</row>
    <row r="19" spans="1:106" x14ac:dyDescent="0.2">
      <c r="A19">
        <v>1</v>
      </c>
      <c r="B19" t="s">
        <v>65</v>
      </c>
      <c r="C19">
        <v>4008000</v>
      </c>
      <c r="D19">
        <v>20730</v>
      </c>
      <c r="E19" t="s">
        <v>93</v>
      </c>
      <c r="F19">
        <v>31970</v>
      </c>
      <c r="G19" t="s">
        <v>94</v>
      </c>
      <c r="H19">
        <v>1000010465</v>
      </c>
      <c r="I19" t="s">
        <v>371</v>
      </c>
      <c r="J19" s="20">
        <v>41730</v>
      </c>
      <c r="K19" s="20">
        <v>42095</v>
      </c>
      <c r="L19" t="s">
        <v>84</v>
      </c>
      <c r="M19" t="s">
        <v>85</v>
      </c>
      <c r="N19" t="s">
        <v>335</v>
      </c>
      <c r="O19">
        <v>4008140</v>
      </c>
      <c r="P19" s="3">
        <v>142088</v>
      </c>
      <c r="Q19" s="3">
        <v>71044</v>
      </c>
      <c r="R19" s="3">
        <v>17761</v>
      </c>
      <c r="S19" t="s">
        <v>105</v>
      </c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</row>
    <row r="20" spans="1:106" x14ac:dyDescent="0.2">
      <c r="A20">
        <v>1</v>
      </c>
      <c r="B20" t="s">
        <v>65</v>
      </c>
      <c r="C20">
        <v>4008000</v>
      </c>
      <c r="D20">
        <v>20730</v>
      </c>
      <c r="E20" t="s">
        <v>93</v>
      </c>
      <c r="F20">
        <v>31970</v>
      </c>
      <c r="G20" t="s">
        <v>94</v>
      </c>
      <c r="H20">
        <v>1000010468</v>
      </c>
      <c r="I20" t="s">
        <v>372</v>
      </c>
      <c r="J20" s="20">
        <v>41730</v>
      </c>
      <c r="K20" s="20">
        <v>42095</v>
      </c>
      <c r="L20" t="s">
        <v>84</v>
      </c>
      <c r="M20" t="s">
        <v>85</v>
      </c>
      <c r="N20" t="s">
        <v>335</v>
      </c>
      <c r="O20">
        <v>4008140</v>
      </c>
      <c r="P20" s="3">
        <v>50243</v>
      </c>
      <c r="Q20" s="3">
        <v>25121.5</v>
      </c>
      <c r="R20" s="3">
        <v>6280.38</v>
      </c>
      <c r="S20" t="s">
        <v>105</v>
      </c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</row>
    <row r="21" spans="1:106" x14ac:dyDescent="0.2">
      <c r="A21">
        <v>1</v>
      </c>
      <c r="B21" t="s">
        <v>65</v>
      </c>
      <c r="C21">
        <v>4008000</v>
      </c>
      <c r="D21">
        <v>20730</v>
      </c>
      <c r="E21" t="s">
        <v>93</v>
      </c>
      <c r="F21">
        <v>31970</v>
      </c>
      <c r="G21" t="s">
        <v>94</v>
      </c>
      <c r="H21">
        <v>1000010471</v>
      </c>
      <c r="I21" t="s">
        <v>373</v>
      </c>
      <c r="J21" s="20">
        <v>41730</v>
      </c>
      <c r="K21" s="20">
        <v>42095</v>
      </c>
      <c r="L21" t="s">
        <v>84</v>
      </c>
      <c r="M21" t="s">
        <v>85</v>
      </c>
      <c r="N21" t="s">
        <v>335</v>
      </c>
      <c r="O21">
        <v>4008140</v>
      </c>
      <c r="P21" s="3">
        <v>207470</v>
      </c>
      <c r="Q21" s="3">
        <v>103735</v>
      </c>
      <c r="R21" s="3">
        <v>25933.75</v>
      </c>
      <c r="S21" t="s">
        <v>105</v>
      </c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</row>
    <row r="22" spans="1:106" x14ac:dyDescent="0.2">
      <c r="A22">
        <v>1</v>
      </c>
      <c r="B22" t="s">
        <v>65</v>
      </c>
      <c r="C22">
        <v>4008000</v>
      </c>
      <c r="D22">
        <v>20730</v>
      </c>
      <c r="E22" t="s">
        <v>93</v>
      </c>
      <c r="F22">
        <v>31970</v>
      </c>
      <c r="G22" t="s">
        <v>94</v>
      </c>
      <c r="H22">
        <v>1000010472</v>
      </c>
      <c r="I22" t="s">
        <v>374</v>
      </c>
      <c r="J22" s="20">
        <v>41730</v>
      </c>
      <c r="K22" s="20">
        <v>42095</v>
      </c>
      <c r="L22" t="s">
        <v>84</v>
      </c>
      <c r="M22" t="s">
        <v>85</v>
      </c>
      <c r="N22" t="s">
        <v>335</v>
      </c>
      <c r="O22">
        <v>4008140</v>
      </c>
      <c r="P22" s="3">
        <v>101000</v>
      </c>
      <c r="Q22" s="3">
        <v>50500</v>
      </c>
      <c r="R22" s="3">
        <v>12625</v>
      </c>
      <c r="S22" t="s">
        <v>105</v>
      </c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</row>
    <row r="23" spans="1:106" x14ac:dyDescent="0.2">
      <c r="A23">
        <v>1</v>
      </c>
      <c r="B23" t="s">
        <v>65</v>
      </c>
      <c r="C23">
        <v>4008000</v>
      </c>
      <c r="D23">
        <v>20730</v>
      </c>
      <c r="E23" t="s">
        <v>93</v>
      </c>
      <c r="F23">
        <v>31970</v>
      </c>
      <c r="G23" t="s">
        <v>94</v>
      </c>
      <c r="H23">
        <v>1000010473</v>
      </c>
      <c r="I23" t="s">
        <v>375</v>
      </c>
      <c r="J23" s="20">
        <v>41730</v>
      </c>
      <c r="K23" s="20">
        <v>42095</v>
      </c>
      <c r="L23" t="s">
        <v>84</v>
      </c>
      <c r="M23" t="s">
        <v>85</v>
      </c>
      <c r="N23" t="s">
        <v>335</v>
      </c>
      <c r="O23">
        <v>4008140</v>
      </c>
      <c r="P23" s="3">
        <v>45000</v>
      </c>
      <c r="Q23" s="3">
        <v>22500</v>
      </c>
      <c r="R23" s="3">
        <v>5625</v>
      </c>
      <c r="S23" t="s">
        <v>105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</row>
    <row r="24" spans="1:106" x14ac:dyDescent="0.2">
      <c r="A24">
        <v>1</v>
      </c>
      <c r="B24" t="s">
        <v>65</v>
      </c>
      <c r="C24">
        <v>4008000</v>
      </c>
      <c r="D24">
        <v>20730</v>
      </c>
      <c r="E24" t="s">
        <v>93</v>
      </c>
      <c r="F24">
        <v>31970</v>
      </c>
      <c r="G24" t="s">
        <v>94</v>
      </c>
      <c r="H24">
        <v>1000010474</v>
      </c>
      <c r="I24" t="s">
        <v>376</v>
      </c>
      <c r="J24" s="20">
        <v>41730</v>
      </c>
      <c r="K24" s="20">
        <v>42095</v>
      </c>
      <c r="L24" t="s">
        <v>84</v>
      </c>
      <c r="M24" t="s">
        <v>85</v>
      </c>
      <c r="N24" t="s">
        <v>335</v>
      </c>
      <c r="O24">
        <v>4008140</v>
      </c>
      <c r="P24" s="3">
        <v>150000</v>
      </c>
      <c r="Q24" s="3">
        <v>75000</v>
      </c>
      <c r="R24" s="3">
        <v>18750</v>
      </c>
      <c r="S24" t="s">
        <v>105</v>
      </c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</row>
    <row r="25" spans="1:106" x14ac:dyDescent="0.2">
      <c r="A25">
        <v>1</v>
      </c>
      <c r="B25" t="s">
        <v>65</v>
      </c>
      <c r="C25">
        <v>4008000</v>
      </c>
      <c r="D25">
        <v>20730</v>
      </c>
      <c r="E25" t="s">
        <v>93</v>
      </c>
      <c r="F25">
        <v>31970</v>
      </c>
      <c r="G25" t="s">
        <v>94</v>
      </c>
      <c r="H25">
        <v>1000010475</v>
      </c>
      <c r="I25" t="s">
        <v>377</v>
      </c>
      <c r="J25" s="20">
        <v>41730</v>
      </c>
      <c r="K25" s="20">
        <v>42095</v>
      </c>
      <c r="L25" t="s">
        <v>84</v>
      </c>
      <c r="M25" t="s">
        <v>85</v>
      </c>
      <c r="N25" t="s">
        <v>335</v>
      </c>
      <c r="O25">
        <v>4008140</v>
      </c>
      <c r="P25" s="3">
        <v>90000</v>
      </c>
      <c r="Q25" s="3">
        <v>45000</v>
      </c>
      <c r="R25" s="3">
        <v>11250</v>
      </c>
      <c r="S25" t="s">
        <v>105</v>
      </c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</row>
    <row r="26" spans="1:106" x14ac:dyDescent="0.2">
      <c r="A26">
        <v>1</v>
      </c>
      <c r="B26" t="s">
        <v>65</v>
      </c>
      <c r="C26">
        <v>4008000</v>
      </c>
      <c r="D26">
        <v>20730</v>
      </c>
      <c r="E26" t="s">
        <v>93</v>
      </c>
      <c r="F26">
        <v>31970</v>
      </c>
      <c r="G26" t="s">
        <v>94</v>
      </c>
      <c r="H26">
        <v>1000010476</v>
      </c>
      <c r="I26" t="s">
        <v>378</v>
      </c>
      <c r="J26" s="20">
        <v>41730</v>
      </c>
      <c r="K26" s="20">
        <v>42095</v>
      </c>
      <c r="L26" t="s">
        <v>84</v>
      </c>
      <c r="M26" t="s">
        <v>85</v>
      </c>
      <c r="N26" t="s">
        <v>335</v>
      </c>
      <c r="O26">
        <v>4008140</v>
      </c>
      <c r="P26" s="3">
        <v>168900</v>
      </c>
      <c r="Q26" s="3">
        <v>84450</v>
      </c>
      <c r="R26" s="3">
        <v>21112.5</v>
      </c>
      <c r="S26" t="s">
        <v>105</v>
      </c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</row>
    <row r="27" spans="1:106" x14ac:dyDescent="0.2">
      <c r="A27">
        <v>1</v>
      </c>
      <c r="B27" t="s">
        <v>65</v>
      </c>
      <c r="C27">
        <v>4008000</v>
      </c>
      <c r="D27">
        <v>20730</v>
      </c>
      <c r="E27" t="s">
        <v>93</v>
      </c>
      <c r="F27">
        <v>31970</v>
      </c>
      <c r="G27" t="s">
        <v>94</v>
      </c>
      <c r="H27">
        <v>1000010477</v>
      </c>
      <c r="I27" t="s">
        <v>379</v>
      </c>
      <c r="J27" s="20">
        <v>41730</v>
      </c>
      <c r="K27" s="20">
        <v>42095</v>
      </c>
      <c r="L27" t="s">
        <v>84</v>
      </c>
      <c r="M27" t="s">
        <v>85</v>
      </c>
      <c r="N27" t="s">
        <v>335</v>
      </c>
      <c r="O27">
        <v>4008140</v>
      </c>
      <c r="P27" s="3">
        <v>144003</v>
      </c>
      <c r="Q27" s="3">
        <v>72001.5</v>
      </c>
      <c r="R27" s="3">
        <v>18000.38</v>
      </c>
      <c r="S27" t="s">
        <v>105</v>
      </c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</row>
    <row r="28" spans="1:106" x14ac:dyDescent="0.2">
      <c r="A28">
        <v>1</v>
      </c>
      <c r="B28" t="s">
        <v>65</v>
      </c>
      <c r="C28">
        <v>4008000</v>
      </c>
      <c r="D28">
        <v>20730</v>
      </c>
      <c r="E28" t="s">
        <v>93</v>
      </c>
      <c r="F28">
        <v>31970</v>
      </c>
      <c r="G28" t="s">
        <v>94</v>
      </c>
      <c r="H28">
        <v>1000010478</v>
      </c>
      <c r="I28" t="s">
        <v>380</v>
      </c>
      <c r="J28" s="20">
        <v>41730</v>
      </c>
      <c r="K28" s="20">
        <v>42186</v>
      </c>
      <c r="L28" t="s">
        <v>84</v>
      </c>
      <c r="M28" t="s">
        <v>85</v>
      </c>
      <c r="N28" t="s">
        <v>335</v>
      </c>
      <c r="O28">
        <v>4008140</v>
      </c>
      <c r="P28" s="3">
        <v>70000</v>
      </c>
      <c r="Q28" s="3">
        <v>35000</v>
      </c>
      <c r="R28" s="3">
        <v>8750</v>
      </c>
      <c r="S28" t="s">
        <v>105</v>
      </c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</row>
    <row r="29" spans="1:106" x14ac:dyDescent="0.2">
      <c r="A29">
        <v>1</v>
      </c>
      <c r="B29" t="s">
        <v>65</v>
      </c>
      <c r="C29">
        <v>4008000</v>
      </c>
      <c r="D29">
        <v>20730</v>
      </c>
      <c r="E29" t="s">
        <v>93</v>
      </c>
      <c r="F29">
        <v>31970</v>
      </c>
      <c r="G29" t="s">
        <v>94</v>
      </c>
      <c r="H29">
        <v>1000010479</v>
      </c>
      <c r="I29" t="s">
        <v>381</v>
      </c>
      <c r="J29" s="20">
        <v>41730</v>
      </c>
      <c r="K29" s="20">
        <v>42095</v>
      </c>
      <c r="L29" t="s">
        <v>84</v>
      </c>
      <c r="M29" t="s">
        <v>85</v>
      </c>
      <c r="N29" t="s">
        <v>335</v>
      </c>
      <c r="O29">
        <v>4008140</v>
      </c>
      <c r="P29" s="3">
        <v>350801</v>
      </c>
      <c r="Q29" s="3">
        <v>175400.5</v>
      </c>
      <c r="R29" s="3">
        <v>43850.13</v>
      </c>
      <c r="S29" t="s">
        <v>105</v>
      </c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</row>
    <row r="30" spans="1:106" x14ac:dyDescent="0.2">
      <c r="A30">
        <v>1</v>
      </c>
      <c r="B30" t="s">
        <v>65</v>
      </c>
      <c r="C30">
        <v>4008000</v>
      </c>
      <c r="D30">
        <v>20730</v>
      </c>
      <c r="E30" t="s">
        <v>93</v>
      </c>
      <c r="F30">
        <v>31970</v>
      </c>
      <c r="G30" t="s">
        <v>94</v>
      </c>
      <c r="H30">
        <v>1000010481</v>
      </c>
      <c r="I30" t="s">
        <v>382</v>
      </c>
      <c r="J30" s="20">
        <v>41730</v>
      </c>
      <c r="K30" s="20">
        <v>42095</v>
      </c>
      <c r="L30" t="s">
        <v>84</v>
      </c>
      <c r="M30" t="s">
        <v>85</v>
      </c>
      <c r="N30" t="s">
        <v>335</v>
      </c>
      <c r="O30">
        <v>4008140</v>
      </c>
      <c r="P30" s="3">
        <v>49668</v>
      </c>
      <c r="Q30" s="3">
        <v>24834</v>
      </c>
      <c r="R30" s="3">
        <v>6208.5</v>
      </c>
      <c r="S30" t="s">
        <v>105</v>
      </c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</row>
    <row r="31" spans="1:106" x14ac:dyDescent="0.2">
      <c r="A31">
        <v>1</v>
      </c>
      <c r="B31" t="s">
        <v>65</v>
      </c>
      <c r="C31">
        <v>4008000</v>
      </c>
      <c r="D31">
        <v>20730</v>
      </c>
      <c r="E31" t="s">
        <v>93</v>
      </c>
      <c r="F31">
        <v>31970</v>
      </c>
      <c r="G31" t="s">
        <v>94</v>
      </c>
      <c r="H31">
        <v>1000010482</v>
      </c>
      <c r="I31" t="s">
        <v>383</v>
      </c>
      <c r="J31" s="20">
        <v>41730</v>
      </c>
      <c r="K31" s="20">
        <v>42095</v>
      </c>
      <c r="L31" t="s">
        <v>84</v>
      </c>
      <c r="M31" t="s">
        <v>85</v>
      </c>
      <c r="N31" t="s">
        <v>335</v>
      </c>
      <c r="O31">
        <v>4008140</v>
      </c>
      <c r="P31" s="3">
        <v>51200</v>
      </c>
      <c r="Q31" s="3">
        <v>25600</v>
      </c>
      <c r="R31" s="3">
        <v>6400</v>
      </c>
      <c r="S31" t="s">
        <v>105</v>
      </c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</row>
    <row r="32" spans="1:106" x14ac:dyDescent="0.2">
      <c r="A32">
        <v>1</v>
      </c>
      <c r="B32" t="s">
        <v>65</v>
      </c>
      <c r="C32">
        <v>4008000</v>
      </c>
      <c r="D32">
        <v>20720</v>
      </c>
      <c r="E32" t="s">
        <v>91</v>
      </c>
      <c r="F32">
        <v>31950</v>
      </c>
      <c r="G32" t="s">
        <v>92</v>
      </c>
      <c r="H32">
        <v>1000005176</v>
      </c>
      <c r="I32" t="s">
        <v>115</v>
      </c>
      <c r="J32" s="20">
        <v>41731</v>
      </c>
      <c r="K32" s="20">
        <v>42096</v>
      </c>
      <c r="L32" t="s">
        <v>84</v>
      </c>
      <c r="M32" t="s">
        <v>85</v>
      </c>
      <c r="N32" t="s">
        <v>335</v>
      </c>
      <c r="O32">
        <v>4008140</v>
      </c>
      <c r="P32" s="3">
        <v>93705</v>
      </c>
      <c r="Q32" s="3">
        <v>46852.5</v>
      </c>
      <c r="R32" s="3">
        <v>11713.13</v>
      </c>
      <c r="S32" t="s">
        <v>105</v>
      </c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</row>
    <row r="33" spans="1:106" x14ac:dyDescent="0.2">
      <c r="A33">
        <v>1</v>
      </c>
      <c r="B33" t="s">
        <v>65</v>
      </c>
      <c r="C33">
        <v>4008000</v>
      </c>
      <c r="D33">
        <v>20730</v>
      </c>
      <c r="E33" t="s">
        <v>93</v>
      </c>
      <c r="F33">
        <v>31970</v>
      </c>
      <c r="G33" t="s">
        <v>94</v>
      </c>
      <c r="H33">
        <v>1000010448</v>
      </c>
      <c r="I33" t="s">
        <v>130</v>
      </c>
      <c r="J33" s="20">
        <v>41732</v>
      </c>
      <c r="K33" s="20">
        <v>42097</v>
      </c>
      <c r="L33" t="s">
        <v>84</v>
      </c>
      <c r="M33" t="s">
        <v>85</v>
      </c>
      <c r="N33" t="s">
        <v>335</v>
      </c>
      <c r="O33">
        <v>4008140</v>
      </c>
      <c r="P33" s="3">
        <v>92100</v>
      </c>
      <c r="Q33" s="3">
        <v>46050</v>
      </c>
      <c r="R33" s="3">
        <v>11512.5</v>
      </c>
      <c r="S33" t="s">
        <v>105</v>
      </c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</row>
    <row r="34" spans="1:106" x14ac:dyDescent="0.2">
      <c r="A34">
        <v>1</v>
      </c>
      <c r="B34" t="s">
        <v>65</v>
      </c>
      <c r="C34">
        <v>4008000</v>
      </c>
      <c r="D34">
        <v>20730</v>
      </c>
      <c r="E34" t="s">
        <v>93</v>
      </c>
      <c r="F34">
        <v>31970</v>
      </c>
      <c r="G34" t="s">
        <v>94</v>
      </c>
      <c r="H34">
        <v>1000010483</v>
      </c>
      <c r="I34" t="s">
        <v>99</v>
      </c>
      <c r="J34" s="20">
        <v>41733</v>
      </c>
      <c r="K34" s="20">
        <v>42098</v>
      </c>
      <c r="L34" t="s">
        <v>84</v>
      </c>
      <c r="M34" t="s">
        <v>85</v>
      </c>
      <c r="N34" t="s">
        <v>335</v>
      </c>
      <c r="O34">
        <v>4008140</v>
      </c>
      <c r="P34" s="3">
        <v>151236</v>
      </c>
      <c r="Q34" s="3">
        <v>75618</v>
      </c>
      <c r="R34" s="3">
        <v>18904.5</v>
      </c>
      <c r="S34" t="s">
        <v>105</v>
      </c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</row>
    <row r="35" spans="1:106" x14ac:dyDescent="0.2">
      <c r="A35">
        <v>1</v>
      </c>
      <c r="B35" t="s">
        <v>65</v>
      </c>
      <c r="C35">
        <v>4008000</v>
      </c>
      <c r="D35">
        <v>20730</v>
      </c>
      <c r="E35" t="s">
        <v>93</v>
      </c>
      <c r="F35">
        <v>31970</v>
      </c>
      <c r="G35" t="s">
        <v>94</v>
      </c>
      <c r="H35">
        <v>1000010484</v>
      </c>
      <c r="I35" t="s">
        <v>384</v>
      </c>
      <c r="J35" s="20">
        <v>41734</v>
      </c>
      <c r="K35" s="20">
        <v>42099</v>
      </c>
      <c r="L35" t="s">
        <v>84</v>
      </c>
      <c r="M35" t="s">
        <v>85</v>
      </c>
      <c r="N35" t="s">
        <v>335</v>
      </c>
      <c r="O35">
        <v>4008140</v>
      </c>
      <c r="P35" s="3">
        <v>144827</v>
      </c>
      <c r="Q35" s="3">
        <v>72413.5</v>
      </c>
      <c r="R35" s="3">
        <v>18103.38</v>
      </c>
      <c r="S35" t="s">
        <v>105</v>
      </c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</row>
    <row r="36" spans="1:106" x14ac:dyDescent="0.2">
      <c r="A36">
        <v>1</v>
      </c>
      <c r="B36" t="s">
        <v>65</v>
      </c>
      <c r="C36">
        <v>4008000</v>
      </c>
      <c r="D36">
        <v>20730</v>
      </c>
      <c r="E36" t="s">
        <v>93</v>
      </c>
      <c r="F36">
        <v>31970</v>
      </c>
      <c r="G36" t="s">
        <v>94</v>
      </c>
      <c r="H36">
        <v>1000010461</v>
      </c>
      <c r="I36" t="s">
        <v>139</v>
      </c>
      <c r="J36" s="20">
        <v>41736</v>
      </c>
      <c r="K36" s="20">
        <v>42101</v>
      </c>
      <c r="L36" t="s">
        <v>84</v>
      </c>
      <c r="M36" t="s">
        <v>85</v>
      </c>
      <c r="N36" t="s">
        <v>335</v>
      </c>
      <c r="O36">
        <v>4008140</v>
      </c>
      <c r="P36" s="3">
        <v>127000</v>
      </c>
      <c r="Q36" s="3">
        <v>63500</v>
      </c>
      <c r="R36" s="3">
        <v>15875</v>
      </c>
      <c r="S36" t="s">
        <v>105</v>
      </c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</row>
    <row r="37" spans="1:106" x14ac:dyDescent="0.2">
      <c r="A37">
        <v>1</v>
      </c>
      <c r="B37" t="s">
        <v>65</v>
      </c>
      <c r="C37">
        <v>4008000</v>
      </c>
      <c r="D37">
        <v>20730</v>
      </c>
      <c r="E37" t="s">
        <v>93</v>
      </c>
      <c r="F37">
        <v>31970</v>
      </c>
      <c r="G37" t="s">
        <v>94</v>
      </c>
      <c r="H37">
        <v>1000010480</v>
      </c>
      <c r="I37" t="s">
        <v>132</v>
      </c>
      <c r="J37" s="20">
        <v>41738</v>
      </c>
      <c r="K37" s="20">
        <v>42103</v>
      </c>
      <c r="L37" t="s">
        <v>84</v>
      </c>
      <c r="M37" t="s">
        <v>85</v>
      </c>
      <c r="N37" t="s">
        <v>335</v>
      </c>
      <c r="O37">
        <v>4008140</v>
      </c>
      <c r="P37" s="3">
        <v>234000</v>
      </c>
      <c r="Q37" s="3">
        <v>117000</v>
      </c>
      <c r="R37" s="3">
        <v>29250</v>
      </c>
      <c r="S37" t="s">
        <v>105</v>
      </c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</row>
    <row r="38" spans="1:106" x14ac:dyDescent="0.2">
      <c r="A38">
        <v>1</v>
      </c>
      <c r="B38" t="s">
        <v>65</v>
      </c>
      <c r="C38">
        <v>4008000</v>
      </c>
      <c r="D38">
        <v>20730</v>
      </c>
      <c r="E38" t="s">
        <v>93</v>
      </c>
      <c r="F38">
        <v>31970</v>
      </c>
      <c r="G38" t="s">
        <v>94</v>
      </c>
      <c r="H38">
        <v>1000010447</v>
      </c>
      <c r="I38" t="s">
        <v>134</v>
      </c>
      <c r="J38" s="20">
        <v>41744</v>
      </c>
      <c r="K38" s="20">
        <v>42109</v>
      </c>
      <c r="L38" t="s">
        <v>84</v>
      </c>
      <c r="M38" t="s">
        <v>85</v>
      </c>
      <c r="N38" t="s">
        <v>335</v>
      </c>
      <c r="O38">
        <v>4008140</v>
      </c>
      <c r="P38" s="3">
        <v>152105</v>
      </c>
      <c r="Q38" s="3">
        <v>76052.5</v>
      </c>
      <c r="R38" s="3">
        <v>19013.13</v>
      </c>
      <c r="S38" t="s">
        <v>105</v>
      </c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</row>
    <row r="39" spans="1:106" x14ac:dyDescent="0.2">
      <c r="A39">
        <v>1</v>
      </c>
      <c r="B39" t="s">
        <v>65</v>
      </c>
      <c r="C39">
        <v>4008000</v>
      </c>
      <c r="D39">
        <v>20730</v>
      </c>
      <c r="E39" t="s">
        <v>93</v>
      </c>
      <c r="F39">
        <v>31970</v>
      </c>
      <c r="G39" t="s">
        <v>94</v>
      </c>
      <c r="H39">
        <v>1000010452</v>
      </c>
      <c r="I39" t="s">
        <v>368</v>
      </c>
      <c r="J39" s="20">
        <v>41744</v>
      </c>
      <c r="K39" s="20">
        <v>42109</v>
      </c>
      <c r="L39" t="s">
        <v>84</v>
      </c>
      <c r="M39" t="s">
        <v>85</v>
      </c>
      <c r="N39" t="s">
        <v>335</v>
      </c>
      <c r="O39">
        <v>4008140</v>
      </c>
      <c r="P39" s="3">
        <v>52800</v>
      </c>
      <c r="Q39" s="3">
        <v>26400</v>
      </c>
      <c r="R39" s="3">
        <v>6600</v>
      </c>
      <c r="S39" t="s">
        <v>105</v>
      </c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</row>
    <row r="40" spans="1:106" x14ac:dyDescent="0.2">
      <c r="A40">
        <v>1</v>
      </c>
      <c r="B40" t="s">
        <v>65</v>
      </c>
      <c r="C40">
        <v>4008000</v>
      </c>
      <c r="D40">
        <v>20730</v>
      </c>
      <c r="E40" t="s">
        <v>93</v>
      </c>
      <c r="F40">
        <v>31970</v>
      </c>
      <c r="G40" t="s">
        <v>94</v>
      </c>
      <c r="H40">
        <v>1000010486</v>
      </c>
      <c r="I40" t="s">
        <v>140</v>
      </c>
      <c r="J40" s="20">
        <v>41744</v>
      </c>
      <c r="K40" s="20">
        <v>42109</v>
      </c>
      <c r="L40" t="s">
        <v>84</v>
      </c>
      <c r="M40" t="s">
        <v>85</v>
      </c>
      <c r="N40" t="s">
        <v>335</v>
      </c>
      <c r="O40">
        <v>4008140</v>
      </c>
      <c r="P40" s="3">
        <v>282000</v>
      </c>
      <c r="Q40" s="3">
        <v>141000</v>
      </c>
      <c r="R40" s="3">
        <v>35250</v>
      </c>
      <c r="S40" t="s">
        <v>105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</row>
    <row r="41" spans="1:106" x14ac:dyDescent="0.2">
      <c r="A41">
        <v>1</v>
      </c>
      <c r="B41" t="s">
        <v>65</v>
      </c>
      <c r="C41">
        <v>4008000</v>
      </c>
      <c r="D41">
        <v>20730</v>
      </c>
      <c r="E41" t="s">
        <v>93</v>
      </c>
      <c r="F41">
        <v>31970</v>
      </c>
      <c r="G41" t="s">
        <v>94</v>
      </c>
      <c r="H41">
        <v>1000010487</v>
      </c>
      <c r="I41" t="s">
        <v>141</v>
      </c>
      <c r="J41" s="20">
        <v>41744</v>
      </c>
      <c r="K41" s="20">
        <v>42109</v>
      </c>
      <c r="L41" t="s">
        <v>84</v>
      </c>
      <c r="M41" t="s">
        <v>85</v>
      </c>
      <c r="N41" t="s">
        <v>335</v>
      </c>
      <c r="O41">
        <v>4008140</v>
      </c>
      <c r="P41" s="3">
        <v>61000</v>
      </c>
      <c r="Q41" s="3">
        <v>30500</v>
      </c>
      <c r="R41" s="3">
        <v>7625</v>
      </c>
      <c r="S41" t="s">
        <v>105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</row>
    <row r="42" spans="1:106" x14ac:dyDescent="0.2">
      <c r="A42">
        <v>1</v>
      </c>
      <c r="B42" t="s">
        <v>65</v>
      </c>
      <c r="C42">
        <v>4008000</v>
      </c>
      <c r="D42">
        <v>20730</v>
      </c>
      <c r="E42" t="s">
        <v>93</v>
      </c>
      <c r="F42">
        <v>31970</v>
      </c>
      <c r="G42" t="s">
        <v>94</v>
      </c>
      <c r="H42">
        <v>1000010490</v>
      </c>
      <c r="I42" t="s">
        <v>142</v>
      </c>
      <c r="J42" s="20">
        <v>41749</v>
      </c>
      <c r="K42" s="20">
        <v>42114</v>
      </c>
      <c r="L42" t="s">
        <v>84</v>
      </c>
      <c r="M42" t="s">
        <v>85</v>
      </c>
      <c r="N42" t="s">
        <v>335</v>
      </c>
      <c r="O42">
        <v>4008140</v>
      </c>
      <c r="P42" s="3">
        <v>34800</v>
      </c>
      <c r="Q42" s="3">
        <v>17400</v>
      </c>
      <c r="R42" s="3">
        <v>4350</v>
      </c>
      <c r="S42" t="s">
        <v>105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</row>
    <row r="43" spans="1:106" x14ac:dyDescent="0.2">
      <c r="A43">
        <v>1</v>
      </c>
      <c r="B43" t="s">
        <v>65</v>
      </c>
      <c r="C43">
        <v>4008000</v>
      </c>
      <c r="D43">
        <v>20720</v>
      </c>
      <c r="E43" t="s">
        <v>91</v>
      </c>
      <c r="F43">
        <v>31950</v>
      </c>
      <c r="G43" t="s">
        <v>92</v>
      </c>
      <c r="H43">
        <v>1000005185</v>
      </c>
      <c r="I43" t="s">
        <v>353</v>
      </c>
      <c r="J43" s="20">
        <v>41757</v>
      </c>
      <c r="K43" s="20">
        <v>42122</v>
      </c>
      <c r="L43" t="s">
        <v>84</v>
      </c>
      <c r="M43" t="s">
        <v>85</v>
      </c>
      <c r="N43" t="s">
        <v>335</v>
      </c>
      <c r="O43">
        <v>4008140</v>
      </c>
      <c r="P43" s="3">
        <v>259386</v>
      </c>
      <c r="Q43" s="3">
        <v>129693</v>
      </c>
      <c r="R43" s="3">
        <v>32423.25</v>
      </c>
      <c r="S43" t="s">
        <v>105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</row>
    <row r="44" spans="1:106" x14ac:dyDescent="0.2">
      <c r="A44">
        <v>1</v>
      </c>
      <c r="B44" t="s">
        <v>65</v>
      </c>
      <c r="C44">
        <v>4008000</v>
      </c>
      <c r="D44">
        <v>20720</v>
      </c>
      <c r="E44" t="s">
        <v>91</v>
      </c>
      <c r="F44">
        <v>31950</v>
      </c>
      <c r="G44" t="s">
        <v>92</v>
      </c>
      <c r="H44">
        <v>1000005185</v>
      </c>
      <c r="I44" t="s">
        <v>353</v>
      </c>
      <c r="J44" s="20">
        <v>41757</v>
      </c>
      <c r="K44" s="20">
        <v>42122</v>
      </c>
      <c r="L44" t="s">
        <v>84</v>
      </c>
      <c r="M44" t="s">
        <v>85</v>
      </c>
      <c r="N44" t="s">
        <v>337</v>
      </c>
      <c r="O44">
        <v>4008140</v>
      </c>
      <c r="P44" s="3">
        <v>-259386</v>
      </c>
      <c r="Q44" s="3">
        <v>-129693</v>
      </c>
      <c r="R44" s="3">
        <v>-32423.25</v>
      </c>
      <c r="S44" t="s">
        <v>105</v>
      </c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</row>
    <row r="45" spans="1:106" x14ac:dyDescent="0.2">
      <c r="A45">
        <v>1</v>
      </c>
      <c r="B45" t="s">
        <v>65</v>
      </c>
      <c r="C45">
        <v>4008000</v>
      </c>
      <c r="D45">
        <v>20720</v>
      </c>
      <c r="E45" t="s">
        <v>91</v>
      </c>
      <c r="F45">
        <v>31950</v>
      </c>
      <c r="G45" t="s">
        <v>92</v>
      </c>
      <c r="H45">
        <v>1000005185</v>
      </c>
      <c r="I45" t="s">
        <v>353</v>
      </c>
      <c r="J45" s="20">
        <v>41758</v>
      </c>
      <c r="K45" s="20">
        <v>42123</v>
      </c>
      <c r="L45" t="s">
        <v>84</v>
      </c>
      <c r="M45" t="s">
        <v>85</v>
      </c>
      <c r="N45" t="s">
        <v>337</v>
      </c>
      <c r="O45">
        <v>4008140</v>
      </c>
      <c r="P45" s="3">
        <v>259386</v>
      </c>
      <c r="Q45" s="3">
        <v>129693</v>
      </c>
      <c r="R45" s="3">
        <v>32423.25</v>
      </c>
      <c r="S45" t="s">
        <v>105</v>
      </c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</row>
    <row r="46" spans="1:106" x14ac:dyDescent="0.2">
      <c r="A46">
        <v>1</v>
      </c>
      <c r="B46" t="s">
        <v>65</v>
      </c>
      <c r="C46">
        <v>4008000</v>
      </c>
      <c r="D46">
        <v>20730</v>
      </c>
      <c r="E46" t="s">
        <v>93</v>
      </c>
      <c r="F46">
        <v>31970</v>
      </c>
      <c r="G46" t="s">
        <v>94</v>
      </c>
      <c r="H46">
        <v>1000010492</v>
      </c>
      <c r="I46" t="s">
        <v>387</v>
      </c>
      <c r="J46" s="20">
        <v>41758</v>
      </c>
      <c r="K46" s="20">
        <v>42123</v>
      </c>
      <c r="L46" t="s">
        <v>84</v>
      </c>
      <c r="M46" t="s">
        <v>85</v>
      </c>
      <c r="N46" t="s">
        <v>335</v>
      </c>
      <c r="O46">
        <v>4008140</v>
      </c>
      <c r="P46" s="3">
        <v>94200</v>
      </c>
      <c r="Q46" s="3">
        <v>47100</v>
      </c>
      <c r="R46" s="3">
        <v>11775</v>
      </c>
      <c r="S46" t="s">
        <v>105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</row>
    <row r="47" spans="1:106" x14ac:dyDescent="0.2">
      <c r="A47">
        <v>1</v>
      </c>
      <c r="B47" t="s">
        <v>65</v>
      </c>
      <c r="C47">
        <v>4008000</v>
      </c>
      <c r="D47">
        <v>20700</v>
      </c>
      <c r="E47" t="s">
        <v>87</v>
      </c>
      <c r="F47">
        <v>31900</v>
      </c>
      <c r="G47" t="s">
        <v>89</v>
      </c>
      <c r="H47">
        <v>1000015127</v>
      </c>
      <c r="I47" t="s">
        <v>342</v>
      </c>
      <c r="J47" s="20">
        <v>41758</v>
      </c>
      <c r="K47" s="20">
        <v>42306</v>
      </c>
      <c r="L47" t="s">
        <v>84</v>
      </c>
      <c r="M47" t="s">
        <v>85</v>
      </c>
      <c r="N47" t="s">
        <v>335</v>
      </c>
      <c r="O47">
        <v>4008140</v>
      </c>
      <c r="P47" s="3">
        <v>142800</v>
      </c>
      <c r="Q47" s="3">
        <v>71400</v>
      </c>
      <c r="R47" s="3">
        <v>17850</v>
      </c>
      <c r="S47" t="s">
        <v>105</v>
      </c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</row>
    <row r="48" spans="1:106" x14ac:dyDescent="0.2">
      <c r="A48">
        <v>1</v>
      </c>
      <c r="B48" t="s">
        <v>65</v>
      </c>
      <c r="C48">
        <v>4008000</v>
      </c>
      <c r="D48">
        <v>20730</v>
      </c>
      <c r="E48" t="s">
        <v>93</v>
      </c>
      <c r="F48">
        <v>31970</v>
      </c>
      <c r="G48" t="s">
        <v>94</v>
      </c>
      <c r="H48">
        <v>1000010504</v>
      </c>
      <c r="I48" t="s">
        <v>392</v>
      </c>
      <c r="J48" s="20">
        <v>41759</v>
      </c>
      <c r="K48" s="20">
        <v>42124</v>
      </c>
      <c r="L48" t="s">
        <v>84</v>
      </c>
      <c r="M48" t="s">
        <v>85</v>
      </c>
      <c r="N48" t="s">
        <v>335</v>
      </c>
      <c r="O48">
        <v>4008140</v>
      </c>
      <c r="P48" s="3">
        <v>50000</v>
      </c>
      <c r="Q48" s="3">
        <v>25000</v>
      </c>
      <c r="R48" s="3">
        <v>6250</v>
      </c>
      <c r="S48" t="s">
        <v>105</v>
      </c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</row>
    <row r="49" spans="1:106" x14ac:dyDescent="0.2">
      <c r="A49">
        <v>1</v>
      </c>
      <c r="B49" t="s">
        <v>65</v>
      </c>
      <c r="C49">
        <v>4008000</v>
      </c>
      <c r="D49">
        <v>20730</v>
      </c>
      <c r="E49" t="s">
        <v>93</v>
      </c>
      <c r="F49">
        <v>31970</v>
      </c>
      <c r="G49" t="s">
        <v>94</v>
      </c>
      <c r="H49">
        <v>1000010504</v>
      </c>
      <c r="I49" t="s">
        <v>392</v>
      </c>
      <c r="J49" s="20">
        <v>41759</v>
      </c>
      <c r="K49" s="20">
        <v>42124</v>
      </c>
      <c r="L49" t="s">
        <v>84</v>
      </c>
      <c r="M49" t="s">
        <v>85</v>
      </c>
      <c r="N49" t="s">
        <v>337</v>
      </c>
      <c r="O49">
        <v>4008140</v>
      </c>
      <c r="P49" s="3">
        <v>898</v>
      </c>
      <c r="Q49" s="3">
        <v>449</v>
      </c>
      <c r="R49" s="3">
        <v>112.25</v>
      </c>
      <c r="S49" t="s">
        <v>105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</row>
    <row r="50" spans="1:106" x14ac:dyDescent="0.2">
      <c r="A50">
        <v>1</v>
      </c>
      <c r="B50" t="s">
        <v>65</v>
      </c>
      <c r="C50">
        <v>4008000</v>
      </c>
      <c r="D50">
        <v>20700</v>
      </c>
      <c r="E50" t="s">
        <v>87</v>
      </c>
      <c r="F50">
        <v>31900</v>
      </c>
      <c r="G50" t="s">
        <v>89</v>
      </c>
      <c r="H50">
        <v>1000015128</v>
      </c>
      <c r="I50" t="s">
        <v>343</v>
      </c>
      <c r="J50" s="20">
        <v>41759</v>
      </c>
      <c r="K50" s="20">
        <v>42673</v>
      </c>
      <c r="L50" t="s">
        <v>84</v>
      </c>
      <c r="M50" t="s">
        <v>85</v>
      </c>
      <c r="N50" t="s">
        <v>337</v>
      </c>
      <c r="O50">
        <v>4008140</v>
      </c>
      <c r="P50" s="3">
        <v>325000</v>
      </c>
      <c r="Q50" s="3">
        <v>162500</v>
      </c>
      <c r="R50" s="3">
        <v>40625</v>
      </c>
      <c r="S50" t="s">
        <v>105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</row>
    <row r="51" spans="1:106" x14ac:dyDescent="0.2">
      <c r="A51">
        <v>1</v>
      </c>
      <c r="B51" t="s">
        <v>65</v>
      </c>
      <c r="C51">
        <v>4008000</v>
      </c>
      <c r="D51">
        <v>20700</v>
      </c>
      <c r="E51" t="s">
        <v>87</v>
      </c>
      <c r="F51">
        <v>31900</v>
      </c>
      <c r="G51" t="s">
        <v>89</v>
      </c>
      <c r="H51">
        <v>1000015128</v>
      </c>
      <c r="I51" t="s">
        <v>343</v>
      </c>
      <c r="J51" s="20">
        <v>41759</v>
      </c>
      <c r="K51" s="20">
        <v>42673</v>
      </c>
      <c r="L51" t="s">
        <v>84</v>
      </c>
      <c r="M51" t="s">
        <v>85</v>
      </c>
      <c r="N51" t="s">
        <v>338</v>
      </c>
      <c r="O51">
        <v>4008140</v>
      </c>
      <c r="P51" s="3">
        <v>6501</v>
      </c>
      <c r="Q51" s="3">
        <v>3250.5</v>
      </c>
      <c r="R51" s="3">
        <v>812.63</v>
      </c>
      <c r="S51" t="s">
        <v>105</v>
      </c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</row>
    <row r="52" spans="1:106" x14ac:dyDescent="0.2">
      <c r="A52">
        <v>1</v>
      </c>
      <c r="B52" t="s">
        <v>65</v>
      </c>
      <c r="C52">
        <v>4008000</v>
      </c>
      <c r="D52">
        <v>20700</v>
      </c>
      <c r="E52" t="s">
        <v>87</v>
      </c>
      <c r="F52">
        <v>31900</v>
      </c>
      <c r="G52" t="s">
        <v>89</v>
      </c>
      <c r="H52">
        <v>1000015129</v>
      </c>
      <c r="I52" t="s">
        <v>344</v>
      </c>
      <c r="J52" s="20">
        <v>41759</v>
      </c>
      <c r="K52" s="20">
        <v>42673</v>
      </c>
      <c r="L52" t="s">
        <v>84</v>
      </c>
      <c r="M52" t="s">
        <v>85</v>
      </c>
      <c r="N52" t="s">
        <v>337</v>
      </c>
      <c r="O52">
        <v>4008140</v>
      </c>
      <c r="P52" s="3">
        <v>350000</v>
      </c>
      <c r="Q52" s="3">
        <v>175000</v>
      </c>
      <c r="R52" s="3">
        <v>43750</v>
      </c>
      <c r="S52" t="s">
        <v>105</v>
      </c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</row>
    <row r="53" spans="1:106" x14ac:dyDescent="0.2">
      <c r="A53">
        <v>1</v>
      </c>
      <c r="B53" t="s">
        <v>65</v>
      </c>
      <c r="C53">
        <v>4008000</v>
      </c>
      <c r="D53">
        <v>20700</v>
      </c>
      <c r="E53" t="s">
        <v>87</v>
      </c>
      <c r="F53">
        <v>31900</v>
      </c>
      <c r="G53" t="s">
        <v>89</v>
      </c>
      <c r="H53">
        <v>1000015129</v>
      </c>
      <c r="I53" t="s">
        <v>344</v>
      </c>
      <c r="J53" s="20">
        <v>41759</v>
      </c>
      <c r="K53" s="20">
        <v>42673</v>
      </c>
      <c r="L53" t="s">
        <v>84</v>
      </c>
      <c r="M53" t="s">
        <v>85</v>
      </c>
      <c r="N53" t="s">
        <v>338</v>
      </c>
      <c r="O53">
        <v>4008140</v>
      </c>
      <c r="P53" s="3">
        <v>7001</v>
      </c>
      <c r="Q53" s="3">
        <v>3500.5</v>
      </c>
      <c r="R53" s="3">
        <v>875.13</v>
      </c>
      <c r="S53" t="s">
        <v>105</v>
      </c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</row>
    <row r="54" spans="1:106" x14ac:dyDescent="0.2">
      <c r="A54">
        <v>1</v>
      </c>
      <c r="B54" t="s">
        <v>65</v>
      </c>
      <c r="C54">
        <v>4008000</v>
      </c>
      <c r="D54">
        <v>20700</v>
      </c>
      <c r="E54" t="s">
        <v>87</v>
      </c>
      <c r="F54">
        <v>31900</v>
      </c>
      <c r="G54" t="s">
        <v>89</v>
      </c>
      <c r="H54">
        <v>1000015130</v>
      </c>
      <c r="I54" t="s">
        <v>345</v>
      </c>
      <c r="J54" s="20">
        <v>41759</v>
      </c>
      <c r="K54" s="20">
        <v>42673</v>
      </c>
      <c r="L54" t="s">
        <v>84</v>
      </c>
      <c r="M54" t="s">
        <v>85</v>
      </c>
      <c r="N54" t="s">
        <v>337</v>
      </c>
      <c r="O54">
        <v>4008140</v>
      </c>
      <c r="P54" s="3">
        <v>425000</v>
      </c>
      <c r="Q54" s="3">
        <v>212500</v>
      </c>
      <c r="R54" s="3">
        <v>53125</v>
      </c>
      <c r="S54" t="s">
        <v>105</v>
      </c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</row>
    <row r="55" spans="1:106" x14ac:dyDescent="0.2">
      <c r="A55">
        <v>1</v>
      </c>
      <c r="B55" t="s">
        <v>65</v>
      </c>
      <c r="C55">
        <v>4008000</v>
      </c>
      <c r="D55">
        <v>20700</v>
      </c>
      <c r="E55" t="s">
        <v>87</v>
      </c>
      <c r="F55">
        <v>31900</v>
      </c>
      <c r="G55" t="s">
        <v>89</v>
      </c>
      <c r="H55">
        <v>1000015130</v>
      </c>
      <c r="I55" t="s">
        <v>345</v>
      </c>
      <c r="J55" s="20">
        <v>41759</v>
      </c>
      <c r="K55" s="20">
        <v>42673</v>
      </c>
      <c r="L55" t="s">
        <v>84</v>
      </c>
      <c r="M55" t="s">
        <v>85</v>
      </c>
      <c r="N55" t="s">
        <v>338</v>
      </c>
      <c r="O55">
        <v>4008140</v>
      </c>
      <c r="P55" s="3">
        <v>8501</v>
      </c>
      <c r="Q55" s="3">
        <v>4250.5</v>
      </c>
      <c r="R55" s="3">
        <v>1062.6300000000001</v>
      </c>
      <c r="S55" t="s">
        <v>105</v>
      </c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</row>
    <row r="56" spans="1:106" x14ac:dyDescent="0.2">
      <c r="A56">
        <v>1</v>
      </c>
      <c r="B56" t="s">
        <v>65</v>
      </c>
      <c r="C56">
        <v>4008000</v>
      </c>
      <c r="D56">
        <v>20700</v>
      </c>
      <c r="E56" t="s">
        <v>87</v>
      </c>
      <c r="F56">
        <v>31900</v>
      </c>
      <c r="G56" t="s">
        <v>89</v>
      </c>
      <c r="H56">
        <v>1000015131</v>
      </c>
      <c r="I56" t="s">
        <v>346</v>
      </c>
      <c r="J56" s="20">
        <v>41759</v>
      </c>
      <c r="K56" s="20">
        <v>42673</v>
      </c>
      <c r="L56" t="s">
        <v>84</v>
      </c>
      <c r="M56" t="s">
        <v>85</v>
      </c>
      <c r="N56" t="s">
        <v>337</v>
      </c>
      <c r="O56">
        <v>4008140</v>
      </c>
      <c r="P56" s="3">
        <v>200000</v>
      </c>
      <c r="Q56" s="3">
        <v>100000</v>
      </c>
      <c r="R56" s="3">
        <v>25000</v>
      </c>
      <c r="S56" t="s">
        <v>105</v>
      </c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</row>
    <row r="57" spans="1:106" x14ac:dyDescent="0.2">
      <c r="A57">
        <v>1</v>
      </c>
      <c r="B57" t="s">
        <v>65</v>
      </c>
      <c r="C57">
        <v>4008000</v>
      </c>
      <c r="D57">
        <v>20700</v>
      </c>
      <c r="E57" t="s">
        <v>87</v>
      </c>
      <c r="F57">
        <v>31900</v>
      </c>
      <c r="G57" t="s">
        <v>89</v>
      </c>
      <c r="H57">
        <v>1000015131</v>
      </c>
      <c r="I57" t="s">
        <v>347</v>
      </c>
      <c r="J57" s="20">
        <v>41759</v>
      </c>
      <c r="K57" s="20">
        <v>42673</v>
      </c>
      <c r="L57" t="s">
        <v>84</v>
      </c>
      <c r="M57" t="s">
        <v>85</v>
      </c>
      <c r="N57" t="s">
        <v>338</v>
      </c>
      <c r="O57">
        <v>4008140</v>
      </c>
      <c r="P57" s="3">
        <v>3999</v>
      </c>
      <c r="Q57" s="3">
        <v>1999.5</v>
      </c>
      <c r="R57" s="3">
        <v>499.88</v>
      </c>
      <c r="S57" t="s">
        <v>105</v>
      </c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</row>
    <row r="58" spans="1:106" x14ac:dyDescent="0.2">
      <c r="A58">
        <v>1</v>
      </c>
      <c r="B58" t="s">
        <v>65</v>
      </c>
      <c r="C58">
        <v>4008000</v>
      </c>
      <c r="D58">
        <v>20700</v>
      </c>
      <c r="E58" t="s">
        <v>87</v>
      </c>
      <c r="F58">
        <v>31890</v>
      </c>
      <c r="G58" t="s">
        <v>88</v>
      </c>
      <c r="H58">
        <v>1000015132</v>
      </c>
      <c r="I58" t="s">
        <v>339</v>
      </c>
      <c r="J58" s="20">
        <v>41759</v>
      </c>
      <c r="K58" s="20">
        <v>42124</v>
      </c>
      <c r="L58" t="s">
        <v>84</v>
      </c>
      <c r="M58" t="s">
        <v>85</v>
      </c>
      <c r="N58" t="s">
        <v>337</v>
      </c>
      <c r="O58">
        <v>4008140</v>
      </c>
      <c r="P58" s="3">
        <v>75000</v>
      </c>
      <c r="Q58" s="3">
        <v>37500</v>
      </c>
      <c r="R58" s="3">
        <v>9375</v>
      </c>
      <c r="S58" t="s">
        <v>105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</row>
    <row r="59" spans="1:106" x14ac:dyDescent="0.2">
      <c r="A59">
        <v>1</v>
      </c>
      <c r="B59" t="s">
        <v>65</v>
      </c>
      <c r="C59">
        <v>4008000</v>
      </c>
      <c r="D59">
        <v>20720</v>
      </c>
      <c r="E59" t="s">
        <v>91</v>
      </c>
      <c r="F59">
        <v>31950</v>
      </c>
      <c r="G59" t="s">
        <v>92</v>
      </c>
      <c r="H59">
        <v>1000005180</v>
      </c>
      <c r="I59" t="s">
        <v>230</v>
      </c>
      <c r="J59" s="20">
        <v>41760</v>
      </c>
      <c r="K59" s="20">
        <v>42125</v>
      </c>
      <c r="L59" t="s">
        <v>84</v>
      </c>
      <c r="M59" t="s">
        <v>85</v>
      </c>
      <c r="N59" t="s">
        <v>337</v>
      </c>
      <c r="O59">
        <v>4008140</v>
      </c>
      <c r="P59" s="3">
        <v>139945</v>
      </c>
      <c r="Q59" s="3">
        <v>69972.5</v>
      </c>
      <c r="R59" s="3">
        <v>17493.12</v>
      </c>
      <c r="S59" t="s">
        <v>105</v>
      </c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</row>
    <row r="60" spans="1:106" x14ac:dyDescent="0.2">
      <c r="A60">
        <v>1</v>
      </c>
      <c r="B60" t="s">
        <v>65</v>
      </c>
      <c r="C60">
        <v>4008000</v>
      </c>
      <c r="D60">
        <v>20720</v>
      </c>
      <c r="E60" t="s">
        <v>91</v>
      </c>
      <c r="F60">
        <v>31950</v>
      </c>
      <c r="G60" t="s">
        <v>92</v>
      </c>
      <c r="H60">
        <v>1000005184</v>
      </c>
      <c r="I60" t="s">
        <v>120</v>
      </c>
      <c r="J60" s="20">
        <v>41760</v>
      </c>
      <c r="K60" s="20">
        <v>42125</v>
      </c>
      <c r="L60" t="s">
        <v>84</v>
      </c>
      <c r="M60" t="s">
        <v>85</v>
      </c>
      <c r="N60" t="s">
        <v>337</v>
      </c>
      <c r="O60">
        <v>4008140</v>
      </c>
      <c r="P60" s="3">
        <v>260099</v>
      </c>
      <c r="Q60" s="3">
        <v>130049.5</v>
      </c>
      <c r="R60" s="3">
        <v>32512.38</v>
      </c>
      <c r="S60" t="s">
        <v>105</v>
      </c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</row>
    <row r="61" spans="1:106" x14ac:dyDescent="0.2">
      <c r="A61">
        <v>1</v>
      </c>
      <c r="B61" t="s">
        <v>65</v>
      </c>
      <c r="C61">
        <v>4008000</v>
      </c>
      <c r="D61">
        <v>20720</v>
      </c>
      <c r="E61" t="s">
        <v>91</v>
      </c>
      <c r="F61">
        <v>31950</v>
      </c>
      <c r="G61" t="s">
        <v>92</v>
      </c>
      <c r="H61">
        <v>1000005186</v>
      </c>
      <c r="I61" t="s">
        <v>119</v>
      </c>
      <c r="J61" s="20">
        <v>41760</v>
      </c>
      <c r="K61" s="20">
        <v>42125</v>
      </c>
      <c r="L61" t="s">
        <v>84</v>
      </c>
      <c r="M61" t="s">
        <v>85</v>
      </c>
      <c r="N61" t="s">
        <v>337</v>
      </c>
      <c r="O61">
        <v>4008140</v>
      </c>
      <c r="P61" s="3">
        <v>161568</v>
      </c>
      <c r="Q61" s="3">
        <v>80784</v>
      </c>
      <c r="R61" s="3">
        <v>20196</v>
      </c>
      <c r="S61" t="s">
        <v>105</v>
      </c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</row>
    <row r="62" spans="1:106" x14ac:dyDescent="0.2">
      <c r="A62">
        <v>1</v>
      </c>
      <c r="B62" t="s">
        <v>65</v>
      </c>
      <c r="C62">
        <v>4008000</v>
      </c>
      <c r="D62">
        <v>20720</v>
      </c>
      <c r="E62" t="s">
        <v>91</v>
      </c>
      <c r="F62">
        <v>31950</v>
      </c>
      <c r="G62" t="s">
        <v>92</v>
      </c>
      <c r="H62">
        <v>1000005187</v>
      </c>
      <c r="I62" t="s">
        <v>118</v>
      </c>
      <c r="J62" s="20">
        <v>41760</v>
      </c>
      <c r="K62" s="20">
        <v>42125</v>
      </c>
      <c r="L62" t="s">
        <v>84</v>
      </c>
      <c r="M62" t="s">
        <v>85</v>
      </c>
      <c r="N62" t="s">
        <v>337</v>
      </c>
      <c r="O62">
        <v>4008140</v>
      </c>
      <c r="P62" s="3">
        <v>190740</v>
      </c>
      <c r="Q62" s="3">
        <v>95370</v>
      </c>
      <c r="R62" s="3">
        <v>23842.5</v>
      </c>
      <c r="S62" t="s">
        <v>105</v>
      </c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</row>
    <row r="63" spans="1:106" x14ac:dyDescent="0.2">
      <c r="A63">
        <v>1</v>
      </c>
      <c r="B63" t="s">
        <v>65</v>
      </c>
      <c r="C63">
        <v>4008000</v>
      </c>
      <c r="D63">
        <v>20720</v>
      </c>
      <c r="E63" t="s">
        <v>91</v>
      </c>
      <c r="F63">
        <v>31960</v>
      </c>
      <c r="G63" t="s">
        <v>86</v>
      </c>
      <c r="H63">
        <v>1000005188</v>
      </c>
      <c r="I63" t="s">
        <v>361</v>
      </c>
      <c r="J63" s="20">
        <v>41760</v>
      </c>
      <c r="K63" s="20">
        <v>42125</v>
      </c>
      <c r="L63" t="s">
        <v>84</v>
      </c>
      <c r="M63" t="s">
        <v>85</v>
      </c>
      <c r="N63" t="s">
        <v>337</v>
      </c>
      <c r="O63">
        <v>4008140</v>
      </c>
      <c r="P63" s="3">
        <v>58956</v>
      </c>
      <c r="Q63" s="3">
        <v>29478</v>
      </c>
      <c r="R63" s="3">
        <v>7369.5</v>
      </c>
      <c r="S63" t="s">
        <v>105</v>
      </c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</row>
    <row r="64" spans="1:106" x14ac:dyDescent="0.2">
      <c r="A64">
        <v>1</v>
      </c>
      <c r="B64" t="s">
        <v>65</v>
      </c>
      <c r="C64">
        <v>4008000</v>
      </c>
      <c r="D64">
        <v>20730</v>
      </c>
      <c r="E64" t="s">
        <v>93</v>
      </c>
      <c r="F64">
        <v>31970</v>
      </c>
      <c r="G64" t="s">
        <v>94</v>
      </c>
      <c r="H64">
        <v>1000010489</v>
      </c>
      <c r="I64" t="s">
        <v>386</v>
      </c>
      <c r="J64" s="20">
        <v>41760</v>
      </c>
      <c r="K64" s="20">
        <v>42125</v>
      </c>
      <c r="L64" t="s">
        <v>84</v>
      </c>
      <c r="M64" t="s">
        <v>85</v>
      </c>
      <c r="N64" t="s">
        <v>337</v>
      </c>
      <c r="O64">
        <v>4008140</v>
      </c>
      <c r="P64" s="3">
        <v>157900</v>
      </c>
      <c r="Q64" s="3">
        <v>78950</v>
      </c>
      <c r="R64" s="3">
        <v>19737.5</v>
      </c>
      <c r="S64" t="s">
        <v>105</v>
      </c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</row>
    <row r="65" spans="1:106" x14ac:dyDescent="0.2">
      <c r="A65">
        <v>1</v>
      </c>
      <c r="B65" t="s">
        <v>65</v>
      </c>
      <c r="C65">
        <v>4008000</v>
      </c>
      <c r="D65">
        <v>20730</v>
      </c>
      <c r="E65" t="s">
        <v>93</v>
      </c>
      <c r="F65">
        <v>31970</v>
      </c>
      <c r="G65" t="s">
        <v>94</v>
      </c>
      <c r="H65">
        <v>1000010493</v>
      </c>
      <c r="I65" t="s">
        <v>388</v>
      </c>
      <c r="J65" s="20">
        <v>41760</v>
      </c>
      <c r="K65" s="20">
        <v>42125</v>
      </c>
      <c r="L65" t="s">
        <v>84</v>
      </c>
      <c r="M65" t="s">
        <v>85</v>
      </c>
      <c r="N65" t="s">
        <v>337</v>
      </c>
      <c r="O65">
        <v>4008140</v>
      </c>
      <c r="P65" s="3">
        <v>558476</v>
      </c>
      <c r="Q65" s="3">
        <v>279238</v>
      </c>
      <c r="R65" s="3">
        <v>69809.5</v>
      </c>
      <c r="S65" t="s">
        <v>105</v>
      </c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</row>
    <row r="66" spans="1:106" x14ac:dyDescent="0.2">
      <c r="A66">
        <v>1</v>
      </c>
      <c r="B66" t="s">
        <v>65</v>
      </c>
      <c r="C66">
        <v>4008000</v>
      </c>
      <c r="D66">
        <v>20730</v>
      </c>
      <c r="E66" t="s">
        <v>93</v>
      </c>
      <c r="F66">
        <v>31970</v>
      </c>
      <c r="G66" t="s">
        <v>94</v>
      </c>
      <c r="H66">
        <v>1000010495</v>
      </c>
      <c r="I66" t="s">
        <v>389</v>
      </c>
      <c r="J66" s="20">
        <v>41760</v>
      </c>
      <c r="K66" s="20">
        <v>42125</v>
      </c>
      <c r="L66" t="s">
        <v>84</v>
      </c>
      <c r="M66" t="s">
        <v>85</v>
      </c>
      <c r="N66" t="s">
        <v>337</v>
      </c>
      <c r="O66">
        <v>4008140</v>
      </c>
      <c r="P66" s="3">
        <v>36000</v>
      </c>
      <c r="Q66" s="3">
        <v>18000</v>
      </c>
      <c r="R66" s="3">
        <v>4500</v>
      </c>
      <c r="S66" t="s">
        <v>105</v>
      </c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</row>
    <row r="67" spans="1:106" x14ac:dyDescent="0.2">
      <c r="A67">
        <v>1</v>
      </c>
      <c r="B67" t="s">
        <v>65</v>
      </c>
      <c r="C67">
        <v>4008000</v>
      </c>
      <c r="D67">
        <v>20730</v>
      </c>
      <c r="E67" t="s">
        <v>93</v>
      </c>
      <c r="F67">
        <v>31970</v>
      </c>
      <c r="G67" t="s">
        <v>94</v>
      </c>
      <c r="H67">
        <v>1000010497</v>
      </c>
      <c r="I67" t="s">
        <v>143</v>
      </c>
      <c r="J67" s="20">
        <v>41760</v>
      </c>
      <c r="K67" s="20">
        <v>42125</v>
      </c>
      <c r="L67" t="s">
        <v>84</v>
      </c>
      <c r="M67" t="s">
        <v>85</v>
      </c>
      <c r="N67" t="s">
        <v>337</v>
      </c>
      <c r="O67">
        <v>4008140</v>
      </c>
      <c r="P67" s="3">
        <v>270800</v>
      </c>
      <c r="Q67" s="3">
        <v>135400</v>
      </c>
      <c r="R67" s="3">
        <v>33850</v>
      </c>
      <c r="S67" t="s">
        <v>105</v>
      </c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</row>
    <row r="68" spans="1:106" x14ac:dyDescent="0.2">
      <c r="A68">
        <v>1</v>
      </c>
      <c r="B68" t="s">
        <v>65</v>
      </c>
      <c r="C68">
        <v>4008000</v>
      </c>
      <c r="D68">
        <v>20730</v>
      </c>
      <c r="E68" t="s">
        <v>93</v>
      </c>
      <c r="F68">
        <v>31970</v>
      </c>
      <c r="G68" t="s">
        <v>94</v>
      </c>
      <c r="H68">
        <v>1000010498</v>
      </c>
      <c r="I68" t="s">
        <v>145</v>
      </c>
      <c r="J68" s="20">
        <v>41760</v>
      </c>
      <c r="K68" s="20">
        <v>42125</v>
      </c>
      <c r="L68" t="s">
        <v>84</v>
      </c>
      <c r="M68" t="s">
        <v>85</v>
      </c>
      <c r="N68" t="s">
        <v>337</v>
      </c>
      <c r="O68">
        <v>4008140</v>
      </c>
      <c r="P68" s="3">
        <v>119900</v>
      </c>
      <c r="Q68" s="3">
        <v>59950</v>
      </c>
      <c r="R68" s="3">
        <v>14987.5</v>
      </c>
      <c r="S68" t="s">
        <v>105</v>
      </c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</row>
    <row r="69" spans="1:106" x14ac:dyDescent="0.2">
      <c r="A69">
        <v>1</v>
      </c>
      <c r="B69" t="s">
        <v>65</v>
      </c>
      <c r="C69">
        <v>4008000</v>
      </c>
      <c r="D69">
        <v>20730</v>
      </c>
      <c r="E69" t="s">
        <v>93</v>
      </c>
      <c r="F69">
        <v>31970</v>
      </c>
      <c r="G69" t="s">
        <v>94</v>
      </c>
      <c r="H69">
        <v>1000010499</v>
      </c>
      <c r="I69" t="s">
        <v>390</v>
      </c>
      <c r="J69" s="20">
        <v>41760</v>
      </c>
      <c r="K69" s="20">
        <v>42125</v>
      </c>
      <c r="L69" t="s">
        <v>84</v>
      </c>
      <c r="M69" t="s">
        <v>85</v>
      </c>
      <c r="N69" t="s">
        <v>337</v>
      </c>
      <c r="O69">
        <v>4008140</v>
      </c>
      <c r="P69" s="3">
        <v>44000</v>
      </c>
      <c r="Q69" s="3">
        <v>22000</v>
      </c>
      <c r="R69" s="3">
        <v>5500</v>
      </c>
      <c r="S69" t="s">
        <v>105</v>
      </c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</row>
    <row r="70" spans="1:106" x14ac:dyDescent="0.2">
      <c r="A70">
        <v>1</v>
      </c>
      <c r="B70" t="s">
        <v>65</v>
      </c>
      <c r="C70">
        <v>4008000</v>
      </c>
      <c r="D70">
        <v>20730</v>
      </c>
      <c r="E70" t="s">
        <v>93</v>
      </c>
      <c r="F70">
        <v>31970</v>
      </c>
      <c r="G70" t="s">
        <v>94</v>
      </c>
      <c r="H70">
        <v>1000010501</v>
      </c>
      <c r="I70" t="s">
        <v>144</v>
      </c>
      <c r="J70" s="20">
        <v>41760</v>
      </c>
      <c r="K70" s="20">
        <v>42125</v>
      </c>
      <c r="L70" t="s">
        <v>84</v>
      </c>
      <c r="M70" t="s">
        <v>85</v>
      </c>
      <c r="N70" t="s">
        <v>337</v>
      </c>
      <c r="O70">
        <v>4008140</v>
      </c>
      <c r="P70" s="3">
        <v>35300</v>
      </c>
      <c r="Q70" s="3">
        <v>17650</v>
      </c>
      <c r="R70" s="3">
        <v>4412.5</v>
      </c>
      <c r="S70" t="s">
        <v>105</v>
      </c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</row>
    <row r="71" spans="1:106" x14ac:dyDescent="0.2">
      <c r="A71">
        <v>1</v>
      </c>
      <c r="B71" t="s">
        <v>65</v>
      </c>
      <c r="C71">
        <v>4008000</v>
      </c>
      <c r="D71">
        <v>20730</v>
      </c>
      <c r="E71" t="s">
        <v>93</v>
      </c>
      <c r="F71">
        <v>31970</v>
      </c>
      <c r="G71" t="s">
        <v>94</v>
      </c>
      <c r="H71">
        <v>1000010502</v>
      </c>
      <c r="I71" t="s">
        <v>391</v>
      </c>
      <c r="J71" s="20">
        <v>41760</v>
      </c>
      <c r="K71" s="20">
        <v>42125</v>
      </c>
      <c r="L71" t="s">
        <v>84</v>
      </c>
      <c r="M71" t="s">
        <v>85</v>
      </c>
      <c r="N71" t="s">
        <v>337</v>
      </c>
      <c r="O71">
        <v>4008140</v>
      </c>
      <c r="P71" s="3">
        <v>121000</v>
      </c>
      <c r="Q71" s="3">
        <v>60500</v>
      </c>
      <c r="R71" s="3">
        <v>15125</v>
      </c>
      <c r="S71" t="s">
        <v>105</v>
      </c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</row>
    <row r="72" spans="1:106" x14ac:dyDescent="0.2">
      <c r="A72">
        <v>1</v>
      </c>
      <c r="B72" t="s">
        <v>65</v>
      </c>
      <c r="C72">
        <v>4008000</v>
      </c>
      <c r="D72">
        <v>20730</v>
      </c>
      <c r="E72" t="s">
        <v>93</v>
      </c>
      <c r="F72">
        <v>31970</v>
      </c>
      <c r="G72" t="s">
        <v>94</v>
      </c>
      <c r="H72">
        <v>1000010503</v>
      </c>
      <c r="I72" t="s">
        <v>146</v>
      </c>
      <c r="J72" s="20">
        <v>41760</v>
      </c>
      <c r="K72" s="20">
        <v>42125</v>
      </c>
      <c r="L72" t="s">
        <v>84</v>
      </c>
      <c r="M72" t="s">
        <v>85</v>
      </c>
      <c r="N72" t="s">
        <v>337</v>
      </c>
      <c r="O72">
        <v>4008140</v>
      </c>
      <c r="P72" s="3">
        <v>137500</v>
      </c>
      <c r="Q72" s="3">
        <v>68750</v>
      </c>
      <c r="R72" s="3">
        <v>17187.5</v>
      </c>
      <c r="S72" t="s">
        <v>105</v>
      </c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</row>
    <row r="73" spans="1:106" x14ac:dyDescent="0.2">
      <c r="A73">
        <v>1</v>
      </c>
      <c r="B73" t="s">
        <v>65</v>
      </c>
      <c r="C73">
        <v>4008000</v>
      </c>
      <c r="D73">
        <v>20730</v>
      </c>
      <c r="E73" t="s">
        <v>93</v>
      </c>
      <c r="F73">
        <v>31970</v>
      </c>
      <c r="G73" t="s">
        <v>94</v>
      </c>
      <c r="H73">
        <v>1000010505</v>
      </c>
      <c r="I73" t="s">
        <v>393</v>
      </c>
      <c r="J73" s="20">
        <v>41760</v>
      </c>
      <c r="K73" s="20">
        <v>42125</v>
      </c>
      <c r="L73" t="s">
        <v>84</v>
      </c>
      <c r="M73" t="s">
        <v>85</v>
      </c>
      <c r="N73" t="s">
        <v>337</v>
      </c>
      <c r="O73">
        <v>4008140</v>
      </c>
      <c r="P73" s="3">
        <v>67000</v>
      </c>
      <c r="Q73" s="3">
        <v>33500</v>
      </c>
      <c r="R73" s="3">
        <v>8375</v>
      </c>
      <c r="S73" t="s">
        <v>105</v>
      </c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</row>
    <row r="74" spans="1:106" x14ac:dyDescent="0.2">
      <c r="A74">
        <v>1</v>
      </c>
      <c r="B74" t="s">
        <v>65</v>
      </c>
      <c r="C74">
        <v>4008000</v>
      </c>
      <c r="D74">
        <v>20730</v>
      </c>
      <c r="E74" t="s">
        <v>93</v>
      </c>
      <c r="F74">
        <v>31970</v>
      </c>
      <c r="G74" t="s">
        <v>94</v>
      </c>
      <c r="H74">
        <v>1000010507</v>
      </c>
      <c r="I74" t="s">
        <v>394</v>
      </c>
      <c r="J74" s="20">
        <v>41760</v>
      </c>
      <c r="K74" s="20">
        <v>42125</v>
      </c>
      <c r="L74" t="s">
        <v>84</v>
      </c>
      <c r="M74" t="s">
        <v>85</v>
      </c>
      <c r="N74" t="s">
        <v>337</v>
      </c>
      <c r="O74">
        <v>4008140</v>
      </c>
      <c r="P74" s="3">
        <v>130900</v>
      </c>
      <c r="Q74" s="3">
        <v>65450</v>
      </c>
      <c r="R74" s="3">
        <v>16362.5</v>
      </c>
      <c r="S74" t="s">
        <v>105</v>
      </c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</row>
    <row r="75" spans="1:106" x14ac:dyDescent="0.2">
      <c r="A75">
        <v>1</v>
      </c>
      <c r="B75" t="s">
        <v>65</v>
      </c>
      <c r="C75">
        <v>4008000</v>
      </c>
      <c r="D75">
        <v>20730</v>
      </c>
      <c r="E75" t="s">
        <v>93</v>
      </c>
      <c r="F75">
        <v>31970</v>
      </c>
      <c r="G75" t="s">
        <v>94</v>
      </c>
      <c r="H75">
        <v>1000010508</v>
      </c>
      <c r="I75" t="s">
        <v>395</v>
      </c>
      <c r="J75" s="20">
        <v>41760</v>
      </c>
      <c r="K75" s="20">
        <v>42125</v>
      </c>
      <c r="L75" t="s">
        <v>84</v>
      </c>
      <c r="M75" t="s">
        <v>85</v>
      </c>
      <c r="N75" t="s">
        <v>337</v>
      </c>
      <c r="O75">
        <v>4008140</v>
      </c>
      <c r="P75" s="3">
        <v>125400</v>
      </c>
      <c r="Q75" s="3">
        <v>62700</v>
      </c>
      <c r="R75" s="3">
        <v>15675</v>
      </c>
      <c r="S75" t="s">
        <v>105</v>
      </c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</row>
    <row r="76" spans="1:106" x14ac:dyDescent="0.2">
      <c r="A76">
        <v>1</v>
      </c>
      <c r="B76" t="s">
        <v>65</v>
      </c>
      <c r="C76">
        <v>4008000</v>
      </c>
      <c r="D76">
        <v>20730</v>
      </c>
      <c r="E76" t="s">
        <v>93</v>
      </c>
      <c r="F76">
        <v>31970</v>
      </c>
      <c r="G76" t="s">
        <v>94</v>
      </c>
      <c r="H76">
        <v>1000010509</v>
      </c>
      <c r="I76" t="s">
        <v>396</v>
      </c>
      <c r="J76" s="20">
        <v>41760</v>
      </c>
      <c r="K76" s="20">
        <v>42125</v>
      </c>
      <c r="L76" t="s">
        <v>84</v>
      </c>
      <c r="M76" t="s">
        <v>85</v>
      </c>
      <c r="N76" t="s">
        <v>337</v>
      </c>
      <c r="O76">
        <v>4008140</v>
      </c>
      <c r="P76" s="3">
        <v>115500</v>
      </c>
      <c r="Q76" s="3">
        <v>57750</v>
      </c>
      <c r="R76" s="3">
        <v>14437.5</v>
      </c>
      <c r="S76" t="s">
        <v>105</v>
      </c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</row>
    <row r="77" spans="1:106" x14ac:dyDescent="0.2">
      <c r="A77">
        <v>1</v>
      </c>
      <c r="B77" t="s">
        <v>65</v>
      </c>
      <c r="C77">
        <v>4008000</v>
      </c>
      <c r="D77">
        <v>20730</v>
      </c>
      <c r="E77" t="s">
        <v>93</v>
      </c>
      <c r="F77">
        <v>31970</v>
      </c>
      <c r="G77" t="s">
        <v>94</v>
      </c>
      <c r="H77">
        <v>1000010510</v>
      </c>
      <c r="I77" t="s">
        <v>397</v>
      </c>
      <c r="J77" s="20">
        <v>41760</v>
      </c>
      <c r="K77" s="20">
        <v>42125</v>
      </c>
      <c r="L77" t="s">
        <v>84</v>
      </c>
      <c r="M77" t="s">
        <v>85</v>
      </c>
      <c r="N77" t="s">
        <v>337</v>
      </c>
      <c r="O77">
        <v>4008140</v>
      </c>
      <c r="P77" s="3">
        <v>67580</v>
      </c>
      <c r="Q77" s="3">
        <v>33790</v>
      </c>
      <c r="R77" s="3">
        <v>8447.5</v>
      </c>
      <c r="S77" t="s">
        <v>105</v>
      </c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</row>
    <row r="78" spans="1:106" x14ac:dyDescent="0.2">
      <c r="A78">
        <v>1</v>
      </c>
      <c r="B78" t="s">
        <v>65</v>
      </c>
      <c r="C78">
        <v>4008000</v>
      </c>
      <c r="D78">
        <v>20730</v>
      </c>
      <c r="E78" t="s">
        <v>93</v>
      </c>
      <c r="F78">
        <v>31970</v>
      </c>
      <c r="G78" t="s">
        <v>94</v>
      </c>
      <c r="H78">
        <v>1000010511</v>
      </c>
      <c r="I78" t="s">
        <v>147</v>
      </c>
      <c r="J78" s="20">
        <v>41760</v>
      </c>
      <c r="K78" s="20">
        <v>42125</v>
      </c>
      <c r="L78" t="s">
        <v>84</v>
      </c>
      <c r="M78" t="s">
        <v>85</v>
      </c>
      <c r="N78" t="s">
        <v>337</v>
      </c>
      <c r="O78">
        <v>4008140</v>
      </c>
      <c r="P78" s="3">
        <v>85615</v>
      </c>
      <c r="Q78" s="3">
        <v>42807.5</v>
      </c>
      <c r="R78" s="3">
        <v>10701.88</v>
      </c>
      <c r="S78" t="s">
        <v>105</v>
      </c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</row>
    <row r="79" spans="1:106" x14ac:dyDescent="0.2">
      <c r="A79">
        <v>1</v>
      </c>
      <c r="B79" t="s">
        <v>65</v>
      </c>
      <c r="C79">
        <v>4008000</v>
      </c>
      <c r="D79">
        <v>20730</v>
      </c>
      <c r="E79" t="s">
        <v>93</v>
      </c>
      <c r="F79">
        <v>31970</v>
      </c>
      <c r="G79" t="s">
        <v>94</v>
      </c>
      <c r="H79">
        <v>1000010512</v>
      </c>
      <c r="I79" t="s">
        <v>148</v>
      </c>
      <c r="J79" s="20">
        <v>41760</v>
      </c>
      <c r="K79" s="20">
        <v>42125</v>
      </c>
      <c r="L79" t="s">
        <v>84</v>
      </c>
      <c r="M79" t="s">
        <v>85</v>
      </c>
      <c r="N79" t="s">
        <v>337</v>
      </c>
      <c r="O79">
        <v>4008140</v>
      </c>
      <c r="P79" s="3">
        <v>210000</v>
      </c>
      <c r="Q79" s="3">
        <v>105000</v>
      </c>
      <c r="R79" s="3">
        <v>26250</v>
      </c>
      <c r="S79" t="s">
        <v>105</v>
      </c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</row>
    <row r="80" spans="1:106" x14ac:dyDescent="0.2">
      <c r="A80">
        <v>1</v>
      </c>
      <c r="B80" t="s">
        <v>65</v>
      </c>
      <c r="C80">
        <v>4008000</v>
      </c>
      <c r="D80">
        <v>20730</v>
      </c>
      <c r="E80" t="s">
        <v>93</v>
      </c>
      <c r="F80">
        <v>31970</v>
      </c>
      <c r="G80" t="s">
        <v>94</v>
      </c>
      <c r="H80">
        <v>1000010506</v>
      </c>
      <c r="I80" t="s">
        <v>150</v>
      </c>
      <c r="J80" s="20">
        <v>41764</v>
      </c>
      <c r="K80" s="20">
        <v>42129</v>
      </c>
      <c r="L80" t="s">
        <v>84</v>
      </c>
      <c r="M80" t="s">
        <v>85</v>
      </c>
      <c r="N80" t="s">
        <v>337</v>
      </c>
      <c r="O80">
        <v>4008140</v>
      </c>
      <c r="P80" s="3">
        <v>47000</v>
      </c>
      <c r="Q80" s="3">
        <v>23500</v>
      </c>
      <c r="R80" s="3">
        <v>5875</v>
      </c>
      <c r="S80" t="s">
        <v>105</v>
      </c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</row>
    <row r="81" spans="1:106" x14ac:dyDescent="0.2">
      <c r="A81">
        <v>1</v>
      </c>
      <c r="B81" t="s">
        <v>65</v>
      </c>
      <c r="C81">
        <v>4008000</v>
      </c>
      <c r="D81">
        <v>20730</v>
      </c>
      <c r="E81" t="s">
        <v>93</v>
      </c>
      <c r="F81">
        <v>31970</v>
      </c>
      <c r="G81" t="s">
        <v>94</v>
      </c>
      <c r="H81">
        <v>1000010514</v>
      </c>
      <c r="I81" t="s">
        <v>398</v>
      </c>
      <c r="J81" s="20">
        <v>41764</v>
      </c>
      <c r="K81" s="20">
        <v>42129</v>
      </c>
      <c r="L81" t="s">
        <v>84</v>
      </c>
      <c r="M81" t="s">
        <v>85</v>
      </c>
      <c r="N81" t="s">
        <v>337</v>
      </c>
      <c r="O81">
        <v>4008140</v>
      </c>
      <c r="P81" s="3">
        <v>75000</v>
      </c>
      <c r="Q81" s="3">
        <v>37500</v>
      </c>
      <c r="R81" s="3">
        <v>9375</v>
      </c>
      <c r="S81" t="s">
        <v>105</v>
      </c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</row>
    <row r="82" spans="1:106" x14ac:dyDescent="0.2">
      <c r="A82">
        <v>1</v>
      </c>
      <c r="B82" t="s">
        <v>65</v>
      </c>
      <c r="C82">
        <v>4008000</v>
      </c>
      <c r="D82">
        <v>20720</v>
      </c>
      <c r="E82" t="s">
        <v>91</v>
      </c>
      <c r="F82">
        <v>31960</v>
      </c>
      <c r="G82" t="s">
        <v>86</v>
      </c>
      <c r="H82">
        <v>1000005192</v>
      </c>
      <c r="I82" t="s">
        <v>364</v>
      </c>
      <c r="J82" s="20">
        <v>41767</v>
      </c>
      <c r="K82" s="20">
        <v>42132</v>
      </c>
      <c r="L82" t="s">
        <v>84</v>
      </c>
      <c r="M82" t="s">
        <v>85</v>
      </c>
      <c r="N82" t="s">
        <v>337</v>
      </c>
      <c r="O82">
        <v>4008140</v>
      </c>
      <c r="P82" s="3">
        <v>0</v>
      </c>
      <c r="Q82" s="3">
        <v>0</v>
      </c>
      <c r="R82" s="3">
        <v>0</v>
      </c>
      <c r="S82" t="s">
        <v>105</v>
      </c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</row>
    <row r="83" spans="1:106" x14ac:dyDescent="0.2">
      <c r="A83">
        <v>1</v>
      </c>
      <c r="B83" t="s">
        <v>65</v>
      </c>
      <c r="C83">
        <v>4008000</v>
      </c>
      <c r="D83">
        <v>20730</v>
      </c>
      <c r="E83" t="s">
        <v>93</v>
      </c>
      <c r="F83">
        <v>31970</v>
      </c>
      <c r="G83" t="s">
        <v>94</v>
      </c>
      <c r="H83">
        <v>1000010518</v>
      </c>
      <c r="I83" t="s">
        <v>400</v>
      </c>
      <c r="J83" s="20">
        <v>41767</v>
      </c>
      <c r="K83" s="20">
        <v>42132</v>
      </c>
      <c r="L83" t="s">
        <v>84</v>
      </c>
      <c r="M83" t="s">
        <v>85</v>
      </c>
      <c r="N83" t="s">
        <v>337</v>
      </c>
      <c r="O83">
        <v>4008140</v>
      </c>
      <c r="P83" s="3">
        <v>101000</v>
      </c>
      <c r="Q83" s="3">
        <v>50500</v>
      </c>
      <c r="R83" s="3">
        <v>12625</v>
      </c>
      <c r="S83" t="s">
        <v>105</v>
      </c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</row>
    <row r="84" spans="1:106" x14ac:dyDescent="0.2">
      <c r="A84">
        <v>1</v>
      </c>
      <c r="B84" t="s">
        <v>65</v>
      </c>
      <c r="C84">
        <v>4008000</v>
      </c>
      <c r="D84">
        <v>20730</v>
      </c>
      <c r="E84" t="s">
        <v>93</v>
      </c>
      <c r="F84">
        <v>31970</v>
      </c>
      <c r="G84" t="s">
        <v>94</v>
      </c>
      <c r="H84">
        <v>1000010516</v>
      </c>
      <c r="I84" t="s">
        <v>399</v>
      </c>
      <c r="J84" s="20">
        <v>41769</v>
      </c>
      <c r="K84" s="20">
        <v>42134</v>
      </c>
      <c r="L84" t="s">
        <v>84</v>
      </c>
      <c r="M84" t="s">
        <v>85</v>
      </c>
      <c r="N84" t="s">
        <v>337</v>
      </c>
      <c r="O84">
        <v>4008140</v>
      </c>
      <c r="P84" s="3">
        <v>0</v>
      </c>
      <c r="Q84" s="3">
        <v>0</v>
      </c>
      <c r="R84" s="3">
        <v>0</v>
      </c>
      <c r="S84" t="s">
        <v>105</v>
      </c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</row>
    <row r="85" spans="1:106" x14ac:dyDescent="0.2">
      <c r="A85">
        <v>1</v>
      </c>
      <c r="B85" t="s">
        <v>65</v>
      </c>
      <c r="C85">
        <v>4008000</v>
      </c>
      <c r="D85">
        <v>20730</v>
      </c>
      <c r="E85" t="s">
        <v>93</v>
      </c>
      <c r="F85">
        <v>31970</v>
      </c>
      <c r="G85" t="s">
        <v>94</v>
      </c>
      <c r="H85">
        <v>1000010515</v>
      </c>
      <c r="I85" t="s">
        <v>149</v>
      </c>
      <c r="J85" s="20">
        <v>41770</v>
      </c>
      <c r="K85" s="20">
        <v>42135</v>
      </c>
      <c r="L85" t="s">
        <v>84</v>
      </c>
      <c r="M85" t="s">
        <v>85</v>
      </c>
      <c r="N85" t="s">
        <v>337</v>
      </c>
      <c r="O85">
        <v>4008140</v>
      </c>
      <c r="P85" s="3">
        <v>479855</v>
      </c>
      <c r="Q85" s="3">
        <v>239927.5</v>
      </c>
      <c r="R85" s="3">
        <v>59981.88</v>
      </c>
      <c r="S85" t="s">
        <v>105</v>
      </c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</row>
    <row r="86" spans="1:106" x14ac:dyDescent="0.2">
      <c r="A86">
        <v>1</v>
      </c>
      <c r="B86" t="s">
        <v>65</v>
      </c>
      <c r="C86">
        <v>4008000</v>
      </c>
      <c r="D86">
        <v>20720</v>
      </c>
      <c r="E86" t="s">
        <v>91</v>
      </c>
      <c r="F86">
        <v>31960</v>
      </c>
      <c r="G86" t="s">
        <v>86</v>
      </c>
      <c r="H86">
        <v>1000005190</v>
      </c>
      <c r="I86" t="s">
        <v>362</v>
      </c>
      <c r="J86" s="20">
        <v>41771</v>
      </c>
      <c r="K86" s="20">
        <v>42136</v>
      </c>
      <c r="L86" t="s">
        <v>84</v>
      </c>
      <c r="M86" t="s">
        <v>85</v>
      </c>
      <c r="N86" t="s">
        <v>337</v>
      </c>
      <c r="O86">
        <v>4008140</v>
      </c>
      <c r="P86" s="3">
        <v>0</v>
      </c>
      <c r="Q86" s="3">
        <v>0</v>
      </c>
      <c r="R86" s="3">
        <v>0</v>
      </c>
      <c r="S86" t="s">
        <v>105</v>
      </c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</row>
    <row r="87" spans="1:106" x14ac:dyDescent="0.2">
      <c r="A87">
        <v>1</v>
      </c>
      <c r="B87" t="s">
        <v>65</v>
      </c>
      <c r="C87">
        <v>4008000</v>
      </c>
      <c r="D87">
        <v>20720</v>
      </c>
      <c r="E87" t="s">
        <v>91</v>
      </c>
      <c r="F87">
        <v>31960</v>
      </c>
      <c r="G87" t="s">
        <v>86</v>
      </c>
      <c r="H87">
        <v>1000005191</v>
      </c>
      <c r="I87" t="s">
        <v>363</v>
      </c>
      <c r="J87" s="20">
        <v>41771</v>
      </c>
      <c r="K87" s="20">
        <v>42136</v>
      </c>
      <c r="L87" t="s">
        <v>84</v>
      </c>
      <c r="M87" t="s">
        <v>85</v>
      </c>
      <c r="N87" t="s">
        <v>337</v>
      </c>
      <c r="O87">
        <v>4008140</v>
      </c>
      <c r="P87" s="3">
        <v>0</v>
      </c>
      <c r="Q87" s="3">
        <v>0</v>
      </c>
      <c r="R87" s="3">
        <v>0</v>
      </c>
      <c r="S87" t="s">
        <v>105</v>
      </c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</row>
    <row r="88" spans="1:106" x14ac:dyDescent="0.2">
      <c r="A88">
        <v>1</v>
      </c>
      <c r="B88" t="s">
        <v>65</v>
      </c>
      <c r="C88">
        <v>4008000</v>
      </c>
      <c r="D88">
        <v>20730</v>
      </c>
      <c r="E88" t="s">
        <v>93</v>
      </c>
      <c r="F88">
        <v>31970</v>
      </c>
      <c r="G88" t="s">
        <v>94</v>
      </c>
      <c r="H88">
        <v>1000010517</v>
      </c>
      <c r="I88" t="s">
        <v>151</v>
      </c>
      <c r="J88" s="20">
        <v>41773</v>
      </c>
      <c r="K88" s="20">
        <v>42138</v>
      </c>
      <c r="L88" t="s">
        <v>84</v>
      </c>
      <c r="M88" t="s">
        <v>85</v>
      </c>
      <c r="N88" t="s">
        <v>337</v>
      </c>
      <c r="O88">
        <v>4008140</v>
      </c>
      <c r="P88" s="3">
        <v>85000</v>
      </c>
      <c r="Q88" s="3">
        <v>42500</v>
      </c>
      <c r="R88" s="3">
        <v>10625</v>
      </c>
      <c r="S88" t="s">
        <v>105</v>
      </c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</row>
    <row r="89" spans="1:106" x14ac:dyDescent="0.2">
      <c r="A89">
        <v>1</v>
      </c>
      <c r="B89" t="s">
        <v>65</v>
      </c>
      <c r="C89">
        <v>4008000</v>
      </c>
      <c r="D89">
        <v>20730</v>
      </c>
      <c r="E89" t="s">
        <v>93</v>
      </c>
      <c r="F89">
        <v>31970</v>
      </c>
      <c r="G89" t="s">
        <v>94</v>
      </c>
      <c r="H89">
        <v>1000010521</v>
      </c>
      <c r="I89" t="s">
        <v>154</v>
      </c>
      <c r="J89" s="20">
        <v>41773</v>
      </c>
      <c r="K89" s="20">
        <v>42138</v>
      </c>
      <c r="L89" t="s">
        <v>84</v>
      </c>
      <c r="M89" t="s">
        <v>85</v>
      </c>
      <c r="N89" t="s">
        <v>337</v>
      </c>
      <c r="O89">
        <v>4008140</v>
      </c>
      <c r="P89" s="3">
        <v>114467</v>
      </c>
      <c r="Q89" s="3">
        <v>57233.5</v>
      </c>
      <c r="R89" s="3">
        <v>14308.38</v>
      </c>
      <c r="S89" t="s">
        <v>105</v>
      </c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</row>
    <row r="90" spans="1:106" x14ac:dyDescent="0.2">
      <c r="A90">
        <v>1</v>
      </c>
      <c r="B90" t="s">
        <v>65</v>
      </c>
      <c r="C90">
        <v>4008000</v>
      </c>
      <c r="D90">
        <v>20730</v>
      </c>
      <c r="E90" t="s">
        <v>93</v>
      </c>
      <c r="F90">
        <v>31970</v>
      </c>
      <c r="G90" t="s">
        <v>94</v>
      </c>
      <c r="H90">
        <v>1000010523</v>
      </c>
      <c r="I90" t="s">
        <v>401</v>
      </c>
      <c r="J90" s="20">
        <v>41773</v>
      </c>
      <c r="K90" s="20">
        <v>42138</v>
      </c>
      <c r="L90" t="s">
        <v>84</v>
      </c>
      <c r="M90" t="s">
        <v>85</v>
      </c>
      <c r="N90" t="s">
        <v>337</v>
      </c>
      <c r="O90">
        <v>4008140</v>
      </c>
      <c r="P90" s="3">
        <v>50000</v>
      </c>
      <c r="Q90" s="3">
        <v>25000</v>
      </c>
      <c r="R90" s="3">
        <v>6250</v>
      </c>
      <c r="S90" t="s">
        <v>105</v>
      </c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</row>
    <row r="91" spans="1:106" x14ac:dyDescent="0.2">
      <c r="A91">
        <v>1</v>
      </c>
      <c r="B91" t="s">
        <v>65</v>
      </c>
      <c r="C91">
        <v>4008000</v>
      </c>
      <c r="D91">
        <v>20700</v>
      </c>
      <c r="E91" t="s">
        <v>87</v>
      </c>
      <c r="F91">
        <v>31900</v>
      </c>
      <c r="G91" t="s">
        <v>89</v>
      </c>
      <c r="H91">
        <v>1000015134</v>
      </c>
      <c r="I91" t="s">
        <v>348</v>
      </c>
      <c r="J91" s="20">
        <v>41773</v>
      </c>
      <c r="K91" s="20">
        <v>42869</v>
      </c>
      <c r="L91" t="s">
        <v>84</v>
      </c>
      <c r="M91" t="s">
        <v>85</v>
      </c>
      <c r="N91" t="s">
        <v>337</v>
      </c>
      <c r="O91">
        <v>4008140</v>
      </c>
      <c r="P91" s="3">
        <v>535501</v>
      </c>
      <c r="Q91" s="3">
        <v>267750.5</v>
      </c>
      <c r="R91" s="3">
        <v>66937.63</v>
      </c>
      <c r="S91" t="s">
        <v>105</v>
      </c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</row>
    <row r="92" spans="1:106" x14ac:dyDescent="0.2">
      <c r="A92">
        <v>1</v>
      </c>
      <c r="B92" t="s">
        <v>65</v>
      </c>
      <c r="C92">
        <v>4008000</v>
      </c>
      <c r="D92">
        <v>20730</v>
      </c>
      <c r="E92" t="s">
        <v>93</v>
      </c>
      <c r="F92">
        <v>31970</v>
      </c>
      <c r="G92" t="s">
        <v>94</v>
      </c>
      <c r="H92">
        <v>1000010520</v>
      </c>
      <c r="I92" t="s">
        <v>155</v>
      </c>
      <c r="J92" s="20">
        <v>41774</v>
      </c>
      <c r="K92" s="20">
        <v>42139</v>
      </c>
      <c r="L92" t="s">
        <v>84</v>
      </c>
      <c r="M92" t="s">
        <v>85</v>
      </c>
      <c r="N92" t="s">
        <v>337</v>
      </c>
      <c r="O92">
        <v>4008140</v>
      </c>
      <c r="P92" s="3">
        <v>54500</v>
      </c>
      <c r="Q92" s="3">
        <v>27250</v>
      </c>
      <c r="R92" s="3">
        <v>6812.5</v>
      </c>
      <c r="S92" t="s">
        <v>105</v>
      </c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</row>
    <row r="93" spans="1:106" x14ac:dyDescent="0.2">
      <c r="A93">
        <v>1</v>
      </c>
      <c r="B93" t="s">
        <v>65</v>
      </c>
      <c r="C93">
        <v>4008000</v>
      </c>
      <c r="D93">
        <v>20730</v>
      </c>
      <c r="E93" t="s">
        <v>93</v>
      </c>
      <c r="F93">
        <v>31970</v>
      </c>
      <c r="G93" t="s">
        <v>94</v>
      </c>
      <c r="H93">
        <v>1000010524</v>
      </c>
      <c r="I93" t="s">
        <v>402</v>
      </c>
      <c r="J93" s="20">
        <v>41774</v>
      </c>
      <c r="K93" s="20">
        <v>42139</v>
      </c>
      <c r="L93" t="s">
        <v>84</v>
      </c>
      <c r="M93" t="s">
        <v>85</v>
      </c>
      <c r="N93" t="s">
        <v>337</v>
      </c>
      <c r="O93">
        <v>4008140</v>
      </c>
      <c r="P93" s="3">
        <v>86652</v>
      </c>
      <c r="Q93" s="3">
        <v>43326</v>
      </c>
      <c r="R93" s="3">
        <v>10831.5</v>
      </c>
      <c r="S93" t="s">
        <v>105</v>
      </c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</row>
    <row r="94" spans="1:106" x14ac:dyDescent="0.2">
      <c r="A94">
        <v>1</v>
      </c>
      <c r="B94" t="s">
        <v>65</v>
      </c>
      <c r="C94">
        <v>4008000</v>
      </c>
      <c r="D94">
        <v>20730</v>
      </c>
      <c r="E94" t="s">
        <v>93</v>
      </c>
      <c r="F94">
        <v>31970</v>
      </c>
      <c r="G94" t="s">
        <v>94</v>
      </c>
      <c r="H94">
        <v>1000010527</v>
      </c>
      <c r="I94" t="s">
        <v>152</v>
      </c>
      <c r="J94" s="20">
        <v>41774</v>
      </c>
      <c r="K94" s="20">
        <v>42139</v>
      </c>
      <c r="L94" t="s">
        <v>84</v>
      </c>
      <c r="M94" t="s">
        <v>85</v>
      </c>
      <c r="N94" t="s">
        <v>337</v>
      </c>
      <c r="O94">
        <v>4008140</v>
      </c>
      <c r="P94" s="3">
        <v>102200</v>
      </c>
      <c r="Q94" s="3">
        <v>51100</v>
      </c>
      <c r="R94" s="3">
        <v>12775</v>
      </c>
      <c r="S94" t="s">
        <v>105</v>
      </c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</row>
    <row r="95" spans="1:106" x14ac:dyDescent="0.2">
      <c r="A95">
        <v>1</v>
      </c>
      <c r="B95" t="s">
        <v>65</v>
      </c>
      <c r="C95">
        <v>4008000</v>
      </c>
      <c r="D95">
        <v>20730</v>
      </c>
      <c r="E95" t="s">
        <v>93</v>
      </c>
      <c r="F95">
        <v>31970</v>
      </c>
      <c r="G95" t="s">
        <v>94</v>
      </c>
      <c r="H95">
        <v>1000010530</v>
      </c>
      <c r="I95" t="s">
        <v>404</v>
      </c>
      <c r="J95" s="20">
        <v>41774</v>
      </c>
      <c r="K95" s="20">
        <v>42095</v>
      </c>
      <c r="L95" t="s">
        <v>84</v>
      </c>
      <c r="M95" t="s">
        <v>85</v>
      </c>
      <c r="N95" t="s">
        <v>337</v>
      </c>
      <c r="O95">
        <v>4008140</v>
      </c>
      <c r="P95" s="3">
        <v>26383</v>
      </c>
      <c r="Q95" s="3">
        <v>13191.5</v>
      </c>
      <c r="R95" s="3">
        <v>3297.88</v>
      </c>
      <c r="S95" t="s">
        <v>105</v>
      </c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</row>
    <row r="96" spans="1:106" x14ac:dyDescent="0.2">
      <c r="A96">
        <v>1</v>
      </c>
      <c r="B96" t="s">
        <v>65</v>
      </c>
      <c r="C96">
        <v>4008000</v>
      </c>
      <c r="D96">
        <v>20730</v>
      </c>
      <c r="E96" t="s">
        <v>93</v>
      </c>
      <c r="F96">
        <v>31970</v>
      </c>
      <c r="G96" t="s">
        <v>94</v>
      </c>
      <c r="H96">
        <v>1000010531</v>
      </c>
      <c r="I96" t="s">
        <v>153</v>
      </c>
      <c r="J96" s="20">
        <v>41774</v>
      </c>
      <c r="K96" s="20">
        <v>42139</v>
      </c>
      <c r="L96" t="s">
        <v>84</v>
      </c>
      <c r="M96" t="s">
        <v>85</v>
      </c>
      <c r="N96" t="s">
        <v>337</v>
      </c>
      <c r="O96">
        <v>4008140</v>
      </c>
      <c r="P96" s="3">
        <v>38600</v>
      </c>
      <c r="Q96" s="3">
        <v>19300</v>
      </c>
      <c r="R96" s="3">
        <v>4825</v>
      </c>
      <c r="S96" t="s">
        <v>105</v>
      </c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</row>
    <row r="97" spans="1:106" x14ac:dyDescent="0.2">
      <c r="A97">
        <v>1</v>
      </c>
      <c r="B97" t="s">
        <v>65</v>
      </c>
      <c r="C97">
        <v>4008000</v>
      </c>
      <c r="D97">
        <v>20730</v>
      </c>
      <c r="E97" t="s">
        <v>93</v>
      </c>
      <c r="F97">
        <v>31970</v>
      </c>
      <c r="G97" t="s">
        <v>94</v>
      </c>
      <c r="H97">
        <v>1000010529</v>
      </c>
      <c r="I97" t="s">
        <v>158</v>
      </c>
      <c r="J97" s="20">
        <v>41777</v>
      </c>
      <c r="K97" s="20">
        <v>42142</v>
      </c>
      <c r="L97" t="s">
        <v>84</v>
      </c>
      <c r="M97" t="s">
        <v>85</v>
      </c>
      <c r="N97" t="s">
        <v>337</v>
      </c>
      <c r="O97">
        <v>4008140</v>
      </c>
      <c r="P97" s="3">
        <v>35000</v>
      </c>
      <c r="Q97" s="3">
        <v>17500</v>
      </c>
      <c r="R97" s="3">
        <v>4375</v>
      </c>
      <c r="S97" t="s">
        <v>105</v>
      </c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</row>
    <row r="98" spans="1:106" x14ac:dyDescent="0.2">
      <c r="A98">
        <v>1</v>
      </c>
      <c r="B98" t="s">
        <v>65</v>
      </c>
      <c r="C98">
        <v>4008000</v>
      </c>
      <c r="D98">
        <v>20730</v>
      </c>
      <c r="E98" t="s">
        <v>93</v>
      </c>
      <c r="F98">
        <v>31970</v>
      </c>
      <c r="G98" t="s">
        <v>94</v>
      </c>
      <c r="H98">
        <v>1000010535</v>
      </c>
      <c r="I98" t="s">
        <v>406</v>
      </c>
      <c r="J98" s="20">
        <v>41779</v>
      </c>
      <c r="K98" s="20">
        <v>41974</v>
      </c>
      <c r="L98" t="s">
        <v>84</v>
      </c>
      <c r="M98" t="s">
        <v>85</v>
      </c>
      <c r="N98" t="s">
        <v>337</v>
      </c>
      <c r="O98">
        <v>4008140</v>
      </c>
      <c r="P98" s="3">
        <v>37755</v>
      </c>
      <c r="Q98" s="3">
        <v>18877.5</v>
      </c>
      <c r="R98" s="3">
        <v>4719.38</v>
      </c>
      <c r="S98" t="s">
        <v>105</v>
      </c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</row>
    <row r="99" spans="1:106" x14ac:dyDescent="0.2">
      <c r="A99">
        <v>1</v>
      </c>
      <c r="B99" t="s">
        <v>65</v>
      </c>
      <c r="C99">
        <v>4008000</v>
      </c>
      <c r="D99">
        <v>20720</v>
      </c>
      <c r="E99" t="s">
        <v>91</v>
      </c>
      <c r="F99">
        <v>31960</v>
      </c>
      <c r="G99" t="s">
        <v>86</v>
      </c>
      <c r="H99">
        <v>1000005200</v>
      </c>
      <c r="I99" t="s">
        <v>124</v>
      </c>
      <c r="J99" s="20">
        <v>41781</v>
      </c>
      <c r="K99" s="20">
        <v>42146</v>
      </c>
      <c r="L99" t="s">
        <v>84</v>
      </c>
      <c r="M99" t="s">
        <v>85</v>
      </c>
      <c r="N99" t="s">
        <v>337</v>
      </c>
      <c r="O99">
        <v>4008140</v>
      </c>
      <c r="P99" s="3">
        <v>365900</v>
      </c>
      <c r="Q99" s="3">
        <v>182950</v>
      </c>
      <c r="R99" s="3">
        <v>45737.5</v>
      </c>
      <c r="S99" t="s">
        <v>105</v>
      </c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</row>
    <row r="100" spans="1:106" x14ac:dyDescent="0.2">
      <c r="A100">
        <v>1</v>
      </c>
      <c r="B100" t="s">
        <v>65</v>
      </c>
      <c r="C100">
        <v>4008000</v>
      </c>
      <c r="D100">
        <v>20720</v>
      </c>
      <c r="E100" t="s">
        <v>91</v>
      </c>
      <c r="F100">
        <v>31950</v>
      </c>
      <c r="G100" t="s">
        <v>92</v>
      </c>
      <c r="H100">
        <v>1000005195</v>
      </c>
      <c r="I100" t="s">
        <v>117</v>
      </c>
      <c r="J100" s="20">
        <v>41782</v>
      </c>
      <c r="K100" s="20">
        <v>42147</v>
      </c>
      <c r="L100" t="s">
        <v>84</v>
      </c>
      <c r="M100" t="s">
        <v>85</v>
      </c>
      <c r="N100" t="s">
        <v>337</v>
      </c>
      <c r="O100">
        <v>4008140</v>
      </c>
      <c r="P100" s="3">
        <v>337600</v>
      </c>
      <c r="Q100" s="3">
        <v>168800</v>
      </c>
      <c r="R100" s="3">
        <v>42200</v>
      </c>
      <c r="S100" t="s">
        <v>105</v>
      </c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</row>
    <row r="101" spans="1:106" x14ac:dyDescent="0.2">
      <c r="A101">
        <v>1</v>
      </c>
      <c r="B101" t="s">
        <v>65</v>
      </c>
      <c r="C101">
        <v>4008000</v>
      </c>
      <c r="D101">
        <v>20720</v>
      </c>
      <c r="E101" t="s">
        <v>91</v>
      </c>
      <c r="F101">
        <v>31950</v>
      </c>
      <c r="G101" t="s">
        <v>92</v>
      </c>
      <c r="H101">
        <v>1000005201</v>
      </c>
      <c r="I101" t="s">
        <v>121</v>
      </c>
      <c r="J101" s="20">
        <v>41782</v>
      </c>
      <c r="K101" s="20">
        <v>42147</v>
      </c>
      <c r="L101" t="s">
        <v>84</v>
      </c>
      <c r="M101" t="s">
        <v>85</v>
      </c>
      <c r="N101" t="s">
        <v>337</v>
      </c>
      <c r="O101">
        <v>4008140</v>
      </c>
      <c r="P101" s="3">
        <v>284479</v>
      </c>
      <c r="Q101" s="3">
        <v>142239.5</v>
      </c>
      <c r="R101" s="3">
        <v>35559.879999999997</v>
      </c>
      <c r="S101" t="s">
        <v>105</v>
      </c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</row>
    <row r="102" spans="1:106" x14ac:dyDescent="0.2">
      <c r="A102">
        <v>1</v>
      </c>
      <c r="B102" t="s">
        <v>65</v>
      </c>
      <c r="C102">
        <v>4008000</v>
      </c>
      <c r="D102">
        <v>20720</v>
      </c>
      <c r="E102" t="s">
        <v>91</v>
      </c>
      <c r="F102">
        <v>31950</v>
      </c>
      <c r="G102" t="s">
        <v>92</v>
      </c>
      <c r="H102">
        <v>1000005199</v>
      </c>
      <c r="I102" t="s">
        <v>355</v>
      </c>
      <c r="J102" s="20">
        <v>41783</v>
      </c>
      <c r="K102" s="20">
        <v>42148</v>
      </c>
      <c r="L102" t="s">
        <v>84</v>
      </c>
      <c r="M102" t="s">
        <v>85</v>
      </c>
      <c r="N102" t="s">
        <v>337</v>
      </c>
      <c r="O102">
        <v>4008140</v>
      </c>
      <c r="P102" s="3">
        <v>406000</v>
      </c>
      <c r="Q102" s="3">
        <v>203000</v>
      </c>
      <c r="R102" s="3">
        <v>50750</v>
      </c>
      <c r="S102" t="s">
        <v>105</v>
      </c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</row>
    <row r="103" spans="1:106" x14ac:dyDescent="0.2">
      <c r="A103">
        <v>1</v>
      </c>
      <c r="B103" t="s">
        <v>65</v>
      </c>
      <c r="C103">
        <v>4008000</v>
      </c>
      <c r="D103">
        <v>20730</v>
      </c>
      <c r="E103" t="s">
        <v>93</v>
      </c>
      <c r="F103">
        <v>31970</v>
      </c>
      <c r="G103" t="s">
        <v>94</v>
      </c>
      <c r="H103">
        <v>1000010542</v>
      </c>
      <c r="I103" t="s">
        <v>247</v>
      </c>
      <c r="J103" s="20">
        <v>41783</v>
      </c>
      <c r="K103" s="20">
        <v>42148</v>
      </c>
      <c r="L103" t="s">
        <v>84</v>
      </c>
      <c r="M103" t="s">
        <v>85</v>
      </c>
      <c r="N103" t="s">
        <v>337</v>
      </c>
      <c r="O103">
        <v>4008140</v>
      </c>
      <c r="P103" s="3">
        <v>72988</v>
      </c>
      <c r="Q103" s="3">
        <v>36494</v>
      </c>
      <c r="R103" s="3">
        <v>9123.5</v>
      </c>
      <c r="S103" t="s">
        <v>105</v>
      </c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</row>
    <row r="104" spans="1:106" x14ac:dyDescent="0.2">
      <c r="A104">
        <v>1</v>
      </c>
      <c r="B104" t="s">
        <v>65</v>
      </c>
      <c r="C104">
        <v>4008000</v>
      </c>
      <c r="D104">
        <v>20730</v>
      </c>
      <c r="E104" t="s">
        <v>93</v>
      </c>
      <c r="F104">
        <v>31970</v>
      </c>
      <c r="G104" t="s">
        <v>94</v>
      </c>
      <c r="H104">
        <v>1000010537</v>
      </c>
      <c r="I104" t="s">
        <v>161</v>
      </c>
      <c r="J104" s="20">
        <v>41785</v>
      </c>
      <c r="K104" s="20">
        <v>42150</v>
      </c>
      <c r="L104" t="s">
        <v>84</v>
      </c>
      <c r="M104" t="s">
        <v>85</v>
      </c>
      <c r="N104" t="s">
        <v>337</v>
      </c>
      <c r="O104">
        <v>4008140</v>
      </c>
      <c r="P104" s="3">
        <v>112447</v>
      </c>
      <c r="Q104" s="3">
        <v>56223.5</v>
      </c>
      <c r="R104" s="3">
        <v>14055.88</v>
      </c>
      <c r="S104" t="s">
        <v>105</v>
      </c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</row>
    <row r="105" spans="1:106" x14ac:dyDescent="0.2">
      <c r="A105">
        <v>1</v>
      </c>
      <c r="B105" t="s">
        <v>65</v>
      </c>
      <c r="C105">
        <v>4008000</v>
      </c>
      <c r="D105">
        <v>20730</v>
      </c>
      <c r="E105" t="s">
        <v>93</v>
      </c>
      <c r="F105">
        <v>31970</v>
      </c>
      <c r="G105" t="s">
        <v>94</v>
      </c>
      <c r="H105">
        <v>1000010536</v>
      </c>
      <c r="I105" t="s">
        <v>159</v>
      </c>
      <c r="J105" s="20">
        <v>41786</v>
      </c>
      <c r="K105" s="20">
        <v>42151</v>
      </c>
      <c r="L105" t="s">
        <v>84</v>
      </c>
      <c r="M105" t="s">
        <v>85</v>
      </c>
      <c r="N105" t="s">
        <v>337</v>
      </c>
      <c r="O105">
        <v>4008140</v>
      </c>
      <c r="P105" s="3">
        <v>94900</v>
      </c>
      <c r="Q105" s="3">
        <v>47450</v>
      </c>
      <c r="R105" s="3">
        <v>11862.5</v>
      </c>
      <c r="S105" t="s">
        <v>105</v>
      </c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</row>
    <row r="106" spans="1:106" x14ac:dyDescent="0.2">
      <c r="A106">
        <v>1</v>
      </c>
      <c r="B106" t="s">
        <v>65</v>
      </c>
      <c r="C106">
        <v>4008000</v>
      </c>
      <c r="D106">
        <v>20730</v>
      </c>
      <c r="E106" t="s">
        <v>93</v>
      </c>
      <c r="F106">
        <v>31970</v>
      </c>
      <c r="G106" t="s">
        <v>94</v>
      </c>
      <c r="H106">
        <v>1000010545</v>
      </c>
      <c r="I106" t="s">
        <v>160</v>
      </c>
      <c r="J106" s="20">
        <v>41786</v>
      </c>
      <c r="K106" s="20">
        <v>42151</v>
      </c>
      <c r="L106" t="s">
        <v>84</v>
      </c>
      <c r="M106" t="s">
        <v>85</v>
      </c>
      <c r="N106" t="s">
        <v>337</v>
      </c>
      <c r="O106">
        <v>4008140</v>
      </c>
      <c r="P106" s="3">
        <v>94100</v>
      </c>
      <c r="Q106" s="3">
        <v>47050</v>
      </c>
      <c r="R106" s="3">
        <v>11762.5</v>
      </c>
      <c r="S106" t="s">
        <v>105</v>
      </c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</row>
    <row r="107" spans="1:106" x14ac:dyDescent="0.2">
      <c r="A107">
        <v>1</v>
      </c>
      <c r="B107" t="s">
        <v>65</v>
      </c>
      <c r="C107">
        <v>4008000</v>
      </c>
      <c r="D107">
        <v>20730</v>
      </c>
      <c r="E107" t="s">
        <v>93</v>
      </c>
      <c r="F107">
        <v>31970</v>
      </c>
      <c r="G107" t="s">
        <v>94</v>
      </c>
      <c r="H107">
        <v>1000010533</v>
      </c>
      <c r="I107" t="s">
        <v>405</v>
      </c>
      <c r="J107" s="20">
        <v>41789</v>
      </c>
      <c r="K107" s="20">
        <v>42154</v>
      </c>
      <c r="L107" t="s">
        <v>84</v>
      </c>
      <c r="M107" t="s">
        <v>85</v>
      </c>
      <c r="N107" t="s">
        <v>337</v>
      </c>
      <c r="O107">
        <v>4008140</v>
      </c>
      <c r="P107" s="3">
        <v>68800</v>
      </c>
      <c r="Q107" s="3">
        <v>34400</v>
      </c>
      <c r="R107" s="3">
        <v>8600</v>
      </c>
      <c r="S107" t="s">
        <v>105</v>
      </c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</row>
    <row r="108" spans="1:106" x14ac:dyDescent="0.2">
      <c r="A108">
        <v>1</v>
      </c>
      <c r="B108" t="s">
        <v>65</v>
      </c>
      <c r="C108">
        <v>4008000</v>
      </c>
      <c r="D108">
        <v>20720</v>
      </c>
      <c r="E108" t="s">
        <v>91</v>
      </c>
      <c r="F108">
        <v>31950</v>
      </c>
      <c r="G108" t="s">
        <v>92</v>
      </c>
      <c r="H108">
        <v>1000005199</v>
      </c>
      <c r="I108" t="s">
        <v>355</v>
      </c>
      <c r="J108" s="20">
        <v>41790</v>
      </c>
      <c r="K108" s="20">
        <v>42155</v>
      </c>
      <c r="L108" t="s">
        <v>84</v>
      </c>
      <c r="M108" t="s">
        <v>85</v>
      </c>
      <c r="N108" t="s">
        <v>337</v>
      </c>
      <c r="O108">
        <v>4008140</v>
      </c>
      <c r="P108" s="3">
        <v>0</v>
      </c>
      <c r="Q108" s="3">
        <v>0</v>
      </c>
      <c r="R108" s="3">
        <v>0</v>
      </c>
      <c r="S108" t="s">
        <v>105</v>
      </c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</row>
    <row r="109" spans="1:106" x14ac:dyDescent="0.2">
      <c r="A109">
        <v>1</v>
      </c>
      <c r="B109" t="s">
        <v>65</v>
      </c>
      <c r="C109">
        <v>4008000</v>
      </c>
      <c r="D109">
        <v>20730</v>
      </c>
      <c r="E109" t="s">
        <v>93</v>
      </c>
      <c r="F109">
        <v>31970</v>
      </c>
      <c r="G109" t="s">
        <v>94</v>
      </c>
      <c r="H109">
        <v>1000010544</v>
      </c>
      <c r="I109" t="s">
        <v>167</v>
      </c>
      <c r="J109" s="20">
        <v>41790</v>
      </c>
      <c r="K109" s="20">
        <v>42155</v>
      </c>
      <c r="L109" t="s">
        <v>84</v>
      </c>
      <c r="M109" t="s">
        <v>85</v>
      </c>
      <c r="N109" t="s">
        <v>337</v>
      </c>
      <c r="O109">
        <v>4008140</v>
      </c>
      <c r="P109" s="3">
        <v>52400</v>
      </c>
      <c r="Q109" s="3">
        <v>26200</v>
      </c>
      <c r="R109" s="3">
        <v>6550</v>
      </c>
      <c r="S109" t="s">
        <v>105</v>
      </c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</row>
    <row r="110" spans="1:106" x14ac:dyDescent="0.2">
      <c r="A110">
        <v>1</v>
      </c>
      <c r="B110" t="s">
        <v>65</v>
      </c>
      <c r="C110">
        <v>4008000</v>
      </c>
      <c r="D110">
        <v>20730</v>
      </c>
      <c r="E110" t="s">
        <v>93</v>
      </c>
      <c r="F110">
        <v>31970</v>
      </c>
      <c r="G110" t="s">
        <v>94</v>
      </c>
      <c r="H110">
        <v>1000010556</v>
      </c>
      <c r="I110" t="s">
        <v>164</v>
      </c>
      <c r="J110" s="20">
        <v>41790</v>
      </c>
      <c r="K110" s="20">
        <v>42155</v>
      </c>
      <c r="L110" t="s">
        <v>84</v>
      </c>
      <c r="M110" t="s">
        <v>85</v>
      </c>
      <c r="N110" t="s">
        <v>337</v>
      </c>
      <c r="O110">
        <v>4008140</v>
      </c>
      <c r="P110" s="3">
        <v>54400</v>
      </c>
      <c r="Q110" s="3">
        <v>27200</v>
      </c>
      <c r="R110" s="3">
        <v>6800</v>
      </c>
      <c r="S110" t="s">
        <v>105</v>
      </c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</row>
    <row r="111" spans="1:106" x14ac:dyDescent="0.2">
      <c r="A111">
        <v>1</v>
      </c>
      <c r="B111" t="s">
        <v>65</v>
      </c>
      <c r="C111">
        <v>4008000</v>
      </c>
      <c r="D111">
        <v>20730</v>
      </c>
      <c r="E111" t="s">
        <v>93</v>
      </c>
      <c r="F111">
        <v>31970</v>
      </c>
      <c r="G111" t="s">
        <v>94</v>
      </c>
      <c r="H111">
        <v>1000010557</v>
      </c>
      <c r="I111" t="s">
        <v>412</v>
      </c>
      <c r="J111" s="20">
        <v>41790</v>
      </c>
      <c r="K111" s="20">
        <v>42155</v>
      </c>
      <c r="L111" t="s">
        <v>84</v>
      </c>
      <c r="M111" t="s">
        <v>85</v>
      </c>
      <c r="N111" t="s">
        <v>337</v>
      </c>
      <c r="O111">
        <v>4008140</v>
      </c>
      <c r="P111" s="3">
        <v>40801</v>
      </c>
      <c r="Q111" s="3">
        <v>20400.5</v>
      </c>
      <c r="R111" s="3">
        <v>5100.13</v>
      </c>
      <c r="S111" t="s">
        <v>105</v>
      </c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</row>
    <row r="112" spans="1:106" x14ac:dyDescent="0.2">
      <c r="A112">
        <v>1</v>
      </c>
      <c r="B112" t="s">
        <v>65</v>
      </c>
      <c r="C112">
        <v>4008000</v>
      </c>
      <c r="D112">
        <v>20730</v>
      </c>
      <c r="E112" t="s">
        <v>93</v>
      </c>
      <c r="F112">
        <v>31970</v>
      </c>
      <c r="G112" t="s">
        <v>94</v>
      </c>
      <c r="H112">
        <v>1000010558</v>
      </c>
      <c r="I112" t="s">
        <v>413</v>
      </c>
      <c r="J112" s="20">
        <v>41790</v>
      </c>
      <c r="K112" s="20">
        <v>42155</v>
      </c>
      <c r="L112" t="s">
        <v>84</v>
      </c>
      <c r="M112" t="s">
        <v>85</v>
      </c>
      <c r="N112" t="s">
        <v>337</v>
      </c>
      <c r="O112">
        <v>4008140</v>
      </c>
      <c r="P112" s="3">
        <v>49266</v>
      </c>
      <c r="Q112" s="3">
        <v>24633</v>
      </c>
      <c r="R112" s="3">
        <v>6158.25</v>
      </c>
      <c r="S112" t="s">
        <v>105</v>
      </c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</row>
    <row r="113" spans="1:106" x14ac:dyDescent="0.2">
      <c r="A113">
        <v>1</v>
      </c>
      <c r="B113" t="s">
        <v>65</v>
      </c>
      <c r="C113">
        <v>4008000</v>
      </c>
      <c r="D113">
        <v>20720</v>
      </c>
      <c r="E113" t="s">
        <v>91</v>
      </c>
      <c r="F113">
        <v>31950</v>
      </c>
      <c r="G113" t="s">
        <v>92</v>
      </c>
      <c r="H113">
        <v>1000005193</v>
      </c>
      <c r="I113" t="s">
        <v>122</v>
      </c>
      <c r="J113" s="20">
        <v>41791</v>
      </c>
      <c r="K113" s="20">
        <v>42156</v>
      </c>
      <c r="L113" t="s">
        <v>84</v>
      </c>
      <c r="M113" t="s">
        <v>85</v>
      </c>
      <c r="N113" t="s">
        <v>338</v>
      </c>
      <c r="O113">
        <v>4008140</v>
      </c>
      <c r="P113" s="3">
        <v>290191</v>
      </c>
      <c r="Q113" s="3">
        <v>145095.5</v>
      </c>
      <c r="R113" s="3">
        <v>36273.879999999997</v>
      </c>
      <c r="S113" t="s">
        <v>105</v>
      </c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</row>
    <row r="114" spans="1:106" x14ac:dyDescent="0.2">
      <c r="A114">
        <v>1</v>
      </c>
      <c r="B114" t="s">
        <v>65</v>
      </c>
      <c r="C114">
        <v>4008000</v>
      </c>
      <c r="D114">
        <v>20720</v>
      </c>
      <c r="E114" t="s">
        <v>91</v>
      </c>
      <c r="F114">
        <v>31950</v>
      </c>
      <c r="G114" t="s">
        <v>92</v>
      </c>
      <c r="H114">
        <v>1000005197</v>
      </c>
      <c r="I114" t="s">
        <v>354</v>
      </c>
      <c r="J114" s="20">
        <v>41791</v>
      </c>
      <c r="K114" s="20">
        <v>42156</v>
      </c>
      <c r="L114" t="s">
        <v>84</v>
      </c>
      <c r="M114" t="s">
        <v>85</v>
      </c>
      <c r="N114" t="s">
        <v>338</v>
      </c>
      <c r="O114">
        <v>4008140</v>
      </c>
      <c r="P114" s="3">
        <v>66402</v>
      </c>
      <c r="Q114" s="3">
        <v>33201</v>
      </c>
      <c r="R114" s="3">
        <v>8300.25</v>
      </c>
      <c r="S114" t="s">
        <v>105</v>
      </c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</row>
    <row r="115" spans="1:106" x14ac:dyDescent="0.2">
      <c r="A115">
        <v>1</v>
      </c>
      <c r="B115" t="s">
        <v>65</v>
      </c>
      <c r="C115">
        <v>4008000</v>
      </c>
      <c r="D115">
        <v>20720</v>
      </c>
      <c r="E115" t="s">
        <v>91</v>
      </c>
      <c r="F115">
        <v>31960</v>
      </c>
      <c r="G115" t="s">
        <v>86</v>
      </c>
      <c r="H115">
        <v>1000005198</v>
      </c>
      <c r="I115" t="s">
        <v>126</v>
      </c>
      <c r="J115" s="20">
        <v>41791</v>
      </c>
      <c r="K115" s="20">
        <v>42156</v>
      </c>
      <c r="L115" t="s">
        <v>84</v>
      </c>
      <c r="M115" t="s">
        <v>85</v>
      </c>
      <c r="N115" t="s">
        <v>338</v>
      </c>
      <c r="O115">
        <v>4008140</v>
      </c>
      <c r="P115" s="3">
        <v>112700</v>
      </c>
      <c r="Q115" s="3">
        <v>56350</v>
      </c>
      <c r="R115" s="3">
        <v>14087.5</v>
      </c>
      <c r="S115" t="s">
        <v>105</v>
      </c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</row>
    <row r="116" spans="1:106" x14ac:dyDescent="0.2">
      <c r="A116">
        <v>1</v>
      </c>
      <c r="B116" t="s">
        <v>65</v>
      </c>
      <c r="C116">
        <v>4008000</v>
      </c>
      <c r="D116">
        <v>20720</v>
      </c>
      <c r="E116" t="s">
        <v>91</v>
      </c>
      <c r="F116">
        <v>31960</v>
      </c>
      <c r="G116" t="s">
        <v>86</v>
      </c>
      <c r="H116">
        <v>1000005202</v>
      </c>
      <c r="I116" t="s">
        <v>125</v>
      </c>
      <c r="J116" s="20">
        <v>41791</v>
      </c>
      <c r="K116" s="20">
        <v>42156</v>
      </c>
      <c r="L116" t="s">
        <v>84</v>
      </c>
      <c r="M116" t="s">
        <v>85</v>
      </c>
      <c r="N116" t="s">
        <v>338</v>
      </c>
      <c r="O116">
        <v>4008140</v>
      </c>
      <c r="P116" s="3">
        <v>799885</v>
      </c>
      <c r="Q116" s="3">
        <v>399942.5</v>
      </c>
      <c r="R116" s="3">
        <v>99985.63</v>
      </c>
      <c r="S116" t="s">
        <v>105</v>
      </c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</row>
    <row r="117" spans="1:106" x14ac:dyDescent="0.2">
      <c r="A117">
        <v>1</v>
      </c>
      <c r="B117" t="s">
        <v>65</v>
      </c>
      <c r="C117">
        <v>4008000</v>
      </c>
      <c r="D117">
        <v>20720</v>
      </c>
      <c r="E117" t="s">
        <v>91</v>
      </c>
      <c r="F117">
        <v>31960</v>
      </c>
      <c r="G117" t="s">
        <v>86</v>
      </c>
      <c r="H117">
        <v>1000005204</v>
      </c>
      <c r="I117" t="s">
        <v>127</v>
      </c>
      <c r="J117" s="20">
        <v>41791</v>
      </c>
      <c r="K117" s="20">
        <v>42156</v>
      </c>
      <c r="L117" t="s">
        <v>84</v>
      </c>
      <c r="M117" t="s">
        <v>85</v>
      </c>
      <c r="N117" t="s">
        <v>338</v>
      </c>
      <c r="O117">
        <v>4008140</v>
      </c>
      <c r="P117" s="3">
        <v>66299</v>
      </c>
      <c r="Q117" s="3">
        <v>33149.5</v>
      </c>
      <c r="R117" s="3">
        <v>8287.3799999999992</v>
      </c>
      <c r="S117" t="s">
        <v>105</v>
      </c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</row>
    <row r="118" spans="1:106" x14ac:dyDescent="0.2">
      <c r="A118">
        <v>1</v>
      </c>
      <c r="B118" t="s">
        <v>65</v>
      </c>
      <c r="C118">
        <v>4008000</v>
      </c>
      <c r="D118">
        <v>20730</v>
      </c>
      <c r="E118" t="s">
        <v>93</v>
      </c>
      <c r="F118">
        <v>31970</v>
      </c>
      <c r="G118" t="s">
        <v>94</v>
      </c>
      <c r="H118">
        <v>1000010519</v>
      </c>
      <c r="I118" t="s">
        <v>156</v>
      </c>
      <c r="J118" s="20">
        <v>41791</v>
      </c>
      <c r="K118" s="20">
        <v>42156</v>
      </c>
      <c r="L118" t="s">
        <v>84</v>
      </c>
      <c r="M118" t="s">
        <v>85</v>
      </c>
      <c r="N118" t="s">
        <v>338</v>
      </c>
      <c r="O118">
        <v>4008140</v>
      </c>
      <c r="P118" s="3">
        <v>157300</v>
      </c>
      <c r="Q118" s="3">
        <v>78650</v>
      </c>
      <c r="R118" s="3">
        <v>19662.5</v>
      </c>
      <c r="S118" t="s">
        <v>105</v>
      </c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</row>
    <row r="119" spans="1:106" x14ac:dyDescent="0.2">
      <c r="A119">
        <v>1</v>
      </c>
      <c r="B119" t="s">
        <v>65</v>
      </c>
      <c r="C119">
        <v>4008000</v>
      </c>
      <c r="D119">
        <v>20730</v>
      </c>
      <c r="E119" t="s">
        <v>93</v>
      </c>
      <c r="F119">
        <v>31970</v>
      </c>
      <c r="G119" t="s">
        <v>94</v>
      </c>
      <c r="H119">
        <v>1000010526</v>
      </c>
      <c r="I119" t="s">
        <v>157</v>
      </c>
      <c r="J119" s="20">
        <v>41791</v>
      </c>
      <c r="K119" s="20">
        <v>42156</v>
      </c>
      <c r="L119" t="s">
        <v>84</v>
      </c>
      <c r="M119" t="s">
        <v>85</v>
      </c>
      <c r="N119" t="s">
        <v>338</v>
      </c>
      <c r="O119">
        <v>4008140</v>
      </c>
      <c r="P119" s="3">
        <v>42000</v>
      </c>
      <c r="Q119" s="3">
        <v>21000</v>
      </c>
      <c r="R119" s="3">
        <v>5250</v>
      </c>
      <c r="S119" t="s">
        <v>105</v>
      </c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</row>
    <row r="120" spans="1:106" x14ac:dyDescent="0.2">
      <c r="A120">
        <v>1</v>
      </c>
      <c r="B120" t="s">
        <v>65</v>
      </c>
      <c r="C120">
        <v>4008000</v>
      </c>
      <c r="D120">
        <v>20730</v>
      </c>
      <c r="E120" t="s">
        <v>93</v>
      </c>
      <c r="F120">
        <v>31970</v>
      </c>
      <c r="G120" t="s">
        <v>94</v>
      </c>
      <c r="H120">
        <v>1000010528</v>
      </c>
      <c r="I120" t="s">
        <v>403</v>
      </c>
      <c r="J120" s="20">
        <v>41791</v>
      </c>
      <c r="K120" s="20">
        <v>42156</v>
      </c>
      <c r="L120" t="s">
        <v>84</v>
      </c>
      <c r="M120" t="s">
        <v>85</v>
      </c>
      <c r="N120" t="s">
        <v>338</v>
      </c>
      <c r="O120">
        <v>4008140</v>
      </c>
      <c r="P120" s="3">
        <v>120000</v>
      </c>
      <c r="Q120" s="3">
        <v>60000</v>
      </c>
      <c r="R120" s="3">
        <v>15000</v>
      </c>
      <c r="S120" t="s">
        <v>105</v>
      </c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</row>
    <row r="121" spans="1:106" x14ac:dyDescent="0.2">
      <c r="A121">
        <v>1</v>
      </c>
      <c r="B121" t="s">
        <v>65</v>
      </c>
      <c r="C121">
        <v>4008000</v>
      </c>
      <c r="D121">
        <v>20730</v>
      </c>
      <c r="E121" t="s">
        <v>93</v>
      </c>
      <c r="F121">
        <v>31970</v>
      </c>
      <c r="G121" t="s">
        <v>94</v>
      </c>
      <c r="H121">
        <v>1000010534</v>
      </c>
      <c r="I121" t="s">
        <v>168</v>
      </c>
      <c r="J121" s="20">
        <v>41791</v>
      </c>
      <c r="K121" s="20">
        <v>42156</v>
      </c>
      <c r="L121" t="s">
        <v>84</v>
      </c>
      <c r="M121" t="s">
        <v>85</v>
      </c>
      <c r="N121" t="s">
        <v>338</v>
      </c>
      <c r="O121">
        <v>4008140</v>
      </c>
      <c r="P121" s="3">
        <v>102500</v>
      </c>
      <c r="Q121" s="3">
        <v>51250</v>
      </c>
      <c r="R121" s="3">
        <v>12812.5</v>
      </c>
      <c r="S121" t="s">
        <v>105</v>
      </c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</row>
    <row r="122" spans="1:106" x14ac:dyDescent="0.2">
      <c r="A122">
        <v>1</v>
      </c>
      <c r="B122" t="s">
        <v>65</v>
      </c>
      <c r="C122">
        <v>4008000</v>
      </c>
      <c r="D122">
        <v>20730</v>
      </c>
      <c r="E122" t="s">
        <v>93</v>
      </c>
      <c r="F122">
        <v>31970</v>
      </c>
      <c r="G122" t="s">
        <v>94</v>
      </c>
      <c r="H122">
        <v>1000010538</v>
      </c>
      <c r="I122" t="s">
        <v>128</v>
      </c>
      <c r="J122" s="20">
        <v>41791</v>
      </c>
      <c r="K122" s="20">
        <v>42095</v>
      </c>
      <c r="L122" t="s">
        <v>84</v>
      </c>
      <c r="M122" t="s">
        <v>85</v>
      </c>
      <c r="N122" t="s">
        <v>338</v>
      </c>
      <c r="O122">
        <v>4008140</v>
      </c>
      <c r="P122" s="3">
        <v>135357</v>
      </c>
      <c r="Q122" s="3">
        <v>67678.5</v>
      </c>
      <c r="R122" s="3">
        <v>16919.63</v>
      </c>
      <c r="S122" t="s">
        <v>105</v>
      </c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</row>
    <row r="123" spans="1:106" x14ac:dyDescent="0.2">
      <c r="A123">
        <v>1</v>
      </c>
      <c r="B123" t="s">
        <v>65</v>
      </c>
      <c r="C123">
        <v>4008000</v>
      </c>
      <c r="D123">
        <v>20730</v>
      </c>
      <c r="E123" t="s">
        <v>93</v>
      </c>
      <c r="F123">
        <v>31970</v>
      </c>
      <c r="G123" t="s">
        <v>94</v>
      </c>
      <c r="H123">
        <v>1000010540</v>
      </c>
      <c r="I123" t="s">
        <v>407</v>
      </c>
      <c r="J123" s="20">
        <v>41791</v>
      </c>
      <c r="K123" s="20">
        <v>42156</v>
      </c>
      <c r="L123" t="s">
        <v>84</v>
      </c>
      <c r="M123" t="s">
        <v>85</v>
      </c>
      <c r="N123" t="s">
        <v>338</v>
      </c>
      <c r="O123">
        <v>4008140</v>
      </c>
      <c r="P123" s="3">
        <v>35000</v>
      </c>
      <c r="Q123" s="3">
        <v>17500</v>
      </c>
      <c r="R123" s="3">
        <v>4375</v>
      </c>
      <c r="S123" t="s">
        <v>105</v>
      </c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</row>
    <row r="124" spans="1:106" x14ac:dyDescent="0.2">
      <c r="A124">
        <v>1</v>
      </c>
      <c r="B124" t="s">
        <v>65</v>
      </c>
      <c r="C124">
        <v>4008000</v>
      </c>
      <c r="D124">
        <v>20730</v>
      </c>
      <c r="E124" t="s">
        <v>93</v>
      </c>
      <c r="F124">
        <v>31970</v>
      </c>
      <c r="G124" t="s">
        <v>94</v>
      </c>
      <c r="H124">
        <v>1000010543</v>
      </c>
      <c r="I124" t="s">
        <v>249</v>
      </c>
      <c r="J124" s="20">
        <v>41791</v>
      </c>
      <c r="K124" s="20">
        <v>42156</v>
      </c>
      <c r="L124" t="s">
        <v>84</v>
      </c>
      <c r="M124" t="s">
        <v>85</v>
      </c>
      <c r="N124" t="s">
        <v>338</v>
      </c>
      <c r="O124">
        <v>4008140</v>
      </c>
      <c r="P124" s="3">
        <v>46300</v>
      </c>
      <c r="Q124" s="3">
        <v>23150</v>
      </c>
      <c r="R124" s="3">
        <v>5787.5</v>
      </c>
      <c r="S124" t="s">
        <v>105</v>
      </c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</row>
    <row r="125" spans="1:106" x14ac:dyDescent="0.2">
      <c r="A125">
        <v>1</v>
      </c>
      <c r="B125" t="s">
        <v>65</v>
      </c>
      <c r="C125">
        <v>4008000</v>
      </c>
      <c r="D125">
        <v>20730</v>
      </c>
      <c r="E125" t="s">
        <v>93</v>
      </c>
      <c r="F125">
        <v>31970</v>
      </c>
      <c r="G125" t="s">
        <v>94</v>
      </c>
      <c r="H125">
        <v>1000010546</v>
      </c>
      <c r="I125" t="s">
        <v>408</v>
      </c>
      <c r="J125" s="20">
        <v>41791</v>
      </c>
      <c r="K125" s="20">
        <v>42156</v>
      </c>
      <c r="L125" t="s">
        <v>84</v>
      </c>
      <c r="M125" t="s">
        <v>85</v>
      </c>
      <c r="N125" t="s">
        <v>338</v>
      </c>
      <c r="O125">
        <v>4008140</v>
      </c>
      <c r="P125" s="3">
        <v>96800</v>
      </c>
      <c r="Q125" s="3">
        <v>48400</v>
      </c>
      <c r="R125" s="3">
        <v>12100</v>
      </c>
      <c r="S125" t="s">
        <v>105</v>
      </c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</row>
    <row r="126" spans="1:106" x14ac:dyDescent="0.2">
      <c r="A126">
        <v>1</v>
      </c>
      <c r="B126" t="s">
        <v>65</v>
      </c>
      <c r="C126">
        <v>4008000</v>
      </c>
      <c r="D126">
        <v>20730</v>
      </c>
      <c r="E126" t="s">
        <v>93</v>
      </c>
      <c r="F126">
        <v>31970</v>
      </c>
      <c r="G126" t="s">
        <v>94</v>
      </c>
      <c r="H126">
        <v>1000010547</v>
      </c>
      <c r="I126" t="s">
        <v>165</v>
      </c>
      <c r="J126" s="20">
        <v>41791</v>
      </c>
      <c r="K126" s="20">
        <v>42156</v>
      </c>
      <c r="L126" t="s">
        <v>84</v>
      </c>
      <c r="M126" t="s">
        <v>85</v>
      </c>
      <c r="N126" t="s">
        <v>338</v>
      </c>
      <c r="O126">
        <v>4008140</v>
      </c>
      <c r="P126" s="3">
        <v>56300</v>
      </c>
      <c r="Q126" s="3">
        <v>28150</v>
      </c>
      <c r="R126" s="3">
        <v>7037.5</v>
      </c>
      <c r="S126" t="s">
        <v>105</v>
      </c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</row>
    <row r="127" spans="1:106" x14ac:dyDescent="0.2">
      <c r="A127">
        <v>1</v>
      </c>
      <c r="B127" t="s">
        <v>65</v>
      </c>
      <c r="C127">
        <v>4008000</v>
      </c>
      <c r="D127">
        <v>20730</v>
      </c>
      <c r="E127" t="s">
        <v>93</v>
      </c>
      <c r="F127">
        <v>31970</v>
      </c>
      <c r="G127" t="s">
        <v>94</v>
      </c>
      <c r="H127">
        <v>1000010548</v>
      </c>
      <c r="I127" t="s">
        <v>409</v>
      </c>
      <c r="J127" s="20">
        <v>41791</v>
      </c>
      <c r="K127" s="20">
        <v>42156</v>
      </c>
      <c r="L127" t="s">
        <v>84</v>
      </c>
      <c r="M127" t="s">
        <v>85</v>
      </c>
      <c r="N127" t="s">
        <v>338</v>
      </c>
      <c r="O127">
        <v>4008140</v>
      </c>
      <c r="P127" s="3">
        <v>30100</v>
      </c>
      <c r="Q127" s="3">
        <v>15050</v>
      </c>
      <c r="R127" s="3">
        <v>3762.5</v>
      </c>
      <c r="S127" t="s">
        <v>105</v>
      </c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</row>
    <row r="128" spans="1:106" x14ac:dyDescent="0.2">
      <c r="A128">
        <v>1</v>
      </c>
      <c r="B128" t="s">
        <v>65</v>
      </c>
      <c r="C128">
        <v>4008000</v>
      </c>
      <c r="D128">
        <v>20730</v>
      </c>
      <c r="E128" t="s">
        <v>93</v>
      </c>
      <c r="F128">
        <v>31970</v>
      </c>
      <c r="G128" t="s">
        <v>94</v>
      </c>
      <c r="H128">
        <v>1000010549</v>
      </c>
      <c r="I128" t="s">
        <v>169</v>
      </c>
      <c r="J128" s="20">
        <v>41791</v>
      </c>
      <c r="K128" s="20">
        <v>42156</v>
      </c>
      <c r="L128" t="s">
        <v>84</v>
      </c>
      <c r="M128" t="s">
        <v>85</v>
      </c>
      <c r="N128" t="s">
        <v>338</v>
      </c>
      <c r="O128">
        <v>4008140</v>
      </c>
      <c r="P128" s="3">
        <v>107500</v>
      </c>
      <c r="Q128" s="3">
        <v>53750</v>
      </c>
      <c r="R128" s="3">
        <v>13437.5</v>
      </c>
      <c r="S128" t="s">
        <v>105</v>
      </c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</row>
    <row r="129" spans="1:106" x14ac:dyDescent="0.2">
      <c r="A129">
        <v>1</v>
      </c>
      <c r="B129" t="s">
        <v>65</v>
      </c>
      <c r="C129">
        <v>4008000</v>
      </c>
      <c r="D129">
        <v>20730</v>
      </c>
      <c r="E129" t="s">
        <v>93</v>
      </c>
      <c r="F129">
        <v>31970</v>
      </c>
      <c r="G129" t="s">
        <v>94</v>
      </c>
      <c r="H129">
        <v>1000010550</v>
      </c>
      <c r="I129" t="s">
        <v>162</v>
      </c>
      <c r="J129" s="20">
        <v>41791</v>
      </c>
      <c r="K129" s="20">
        <v>42156</v>
      </c>
      <c r="L129" t="s">
        <v>84</v>
      </c>
      <c r="M129" t="s">
        <v>85</v>
      </c>
      <c r="N129" t="s">
        <v>338</v>
      </c>
      <c r="O129">
        <v>4008140</v>
      </c>
      <c r="P129" s="3">
        <v>79000</v>
      </c>
      <c r="Q129" s="3">
        <v>39500</v>
      </c>
      <c r="R129" s="3">
        <v>9875</v>
      </c>
      <c r="S129" t="s">
        <v>105</v>
      </c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</row>
    <row r="130" spans="1:106" x14ac:dyDescent="0.2">
      <c r="A130">
        <v>1</v>
      </c>
      <c r="B130" t="s">
        <v>65</v>
      </c>
      <c r="C130">
        <v>4008000</v>
      </c>
      <c r="D130">
        <v>20730</v>
      </c>
      <c r="E130" t="s">
        <v>93</v>
      </c>
      <c r="F130">
        <v>31970</v>
      </c>
      <c r="G130" t="s">
        <v>94</v>
      </c>
      <c r="H130">
        <v>1000010551</v>
      </c>
      <c r="I130" t="s">
        <v>410</v>
      </c>
      <c r="J130" s="20">
        <v>41791</v>
      </c>
      <c r="K130" s="20">
        <v>42156</v>
      </c>
      <c r="L130" t="s">
        <v>84</v>
      </c>
      <c r="M130" t="s">
        <v>85</v>
      </c>
      <c r="N130" t="s">
        <v>338</v>
      </c>
      <c r="O130">
        <v>4008140</v>
      </c>
      <c r="P130" s="3">
        <v>65764</v>
      </c>
      <c r="Q130" s="3">
        <v>32882</v>
      </c>
      <c r="R130" s="3">
        <v>8220.5</v>
      </c>
      <c r="S130" t="s">
        <v>105</v>
      </c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</row>
    <row r="131" spans="1:106" x14ac:dyDescent="0.2">
      <c r="A131">
        <v>1</v>
      </c>
      <c r="B131" t="s">
        <v>65</v>
      </c>
      <c r="C131">
        <v>4008000</v>
      </c>
      <c r="D131">
        <v>20730</v>
      </c>
      <c r="E131" t="s">
        <v>93</v>
      </c>
      <c r="F131">
        <v>31970</v>
      </c>
      <c r="G131" t="s">
        <v>94</v>
      </c>
      <c r="H131">
        <v>1000010552</v>
      </c>
      <c r="I131" t="s">
        <v>102</v>
      </c>
      <c r="J131" s="20">
        <v>41791</v>
      </c>
      <c r="K131" s="20">
        <v>42156</v>
      </c>
      <c r="L131" t="s">
        <v>84</v>
      </c>
      <c r="M131" t="s">
        <v>85</v>
      </c>
      <c r="N131" t="s">
        <v>338</v>
      </c>
      <c r="O131">
        <v>4008140</v>
      </c>
      <c r="P131" s="3">
        <v>202330</v>
      </c>
      <c r="Q131" s="3">
        <v>101165</v>
      </c>
      <c r="R131" s="3">
        <v>25291.25</v>
      </c>
      <c r="S131" t="s">
        <v>105</v>
      </c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</row>
    <row r="132" spans="1:106" x14ac:dyDescent="0.2">
      <c r="A132">
        <v>1</v>
      </c>
      <c r="B132" t="s">
        <v>65</v>
      </c>
      <c r="C132">
        <v>4008000</v>
      </c>
      <c r="D132">
        <v>20730</v>
      </c>
      <c r="E132" t="s">
        <v>93</v>
      </c>
      <c r="F132">
        <v>31970</v>
      </c>
      <c r="G132" t="s">
        <v>94</v>
      </c>
      <c r="H132">
        <v>1000010553</v>
      </c>
      <c r="I132" t="s">
        <v>166</v>
      </c>
      <c r="J132" s="20">
        <v>41791</v>
      </c>
      <c r="K132" s="20">
        <v>42156</v>
      </c>
      <c r="L132" t="s">
        <v>84</v>
      </c>
      <c r="M132" t="s">
        <v>85</v>
      </c>
      <c r="N132" t="s">
        <v>338</v>
      </c>
      <c r="O132">
        <v>4008140</v>
      </c>
      <c r="P132" s="3">
        <v>138300</v>
      </c>
      <c r="Q132" s="3">
        <v>69150</v>
      </c>
      <c r="R132" s="3">
        <v>17287.5</v>
      </c>
      <c r="S132" t="s">
        <v>105</v>
      </c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</row>
    <row r="133" spans="1:106" x14ac:dyDescent="0.2">
      <c r="A133">
        <v>1</v>
      </c>
      <c r="B133" t="s">
        <v>65</v>
      </c>
      <c r="C133">
        <v>4008000</v>
      </c>
      <c r="D133">
        <v>20730</v>
      </c>
      <c r="E133" t="s">
        <v>93</v>
      </c>
      <c r="F133">
        <v>31970</v>
      </c>
      <c r="G133" t="s">
        <v>94</v>
      </c>
      <c r="H133">
        <v>1000010554</v>
      </c>
      <c r="I133" t="s">
        <v>411</v>
      </c>
      <c r="J133" s="20">
        <v>41791</v>
      </c>
      <c r="K133" s="20">
        <v>42156</v>
      </c>
      <c r="L133" t="s">
        <v>84</v>
      </c>
      <c r="M133" t="s">
        <v>85</v>
      </c>
      <c r="N133" t="s">
        <v>338</v>
      </c>
      <c r="O133">
        <v>4008140</v>
      </c>
      <c r="P133" s="3">
        <v>139800</v>
      </c>
      <c r="Q133" s="3">
        <v>69900</v>
      </c>
      <c r="R133" s="3">
        <v>17475</v>
      </c>
      <c r="S133" t="s">
        <v>105</v>
      </c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</row>
    <row r="134" spans="1:106" x14ac:dyDescent="0.2">
      <c r="A134">
        <v>1</v>
      </c>
      <c r="B134" t="s">
        <v>65</v>
      </c>
      <c r="C134">
        <v>4008000</v>
      </c>
      <c r="D134">
        <v>20730</v>
      </c>
      <c r="E134" t="s">
        <v>93</v>
      </c>
      <c r="F134">
        <v>31970</v>
      </c>
      <c r="G134" t="s">
        <v>94</v>
      </c>
      <c r="H134">
        <v>1000010555</v>
      </c>
      <c r="I134" t="s">
        <v>170</v>
      </c>
      <c r="J134" s="20">
        <v>41791</v>
      </c>
      <c r="K134" s="20">
        <v>42156</v>
      </c>
      <c r="L134" t="s">
        <v>84</v>
      </c>
      <c r="M134" t="s">
        <v>85</v>
      </c>
      <c r="N134" t="s">
        <v>338</v>
      </c>
      <c r="O134">
        <v>4008140</v>
      </c>
      <c r="P134" s="3">
        <v>77821</v>
      </c>
      <c r="Q134" s="3">
        <v>38910.5</v>
      </c>
      <c r="R134" s="3">
        <v>9727.6299999999992</v>
      </c>
      <c r="S134" t="s">
        <v>105</v>
      </c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</row>
    <row r="135" spans="1:106" x14ac:dyDescent="0.2">
      <c r="A135">
        <v>1</v>
      </c>
      <c r="B135" t="s">
        <v>65</v>
      </c>
      <c r="C135">
        <v>4008000</v>
      </c>
      <c r="D135">
        <v>20730</v>
      </c>
      <c r="E135" t="s">
        <v>93</v>
      </c>
      <c r="F135">
        <v>31970</v>
      </c>
      <c r="G135" t="s">
        <v>94</v>
      </c>
      <c r="H135">
        <v>1000010560</v>
      </c>
      <c r="I135" t="s">
        <v>414</v>
      </c>
      <c r="J135" s="20">
        <v>41791</v>
      </c>
      <c r="K135" s="20">
        <v>42156</v>
      </c>
      <c r="L135" t="s">
        <v>84</v>
      </c>
      <c r="M135" t="s">
        <v>85</v>
      </c>
      <c r="N135" t="s">
        <v>338</v>
      </c>
      <c r="O135">
        <v>4008140</v>
      </c>
      <c r="P135" s="3">
        <v>230000</v>
      </c>
      <c r="Q135" s="3">
        <v>115000</v>
      </c>
      <c r="R135" s="3">
        <v>28750</v>
      </c>
      <c r="S135" t="s">
        <v>105</v>
      </c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</row>
    <row r="136" spans="1:106" x14ac:dyDescent="0.2">
      <c r="A136">
        <v>1</v>
      </c>
      <c r="B136" t="s">
        <v>65</v>
      </c>
      <c r="C136">
        <v>4008000</v>
      </c>
      <c r="D136">
        <v>20730</v>
      </c>
      <c r="E136" t="s">
        <v>93</v>
      </c>
      <c r="F136">
        <v>31970</v>
      </c>
      <c r="G136" t="s">
        <v>94</v>
      </c>
      <c r="H136">
        <v>1000010561</v>
      </c>
      <c r="I136" t="s">
        <v>163</v>
      </c>
      <c r="J136" s="20">
        <v>41791</v>
      </c>
      <c r="K136" s="20">
        <v>42156</v>
      </c>
      <c r="L136" t="s">
        <v>84</v>
      </c>
      <c r="M136" t="s">
        <v>85</v>
      </c>
      <c r="N136" t="s">
        <v>338</v>
      </c>
      <c r="O136">
        <v>4008140</v>
      </c>
      <c r="P136" s="3">
        <v>218000</v>
      </c>
      <c r="Q136" s="3">
        <v>109000</v>
      </c>
      <c r="R136" s="3">
        <v>27250</v>
      </c>
      <c r="S136" t="s">
        <v>105</v>
      </c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</row>
    <row r="137" spans="1:106" x14ac:dyDescent="0.2">
      <c r="A137">
        <v>1</v>
      </c>
      <c r="B137" t="s">
        <v>65</v>
      </c>
      <c r="C137">
        <v>4008000</v>
      </c>
      <c r="D137">
        <v>20730</v>
      </c>
      <c r="E137" t="s">
        <v>93</v>
      </c>
      <c r="F137">
        <v>31970</v>
      </c>
      <c r="G137" t="s">
        <v>94</v>
      </c>
      <c r="H137">
        <v>1000010563</v>
      </c>
      <c r="I137" t="s">
        <v>415</v>
      </c>
      <c r="J137" s="20">
        <v>41791</v>
      </c>
      <c r="K137" s="20">
        <v>42156</v>
      </c>
      <c r="L137" t="s">
        <v>84</v>
      </c>
      <c r="M137" t="s">
        <v>85</v>
      </c>
      <c r="N137" t="s">
        <v>338</v>
      </c>
      <c r="O137">
        <v>4008140</v>
      </c>
      <c r="P137" s="3">
        <v>70000</v>
      </c>
      <c r="Q137" s="3">
        <v>35000</v>
      </c>
      <c r="R137" s="3">
        <v>8750</v>
      </c>
      <c r="S137" t="s">
        <v>105</v>
      </c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</row>
    <row r="138" spans="1:106" x14ac:dyDescent="0.2">
      <c r="A138">
        <v>1</v>
      </c>
      <c r="B138" t="s">
        <v>65</v>
      </c>
      <c r="C138">
        <v>4008000</v>
      </c>
      <c r="D138">
        <v>20700</v>
      </c>
      <c r="E138" t="s">
        <v>87</v>
      </c>
      <c r="F138">
        <v>31890</v>
      </c>
      <c r="G138" t="s">
        <v>88</v>
      </c>
      <c r="H138">
        <v>1000015136</v>
      </c>
      <c r="I138" t="s">
        <v>340</v>
      </c>
      <c r="J138" s="20">
        <v>41791</v>
      </c>
      <c r="K138" s="20">
        <v>42156</v>
      </c>
      <c r="L138" t="s">
        <v>84</v>
      </c>
      <c r="M138" t="s">
        <v>85</v>
      </c>
      <c r="N138" t="s">
        <v>338</v>
      </c>
      <c r="O138">
        <v>4008140</v>
      </c>
      <c r="P138" s="3">
        <v>110000</v>
      </c>
      <c r="Q138" s="3">
        <v>55000</v>
      </c>
      <c r="R138" s="3">
        <v>13750</v>
      </c>
      <c r="S138" t="s">
        <v>105</v>
      </c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</row>
    <row r="139" spans="1:106" s="233" customFormat="1" x14ac:dyDescent="0.2">
      <c r="A139" s="233">
        <v>1</v>
      </c>
      <c r="B139" s="233" t="s">
        <v>65</v>
      </c>
      <c r="C139" s="233">
        <v>4008000</v>
      </c>
      <c r="D139" s="233">
        <v>20700</v>
      </c>
      <c r="E139" s="233" t="s">
        <v>87</v>
      </c>
      <c r="F139" s="233">
        <v>31890</v>
      </c>
      <c r="G139" s="233" t="s">
        <v>88</v>
      </c>
      <c r="H139" s="233">
        <v>1000015136</v>
      </c>
      <c r="I139" s="233" t="s">
        <v>340</v>
      </c>
      <c r="J139" s="234">
        <v>41791</v>
      </c>
      <c r="K139" s="234">
        <v>42156</v>
      </c>
      <c r="L139" s="233" t="s">
        <v>84</v>
      </c>
      <c r="O139" s="233">
        <v>4008140</v>
      </c>
      <c r="P139" s="235">
        <v>-4422.6000000000004</v>
      </c>
      <c r="Q139" s="235">
        <f>P139*0.5</f>
        <v>-2211.3000000000002</v>
      </c>
      <c r="R139" s="235">
        <f>Q139*0.25</f>
        <v>-552.82500000000005</v>
      </c>
      <c r="S139" s="233" t="s">
        <v>336</v>
      </c>
      <c r="T139" s="233" t="s">
        <v>341</v>
      </c>
    </row>
    <row r="140" spans="1:106" x14ac:dyDescent="0.2">
      <c r="A140">
        <v>1</v>
      </c>
      <c r="B140" t="s">
        <v>65</v>
      </c>
      <c r="C140">
        <v>4008000</v>
      </c>
      <c r="D140">
        <v>20700</v>
      </c>
      <c r="E140" t="s">
        <v>87</v>
      </c>
      <c r="F140">
        <v>31900</v>
      </c>
      <c r="G140" t="s">
        <v>89</v>
      </c>
      <c r="H140">
        <v>1000015139</v>
      </c>
      <c r="I140" t="s">
        <v>349</v>
      </c>
      <c r="J140" s="20">
        <v>41793</v>
      </c>
      <c r="K140" s="20">
        <v>42524</v>
      </c>
      <c r="L140" t="s">
        <v>84</v>
      </c>
      <c r="M140" t="s">
        <v>85</v>
      </c>
      <c r="N140" t="s">
        <v>338</v>
      </c>
      <c r="O140">
        <v>4008140</v>
      </c>
      <c r="P140" s="3">
        <v>97000</v>
      </c>
      <c r="Q140" s="3">
        <v>48500</v>
      </c>
      <c r="R140" s="3">
        <v>12125</v>
      </c>
      <c r="S140" t="s">
        <v>105</v>
      </c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</row>
    <row r="141" spans="1:106" x14ac:dyDescent="0.2">
      <c r="A141">
        <v>1</v>
      </c>
      <c r="B141" t="s">
        <v>65</v>
      </c>
      <c r="C141">
        <v>4008000</v>
      </c>
      <c r="D141">
        <v>20720</v>
      </c>
      <c r="E141" t="s">
        <v>91</v>
      </c>
      <c r="F141">
        <v>31950</v>
      </c>
      <c r="G141" t="s">
        <v>92</v>
      </c>
      <c r="H141">
        <v>1000005205</v>
      </c>
      <c r="I141" t="s">
        <v>116</v>
      </c>
      <c r="J141" s="20">
        <v>41795</v>
      </c>
      <c r="K141" s="20">
        <v>42099</v>
      </c>
      <c r="L141" t="s">
        <v>84</v>
      </c>
      <c r="M141" t="s">
        <v>85</v>
      </c>
      <c r="N141" t="s">
        <v>338</v>
      </c>
      <c r="O141">
        <v>4008140</v>
      </c>
      <c r="P141" s="3">
        <v>266104</v>
      </c>
      <c r="Q141" s="3">
        <v>133052</v>
      </c>
      <c r="R141" s="3">
        <v>33263</v>
      </c>
      <c r="S141" t="s">
        <v>105</v>
      </c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</row>
    <row r="142" spans="1:106" x14ac:dyDescent="0.2">
      <c r="A142">
        <v>1</v>
      </c>
      <c r="B142" t="s">
        <v>65</v>
      </c>
      <c r="C142">
        <v>4008000</v>
      </c>
      <c r="D142">
        <v>20730</v>
      </c>
      <c r="E142" t="s">
        <v>93</v>
      </c>
      <c r="F142">
        <v>31970</v>
      </c>
      <c r="G142" t="s">
        <v>94</v>
      </c>
      <c r="H142">
        <v>1000010565</v>
      </c>
      <c r="I142" t="s">
        <v>173</v>
      </c>
      <c r="J142" s="20">
        <v>41796</v>
      </c>
      <c r="K142" s="20">
        <v>42161</v>
      </c>
      <c r="L142" t="s">
        <v>84</v>
      </c>
      <c r="M142" t="s">
        <v>85</v>
      </c>
      <c r="N142" t="s">
        <v>338</v>
      </c>
      <c r="O142">
        <v>4008140</v>
      </c>
      <c r="P142" s="3">
        <v>57500</v>
      </c>
      <c r="Q142" s="3">
        <v>28750</v>
      </c>
      <c r="R142" s="3">
        <v>7187.5</v>
      </c>
      <c r="S142" t="s">
        <v>105</v>
      </c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</row>
    <row r="143" spans="1:106" x14ac:dyDescent="0.2">
      <c r="A143">
        <v>1</v>
      </c>
      <c r="B143" t="s">
        <v>65</v>
      </c>
      <c r="C143">
        <v>4008000</v>
      </c>
      <c r="D143">
        <v>20730</v>
      </c>
      <c r="E143" t="s">
        <v>93</v>
      </c>
      <c r="F143">
        <v>31970</v>
      </c>
      <c r="G143" t="s">
        <v>94</v>
      </c>
      <c r="H143">
        <v>1000010566</v>
      </c>
      <c r="I143" t="s">
        <v>416</v>
      </c>
      <c r="J143" s="20">
        <v>41797</v>
      </c>
      <c r="K143" s="20">
        <v>42155</v>
      </c>
      <c r="L143" t="s">
        <v>84</v>
      </c>
      <c r="M143" t="s">
        <v>85</v>
      </c>
      <c r="N143" t="s">
        <v>338</v>
      </c>
      <c r="O143">
        <v>4008140</v>
      </c>
      <c r="P143" s="3">
        <v>50015</v>
      </c>
      <c r="Q143" s="3">
        <v>25007.5</v>
      </c>
      <c r="R143" s="3">
        <v>6251.88</v>
      </c>
      <c r="S143" t="s">
        <v>105</v>
      </c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</row>
    <row r="144" spans="1:106" x14ac:dyDescent="0.2">
      <c r="A144">
        <v>1</v>
      </c>
      <c r="B144" t="s">
        <v>65</v>
      </c>
      <c r="C144">
        <v>4008000</v>
      </c>
      <c r="D144">
        <v>20730</v>
      </c>
      <c r="E144" t="s">
        <v>93</v>
      </c>
      <c r="F144">
        <v>31970</v>
      </c>
      <c r="G144" t="s">
        <v>94</v>
      </c>
      <c r="H144">
        <v>1000010567</v>
      </c>
      <c r="I144" t="s">
        <v>171</v>
      </c>
      <c r="J144" s="20">
        <v>41799</v>
      </c>
      <c r="K144" s="20">
        <v>42164</v>
      </c>
      <c r="L144" t="s">
        <v>84</v>
      </c>
      <c r="M144" t="s">
        <v>85</v>
      </c>
      <c r="N144" t="s">
        <v>338</v>
      </c>
      <c r="O144">
        <v>4008140</v>
      </c>
      <c r="P144" s="3">
        <v>177000</v>
      </c>
      <c r="Q144" s="3">
        <v>88500</v>
      </c>
      <c r="R144" s="3">
        <v>22125</v>
      </c>
      <c r="S144" t="s">
        <v>105</v>
      </c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</row>
    <row r="145" spans="1:106" x14ac:dyDescent="0.2">
      <c r="A145">
        <v>1</v>
      </c>
      <c r="B145" t="s">
        <v>65</v>
      </c>
      <c r="C145">
        <v>4008000</v>
      </c>
      <c r="D145">
        <v>20730</v>
      </c>
      <c r="E145" t="s">
        <v>93</v>
      </c>
      <c r="F145">
        <v>31970</v>
      </c>
      <c r="G145" t="s">
        <v>94</v>
      </c>
      <c r="H145">
        <v>1000010568</v>
      </c>
      <c r="I145" t="s">
        <v>417</v>
      </c>
      <c r="J145" s="20">
        <v>41801</v>
      </c>
      <c r="K145" s="20">
        <v>42166</v>
      </c>
      <c r="L145" t="s">
        <v>84</v>
      </c>
      <c r="M145" t="s">
        <v>85</v>
      </c>
      <c r="N145" t="s">
        <v>338</v>
      </c>
      <c r="O145">
        <v>4008140</v>
      </c>
      <c r="P145" s="3">
        <v>85000</v>
      </c>
      <c r="Q145" s="3">
        <v>42500</v>
      </c>
      <c r="R145" s="3">
        <v>10625</v>
      </c>
      <c r="S145" t="s">
        <v>105</v>
      </c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</row>
    <row r="146" spans="1:106" x14ac:dyDescent="0.2">
      <c r="A146">
        <v>1</v>
      </c>
      <c r="B146" t="s">
        <v>65</v>
      </c>
      <c r="C146">
        <v>4008000</v>
      </c>
      <c r="D146">
        <v>20730</v>
      </c>
      <c r="E146" t="s">
        <v>93</v>
      </c>
      <c r="F146">
        <v>31970</v>
      </c>
      <c r="G146" t="s">
        <v>94</v>
      </c>
      <c r="H146">
        <v>1000010574</v>
      </c>
      <c r="I146" t="s">
        <v>174</v>
      </c>
      <c r="J146" s="20">
        <v>41804</v>
      </c>
      <c r="K146" s="20">
        <v>42169</v>
      </c>
      <c r="L146" t="s">
        <v>84</v>
      </c>
      <c r="M146" t="s">
        <v>85</v>
      </c>
      <c r="N146" t="s">
        <v>338</v>
      </c>
      <c r="O146">
        <v>4008140</v>
      </c>
      <c r="P146" s="3">
        <v>77700</v>
      </c>
      <c r="Q146" s="3">
        <v>38850</v>
      </c>
      <c r="R146" s="3">
        <v>9712.5</v>
      </c>
      <c r="S146" t="s">
        <v>105</v>
      </c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</row>
    <row r="147" spans="1:106" x14ac:dyDescent="0.2">
      <c r="A147">
        <v>1</v>
      </c>
      <c r="B147" t="s">
        <v>65</v>
      </c>
      <c r="C147">
        <v>4008000</v>
      </c>
      <c r="D147">
        <v>20730</v>
      </c>
      <c r="E147" t="s">
        <v>93</v>
      </c>
      <c r="F147">
        <v>31970</v>
      </c>
      <c r="G147" t="s">
        <v>94</v>
      </c>
      <c r="H147">
        <v>1000010570</v>
      </c>
      <c r="I147" t="s">
        <v>172</v>
      </c>
      <c r="J147" s="20">
        <v>41805</v>
      </c>
      <c r="K147" s="20">
        <v>42170</v>
      </c>
      <c r="L147" t="s">
        <v>84</v>
      </c>
      <c r="M147" t="s">
        <v>85</v>
      </c>
      <c r="N147" t="s">
        <v>338</v>
      </c>
      <c r="O147">
        <v>4008140</v>
      </c>
      <c r="P147" s="3">
        <v>355000</v>
      </c>
      <c r="Q147" s="3">
        <v>177500</v>
      </c>
      <c r="R147" s="3">
        <v>44375</v>
      </c>
      <c r="S147" t="s">
        <v>105</v>
      </c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</row>
    <row r="148" spans="1:106" x14ac:dyDescent="0.2">
      <c r="A148">
        <v>1</v>
      </c>
      <c r="B148" t="s">
        <v>65</v>
      </c>
      <c r="C148">
        <v>4008000</v>
      </c>
      <c r="D148">
        <v>20700</v>
      </c>
      <c r="E148" t="s">
        <v>87</v>
      </c>
      <c r="F148">
        <v>31900</v>
      </c>
      <c r="G148" t="s">
        <v>89</v>
      </c>
      <c r="H148">
        <v>1000015144</v>
      </c>
      <c r="I148" t="s">
        <v>351</v>
      </c>
      <c r="J148" s="20">
        <v>41806</v>
      </c>
      <c r="K148" s="20">
        <v>42537</v>
      </c>
      <c r="L148" t="s">
        <v>84</v>
      </c>
      <c r="M148" t="s">
        <v>85</v>
      </c>
      <c r="N148" t="s">
        <v>338</v>
      </c>
      <c r="O148">
        <v>4008140</v>
      </c>
      <c r="P148" s="3">
        <v>82621</v>
      </c>
      <c r="Q148" s="3">
        <v>41310.5</v>
      </c>
      <c r="R148" s="3">
        <v>10327.629999999999</v>
      </c>
      <c r="S148" t="s">
        <v>105</v>
      </c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</row>
    <row r="149" spans="1:106" x14ac:dyDescent="0.2">
      <c r="A149">
        <v>1</v>
      </c>
      <c r="B149" t="s">
        <v>65</v>
      </c>
      <c r="C149">
        <v>4008000</v>
      </c>
      <c r="D149">
        <v>20730</v>
      </c>
      <c r="E149" t="s">
        <v>93</v>
      </c>
      <c r="F149">
        <v>31970</v>
      </c>
      <c r="G149" t="s">
        <v>94</v>
      </c>
      <c r="H149">
        <v>1000010559</v>
      </c>
      <c r="I149" t="s">
        <v>175</v>
      </c>
      <c r="J149" s="20">
        <v>41807</v>
      </c>
      <c r="K149" s="20">
        <v>42172</v>
      </c>
      <c r="L149" t="s">
        <v>84</v>
      </c>
      <c r="M149" t="s">
        <v>85</v>
      </c>
      <c r="N149" t="s">
        <v>338</v>
      </c>
      <c r="O149">
        <v>4008140</v>
      </c>
      <c r="P149" s="3">
        <v>65100</v>
      </c>
      <c r="Q149" s="3">
        <v>32550</v>
      </c>
      <c r="R149" s="3">
        <v>8137.5</v>
      </c>
      <c r="S149" t="s">
        <v>105</v>
      </c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</row>
    <row r="150" spans="1:106" x14ac:dyDescent="0.2">
      <c r="A150">
        <v>1</v>
      </c>
      <c r="B150" t="s">
        <v>65</v>
      </c>
      <c r="C150">
        <v>4008000</v>
      </c>
      <c r="D150">
        <v>20730</v>
      </c>
      <c r="E150" t="s">
        <v>93</v>
      </c>
      <c r="F150">
        <v>31970</v>
      </c>
      <c r="G150" t="s">
        <v>94</v>
      </c>
      <c r="H150">
        <v>1000010569</v>
      </c>
      <c r="I150" t="s">
        <v>418</v>
      </c>
      <c r="J150" s="20">
        <v>41808</v>
      </c>
      <c r="K150" s="20">
        <v>42173</v>
      </c>
      <c r="L150" t="s">
        <v>84</v>
      </c>
      <c r="M150" t="s">
        <v>85</v>
      </c>
      <c r="N150" t="s">
        <v>338</v>
      </c>
      <c r="O150">
        <v>4008140</v>
      </c>
      <c r="P150" s="3">
        <v>220700</v>
      </c>
      <c r="Q150" s="3">
        <v>110350</v>
      </c>
      <c r="R150" s="3">
        <v>27587.5</v>
      </c>
      <c r="S150" t="s">
        <v>105</v>
      </c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</row>
    <row r="151" spans="1:106" x14ac:dyDescent="0.2">
      <c r="A151">
        <v>1</v>
      </c>
      <c r="B151" t="s">
        <v>65</v>
      </c>
      <c r="C151">
        <v>4008000</v>
      </c>
      <c r="D151">
        <v>20730</v>
      </c>
      <c r="E151" t="s">
        <v>93</v>
      </c>
      <c r="F151">
        <v>31970</v>
      </c>
      <c r="G151" t="s">
        <v>94</v>
      </c>
      <c r="H151">
        <v>1000010580</v>
      </c>
      <c r="I151" t="s">
        <v>419</v>
      </c>
      <c r="J151" s="20">
        <v>41810</v>
      </c>
      <c r="K151" s="20">
        <v>42175</v>
      </c>
      <c r="L151" t="s">
        <v>84</v>
      </c>
      <c r="M151" t="s">
        <v>85</v>
      </c>
      <c r="N151" t="s">
        <v>338</v>
      </c>
      <c r="O151">
        <v>4008140</v>
      </c>
      <c r="P151" s="3">
        <v>90000</v>
      </c>
      <c r="Q151" s="3">
        <v>45000</v>
      </c>
      <c r="R151" s="3">
        <v>11250</v>
      </c>
      <c r="S151" t="s">
        <v>105</v>
      </c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</row>
    <row r="152" spans="1:106" x14ac:dyDescent="0.2">
      <c r="A152">
        <v>1</v>
      </c>
      <c r="B152" t="s">
        <v>65</v>
      </c>
      <c r="C152">
        <v>4008000</v>
      </c>
      <c r="D152">
        <v>20730</v>
      </c>
      <c r="E152" t="s">
        <v>93</v>
      </c>
      <c r="F152">
        <v>31970</v>
      </c>
      <c r="G152" t="s">
        <v>94</v>
      </c>
      <c r="H152">
        <v>1000010572</v>
      </c>
      <c r="I152" t="s">
        <v>178</v>
      </c>
      <c r="J152" s="20">
        <v>41812</v>
      </c>
      <c r="K152" s="20">
        <v>42177</v>
      </c>
      <c r="L152" t="s">
        <v>84</v>
      </c>
      <c r="M152" t="s">
        <v>85</v>
      </c>
      <c r="N152" t="s">
        <v>338</v>
      </c>
      <c r="O152">
        <v>4008140</v>
      </c>
      <c r="P152" s="3">
        <v>55510</v>
      </c>
      <c r="Q152" s="3">
        <v>27755</v>
      </c>
      <c r="R152" s="3">
        <v>6938.75</v>
      </c>
      <c r="S152" t="s">
        <v>105</v>
      </c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</row>
    <row r="153" spans="1:106" x14ac:dyDescent="0.2">
      <c r="A153">
        <v>1</v>
      </c>
      <c r="B153" t="s">
        <v>65</v>
      </c>
      <c r="C153">
        <v>4008000</v>
      </c>
      <c r="D153">
        <v>20700</v>
      </c>
      <c r="E153" t="s">
        <v>87</v>
      </c>
      <c r="F153">
        <v>31900</v>
      </c>
      <c r="G153" t="s">
        <v>89</v>
      </c>
      <c r="H153">
        <v>1000015143</v>
      </c>
      <c r="I153" t="s">
        <v>350</v>
      </c>
      <c r="J153" s="20">
        <v>41813</v>
      </c>
      <c r="K153" s="20">
        <v>42909</v>
      </c>
      <c r="L153" t="s">
        <v>84</v>
      </c>
      <c r="M153" t="s">
        <v>85</v>
      </c>
      <c r="N153" t="s">
        <v>338</v>
      </c>
      <c r="O153">
        <v>4008140</v>
      </c>
      <c r="P153" s="3">
        <v>331500</v>
      </c>
      <c r="Q153" s="3">
        <v>165750</v>
      </c>
      <c r="R153" s="3">
        <v>41437.5</v>
      </c>
      <c r="S153" t="s">
        <v>105</v>
      </c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</row>
    <row r="154" spans="1:106" x14ac:dyDescent="0.2">
      <c r="A154">
        <v>1</v>
      </c>
      <c r="B154" t="s">
        <v>65</v>
      </c>
      <c r="C154">
        <v>4008000</v>
      </c>
      <c r="D154">
        <v>20730</v>
      </c>
      <c r="E154" t="s">
        <v>93</v>
      </c>
      <c r="F154">
        <v>31970</v>
      </c>
      <c r="G154" t="s">
        <v>94</v>
      </c>
      <c r="H154">
        <v>1000010598</v>
      </c>
      <c r="I154" t="s">
        <v>231</v>
      </c>
      <c r="J154" s="20">
        <v>41817</v>
      </c>
      <c r="K154" s="20">
        <v>42182</v>
      </c>
      <c r="L154" t="s">
        <v>84</v>
      </c>
      <c r="M154" t="s">
        <v>85</v>
      </c>
      <c r="N154" t="s">
        <v>338</v>
      </c>
      <c r="O154">
        <v>4008140</v>
      </c>
      <c r="P154" s="3">
        <v>137590</v>
      </c>
      <c r="Q154" s="3">
        <v>68795</v>
      </c>
      <c r="R154" s="3">
        <v>17198.75</v>
      </c>
      <c r="S154" t="s">
        <v>105</v>
      </c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</row>
    <row r="155" spans="1:106" x14ac:dyDescent="0.2">
      <c r="A155">
        <v>1</v>
      </c>
      <c r="B155" t="s">
        <v>65</v>
      </c>
      <c r="C155">
        <v>4008000</v>
      </c>
      <c r="D155">
        <v>20730</v>
      </c>
      <c r="E155" t="s">
        <v>93</v>
      </c>
      <c r="F155">
        <v>31970</v>
      </c>
      <c r="G155" t="s">
        <v>94</v>
      </c>
      <c r="H155">
        <v>1000010610</v>
      </c>
      <c r="I155" t="s">
        <v>425</v>
      </c>
      <c r="J155" s="20">
        <v>41818</v>
      </c>
      <c r="K155" s="20">
        <v>42183</v>
      </c>
      <c r="L155" t="s">
        <v>84</v>
      </c>
      <c r="M155" t="s">
        <v>85</v>
      </c>
      <c r="N155" t="s">
        <v>338</v>
      </c>
      <c r="O155">
        <v>4008140</v>
      </c>
      <c r="P155" s="3">
        <v>74758</v>
      </c>
      <c r="Q155" s="3">
        <v>37379</v>
      </c>
      <c r="R155" s="3">
        <v>9344.75</v>
      </c>
      <c r="S155" t="s">
        <v>105</v>
      </c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</row>
    <row r="156" spans="1:106" x14ac:dyDescent="0.2">
      <c r="A156">
        <v>1</v>
      </c>
      <c r="B156" t="s">
        <v>65</v>
      </c>
      <c r="C156">
        <v>4008000</v>
      </c>
      <c r="D156">
        <v>20730</v>
      </c>
      <c r="E156" t="s">
        <v>93</v>
      </c>
      <c r="F156">
        <v>31970</v>
      </c>
      <c r="G156" t="s">
        <v>94</v>
      </c>
      <c r="H156">
        <v>1000010591</v>
      </c>
      <c r="I156" t="s">
        <v>234</v>
      </c>
      <c r="J156" s="20">
        <v>41819</v>
      </c>
      <c r="K156" s="20">
        <v>42184</v>
      </c>
      <c r="L156" t="s">
        <v>84</v>
      </c>
      <c r="M156" t="s">
        <v>85</v>
      </c>
      <c r="N156" t="s">
        <v>338</v>
      </c>
      <c r="O156">
        <v>4008140</v>
      </c>
      <c r="P156" s="3">
        <v>385770</v>
      </c>
      <c r="Q156" s="3">
        <v>192885</v>
      </c>
      <c r="R156" s="3">
        <v>48221.25</v>
      </c>
      <c r="S156" t="s">
        <v>105</v>
      </c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</row>
    <row r="157" spans="1:106" x14ac:dyDescent="0.2">
      <c r="A157">
        <v>1</v>
      </c>
      <c r="B157" t="s">
        <v>65</v>
      </c>
      <c r="C157">
        <v>4008000</v>
      </c>
      <c r="D157">
        <v>20720</v>
      </c>
      <c r="E157" t="s">
        <v>91</v>
      </c>
      <c r="F157">
        <v>31950</v>
      </c>
      <c r="G157" t="s">
        <v>92</v>
      </c>
      <c r="H157">
        <v>1000005247</v>
      </c>
      <c r="I157" t="s">
        <v>356</v>
      </c>
      <c r="J157" s="20">
        <v>41820</v>
      </c>
      <c r="K157" s="20">
        <v>42185</v>
      </c>
      <c r="L157" t="s">
        <v>84</v>
      </c>
      <c r="M157" t="s">
        <v>85</v>
      </c>
      <c r="N157" t="s">
        <v>338</v>
      </c>
      <c r="O157">
        <v>4008140</v>
      </c>
      <c r="P157" s="3">
        <v>178703</v>
      </c>
      <c r="Q157" s="3">
        <v>89351.5</v>
      </c>
      <c r="R157" s="3">
        <v>22337.88</v>
      </c>
      <c r="S157" t="s">
        <v>105</v>
      </c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</row>
    <row r="158" spans="1:106" x14ac:dyDescent="0.2">
      <c r="A158">
        <v>1</v>
      </c>
      <c r="B158" t="s">
        <v>65</v>
      </c>
      <c r="C158">
        <v>4008000</v>
      </c>
      <c r="D158">
        <v>20720</v>
      </c>
      <c r="E158" t="s">
        <v>91</v>
      </c>
      <c r="F158">
        <v>31950</v>
      </c>
      <c r="G158" t="s">
        <v>92</v>
      </c>
      <c r="H158">
        <v>1000005250</v>
      </c>
      <c r="I158" t="s">
        <v>357</v>
      </c>
      <c r="J158" s="20">
        <v>41820</v>
      </c>
      <c r="K158" s="20">
        <v>42185</v>
      </c>
      <c r="L158" t="s">
        <v>84</v>
      </c>
      <c r="M158" t="s">
        <v>85</v>
      </c>
      <c r="N158" t="s">
        <v>338</v>
      </c>
      <c r="O158">
        <v>4008140</v>
      </c>
      <c r="P158" s="3">
        <v>433500</v>
      </c>
      <c r="Q158" s="3">
        <v>216750</v>
      </c>
      <c r="R158" s="3">
        <v>54187.5</v>
      </c>
      <c r="S158" t="s">
        <v>105</v>
      </c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</row>
    <row r="159" spans="1:106" x14ac:dyDescent="0.2">
      <c r="A159">
        <v>1</v>
      </c>
      <c r="B159" t="s">
        <v>65</v>
      </c>
      <c r="C159">
        <v>4008000</v>
      </c>
      <c r="D159">
        <v>20730</v>
      </c>
      <c r="E159" t="s">
        <v>93</v>
      </c>
      <c r="F159">
        <v>31970</v>
      </c>
      <c r="G159" t="s">
        <v>94</v>
      </c>
      <c r="H159">
        <v>1000010571</v>
      </c>
      <c r="I159" t="s">
        <v>100</v>
      </c>
      <c r="J159" s="20">
        <v>41820</v>
      </c>
      <c r="K159" s="20">
        <v>42185</v>
      </c>
      <c r="L159" t="s">
        <v>84</v>
      </c>
      <c r="M159" t="s">
        <v>85</v>
      </c>
      <c r="N159" t="s">
        <v>338</v>
      </c>
      <c r="O159">
        <v>4008140</v>
      </c>
      <c r="P159" s="3">
        <v>306300</v>
      </c>
      <c r="Q159" s="3">
        <v>153150</v>
      </c>
      <c r="R159" s="3">
        <v>38287.5</v>
      </c>
      <c r="S159" t="s">
        <v>105</v>
      </c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</row>
    <row r="160" spans="1:106" x14ac:dyDescent="0.2">
      <c r="A160">
        <v>1</v>
      </c>
      <c r="B160" t="s">
        <v>65</v>
      </c>
      <c r="C160">
        <v>4008000</v>
      </c>
      <c r="D160">
        <v>20730</v>
      </c>
      <c r="E160" t="s">
        <v>93</v>
      </c>
      <c r="F160">
        <v>31970</v>
      </c>
      <c r="G160" t="s">
        <v>94</v>
      </c>
      <c r="H160">
        <v>1000010581</v>
      </c>
      <c r="I160" t="s">
        <v>177</v>
      </c>
      <c r="J160" s="20">
        <v>41820</v>
      </c>
      <c r="K160" s="20">
        <v>42185</v>
      </c>
      <c r="L160" t="s">
        <v>84</v>
      </c>
      <c r="M160" t="s">
        <v>85</v>
      </c>
      <c r="N160" t="s">
        <v>338</v>
      </c>
      <c r="O160">
        <v>4008140</v>
      </c>
      <c r="P160" s="3">
        <v>161400</v>
      </c>
      <c r="Q160" s="3">
        <v>80700</v>
      </c>
      <c r="R160" s="3">
        <v>20175</v>
      </c>
      <c r="S160" t="s">
        <v>105</v>
      </c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</row>
    <row r="161" spans="1:106" x14ac:dyDescent="0.2">
      <c r="A161">
        <v>1</v>
      </c>
      <c r="B161" t="s">
        <v>65</v>
      </c>
      <c r="C161">
        <v>4008000</v>
      </c>
      <c r="D161">
        <v>20730</v>
      </c>
      <c r="E161" t="s">
        <v>93</v>
      </c>
      <c r="F161">
        <v>31970</v>
      </c>
      <c r="G161" t="s">
        <v>94</v>
      </c>
      <c r="H161">
        <v>1000010588</v>
      </c>
      <c r="I161" t="s">
        <v>420</v>
      </c>
      <c r="J161" s="20">
        <v>41820</v>
      </c>
      <c r="K161" s="20">
        <v>42185</v>
      </c>
      <c r="L161" t="s">
        <v>84</v>
      </c>
      <c r="M161" t="s">
        <v>85</v>
      </c>
      <c r="N161" t="s">
        <v>338</v>
      </c>
      <c r="O161">
        <v>4008140</v>
      </c>
      <c r="P161" s="3">
        <v>63626</v>
      </c>
      <c r="Q161" s="3">
        <v>31813</v>
      </c>
      <c r="R161" s="3">
        <v>7953.25</v>
      </c>
      <c r="S161" t="s">
        <v>105</v>
      </c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</row>
    <row r="162" spans="1:106" x14ac:dyDescent="0.2">
      <c r="A162">
        <v>1</v>
      </c>
      <c r="B162" t="s">
        <v>65</v>
      </c>
      <c r="C162">
        <v>4008000</v>
      </c>
      <c r="D162">
        <v>20730</v>
      </c>
      <c r="E162" t="s">
        <v>93</v>
      </c>
      <c r="F162">
        <v>31970</v>
      </c>
      <c r="G162" t="s">
        <v>94</v>
      </c>
      <c r="H162">
        <v>1000010589</v>
      </c>
      <c r="I162" t="s">
        <v>421</v>
      </c>
      <c r="J162" s="20">
        <v>41820</v>
      </c>
      <c r="K162" s="20">
        <v>42185</v>
      </c>
      <c r="L162" t="s">
        <v>84</v>
      </c>
      <c r="M162" t="s">
        <v>85</v>
      </c>
      <c r="N162" t="s">
        <v>338</v>
      </c>
      <c r="O162">
        <v>4008140</v>
      </c>
      <c r="P162" s="3">
        <v>43800</v>
      </c>
      <c r="Q162" s="3">
        <v>21900</v>
      </c>
      <c r="R162" s="3">
        <v>5475</v>
      </c>
      <c r="S162" t="s">
        <v>105</v>
      </c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</row>
    <row r="163" spans="1:106" x14ac:dyDescent="0.2">
      <c r="A163">
        <v>1</v>
      </c>
      <c r="B163" t="s">
        <v>65</v>
      </c>
      <c r="C163">
        <v>4008000</v>
      </c>
      <c r="D163">
        <v>20730</v>
      </c>
      <c r="E163" t="s">
        <v>93</v>
      </c>
      <c r="F163">
        <v>31970</v>
      </c>
      <c r="G163" t="s">
        <v>94</v>
      </c>
      <c r="H163">
        <v>1000010595</v>
      </c>
      <c r="I163" t="s">
        <v>422</v>
      </c>
      <c r="J163" s="20">
        <v>41820</v>
      </c>
      <c r="K163" s="20">
        <v>42185</v>
      </c>
      <c r="L163" t="s">
        <v>84</v>
      </c>
      <c r="M163" t="s">
        <v>85</v>
      </c>
      <c r="N163" t="s">
        <v>338</v>
      </c>
      <c r="O163">
        <v>4008140</v>
      </c>
      <c r="P163" s="3">
        <v>34000</v>
      </c>
      <c r="Q163" s="3">
        <v>17000</v>
      </c>
      <c r="R163" s="3">
        <v>4250</v>
      </c>
      <c r="S163" t="s">
        <v>105</v>
      </c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</row>
    <row r="164" spans="1:106" x14ac:dyDescent="0.2">
      <c r="A164">
        <v>1</v>
      </c>
      <c r="B164" t="s">
        <v>65</v>
      </c>
      <c r="C164">
        <v>4008000</v>
      </c>
      <c r="D164">
        <v>20730</v>
      </c>
      <c r="E164" t="s">
        <v>93</v>
      </c>
      <c r="F164">
        <v>31970</v>
      </c>
      <c r="G164" t="s">
        <v>94</v>
      </c>
      <c r="H164">
        <v>1000010596</v>
      </c>
      <c r="I164" t="s">
        <v>233</v>
      </c>
      <c r="J164" s="20">
        <v>41820</v>
      </c>
      <c r="K164" s="20">
        <v>42185</v>
      </c>
      <c r="L164" t="s">
        <v>84</v>
      </c>
      <c r="M164" t="s">
        <v>85</v>
      </c>
      <c r="N164" t="s">
        <v>338</v>
      </c>
      <c r="O164">
        <v>4008140</v>
      </c>
      <c r="P164" s="3">
        <v>68700</v>
      </c>
      <c r="Q164" s="3">
        <v>34350</v>
      </c>
      <c r="R164" s="3">
        <v>8587.5</v>
      </c>
      <c r="S164" t="s">
        <v>105</v>
      </c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</row>
    <row r="165" spans="1:106" x14ac:dyDescent="0.2">
      <c r="A165">
        <v>1</v>
      </c>
      <c r="B165" t="s">
        <v>65</v>
      </c>
      <c r="C165">
        <v>4008000</v>
      </c>
      <c r="D165">
        <v>20730</v>
      </c>
      <c r="E165" t="s">
        <v>93</v>
      </c>
      <c r="F165">
        <v>31970</v>
      </c>
      <c r="G165" t="s">
        <v>94</v>
      </c>
      <c r="H165">
        <v>1000010599</v>
      </c>
      <c r="I165" t="s">
        <v>176</v>
      </c>
      <c r="J165" s="20">
        <v>41820</v>
      </c>
      <c r="K165" s="20">
        <v>42185</v>
      </c>
      <c r="L165" t="s">
        <v>84</v>
      </c>
      <c r="M165" t="s">
        <v>85</v>
      </c>
      <c r="N165" t="s">
        <v>338</v>
      </c>
      <c r="O165">
        <v>4008140</v>
      </c>
      <c r="P165" s="3">
        <v>129900</v>
      </c>
      <c r="Q165" s="3">
        <v>64950</v>
      </c>
      <c r="R165" s="3">
        <v>16237.5</v>
      </c>
      <c r="S165" t="s">
        <v>105</v>
      </c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</row>
    <row r="166" spans="1:106" x14ac:dyDescent="0.2">
      <c r="A166">
        <v>1</v>
      </c>
      <c r="B166" t="s">
        <v>65</v>
      </c>
      <c r="C166">
        <v>4008000</v>
      </c>
      <c r="D166">
        <v>20730</v>
      </c>
      <c r="E166" t="s">
        <v>93</v>
      </c>
      <c r="F166">
        <v>31970</v>
      </c>
      <c r="G166" t="s">
        <v>94</v>
      </c>
      <c r="H166">
        <v>1000010601</v>
      </c>
      <c r="I166" t="s">
        <v>235</v>
      </c>
      <c r="J166" s="20">
        <v>41820</v>
      </c>
      <c r="K166" s="20">
        <v>42185</v>
      </c>
      <c r="L166" t="s">
        <v>84</v>
      </c>
      <c r="M166" t="s">
        <v>85</v>
      </c>
      <c r="N166" t="s">
        <v>338</v>
      </c>
      <c r="O166">
        <v>4008140</v>
      </c>
      <c r="P166" s="3">
        <v>375000</v>
      </c>
      <c r="Q166" s="3">
        <v>187500</v>
      </c>
      <c r="R166" s="3">
        <v>46875</v>
      </c>
      <c r="S166" t="s">
        <v>105</v>
      </c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</row>
    <row r="167" spans="1:106" x14ac:dyDescent="0.2">
      <c r="A167">
        <v>1</v>
      </c>
      <c r="B167" t="s">
        <v>65</v>
      </c>
      <c r="C167">
        <v>4008000</v>
      </c>
      <c r="D167">
        <v>20730</v>
      </c>
      <c r="E167" t="s">
        <v>93</v>
      </c>
      <c r="F167">
        <v>31970</v>
      </c>
      <c r="G167" t="s">
        <v>94</v>
      </c>
      <c r="H167">
        <v>1000010602</v>
      </c>
      <c r="I167" t="s">
        <v>423</v>
      </c>
      <c r="J167" s="20">
        <v>41820</v>
      </c>
      <c r="K167" s="20">
        <v>42185</v>
      </c>
      <c r="L167" t="s">
        <v>84</v>
      </c>
      <c r="M167" t="s">
        <v>85</v>
      </c>
      <c r="N167" t="s">
        <v>338</v>
      </c>
      <c r="O167">
        <v>4008140</v>
      </c>
      <c r="P167" s="3">
        <v>75000</v>
      </c>
      <c r="Q167" s="3">
        <v>37500</v>
      </c>
      <c r="R167" s="3">
        <v>9375</v>
      </c>
      <c r="S167" t="s">
        <v>105</v>
      </c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</row>
    <row r="168" spans="1:106" x14ac:dyDescent="0.2">
      <c r="A168">
        <v>1</v>
      </c>
      <c r="B168" t="s">
        <v>65</v>
      </c>
      <c r="C168">
        <v>4008000</v>
      </c>
      <c r="D168">
        <v>20730</v>
      </c>
      <c r="E168" t="s">
        <v>93</v>
      </c>
      <c r="F168">
        <v>31970</v>
      </c>
      <c r="G168" t="s">
        <v>94</v>
      </c>
      <c r="H168">
        <v>1000010606</v>
      </c>
      <c r="I168" t="s">
        <v>232</v>
      </c>
      <c r="J168" s="20">
        <v>41820</v>
      </c>
      <c r="K168" s="20">
        <v>42185</v>
      </c>
      <c r="L168" t="s">
        <v>84</v>
      </c>
      <c r="M168" t="s">
        <v>85</v>
      </c>
      <c r="N168" t="s">
        <v>338</v>
      </c>
      <c r="O168">
        <v>4008140</v>
      </c>
      <c r="P168" s="3">
        <v>63505</v>
      </c>
      <c r="Q168" s="3">
        <v>31752.5</v>
      </c>
      <c r="R168" s="3">
        <v>7938.13</v>
      </c>
      <c r="S168" t="s">
        <v>105</v>
      </c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</row>
    <row r="169" spans="1:106" x14ac:dyDescent="0.2">
      <c r="A169">
        <v>1</v>
      </c>
      <c r="B169" t="s">
        <v>65</v>
      </c>
      <c r="C169">
        <v>4008000</v>
      </c>
      <c r="D169">
        <v>20730</v>
      </c>
      <c r="E169" t="s">
        <v>93</v>
      </c>
      <c r="F169">
        <v>31970</v>
      </c>
      <c r="G169" t="s">
        <v>94</v>
      </c>
      <c r="H169">
        <v>1000010609</v>
      </c>
      <c r="I169" t="s">
        <v>424</v>
      </c>
      <c r="J169" s="20">
        <v>41820</v>
      </c>
      <c r="K169" s="20">
        <v>42185</v>
      </c>
      <c r="L169" t="s">
        <v>84</v>
      </c>
      <c r="M169" t="s">
        <v>85</v>
      </c>
      <c r="N169" t="s">
        <v>338</v>
      </c>
      <c r="O169">
        <v>4008140</v>
      </c>
      <c r="P169" s="3">
        <v>79000</v>
      </c>
      <c r="Q169" s="3">
        <v>39500</v>
      </c>
      <c r="R169" s="3">
        <v>9875</v>
      </c>
      <c r="S169" t="s">
        <v>105</v>
      </c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</row>
    <row r="170" spans="1:106" x14ac:dyDescent="0.2">
      <c r="A170">
        <v>1</v>
      </c>
      <c r="B170" t="s">
        <v>65</v>
      </c>
      <c r="C170">
        <v>4008000</v>
      </c>
      <c r="D170">
        <v>20700</v>
      </c>
      <c r="E170" t="s">
        <v>87</v>
      </c>
      <c r="F170">
        <v>31890</v>
      </c>
      <c r="G170" t="s">
        <v>88</v>
      </c>
      <c r="H170">
        <v>1000015148</v>
      </c>
      <c r="I170" t="s">
        <v>229</v>
      </c>
      <c r="J170" s="20">
        <v>41820</v>
      </c>
      <c r="K170" s="20">
        <v>42185</v>
      </c>
      <c r="L170" t="s">
        <v>84</v>
      </c>
      <c r="M170" t="s">
        <v>85</v>
      </c>
      <c r="N170" t="s">
        <v>338</v>
      </c>
      <c r="O170">
        <v>4008140</v>
      </c>
      <c r="P170" s="3">
        <v>140000</v>
      </c>
      <c r="Q170" s="3">
        <v>70000</v>
      </c>
      <c r="R170" s="3">
        <v>17500</v>
      </c>
      <c r="S170" t="s">
        <v>105</v>
      </c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</row>
    <row r="171" spans="1:106" x14ac:dyDescent="0.2">
      <c r="A171">
        <v>1</v>
      </c>
      <c r="B171" t="s">
        <v>65</v>
      </c>
      <c r="C171">
        <v>4008000</v>
      </c>
      <c r="D171">
        <v>20700</v>
      </c>
      <c r="E171" t="s">
        <v>87</v>
      </c>
      <c r="F171">
        <v>31890</v>
      </c>
      <c r="G171" t="s">
        <v>88</v>
      </c>
      <c r="H171">
        <v>1000015150</v>
      </c>
      <c r="I171" t="s">
        <v>228</v>
      </c>
      <c r="J171" s="20">
        <v>41820</v>
      </c>
      <c r="K171" s="20">
        <v>42185</v>
      </c>
      <c r="L171" t="s">
        <v>84</v>
      </c>
      <c r="M171" t="s">
        <v>85</v>
      </c>
      <c r="N171" t="s">
        <v>338</v>
      </c>
      <c r="O171">
        <v>4008140</v>
      </c>
      <c r="P171" s="3">
        <v>100000</v>
      </c>
      <c r="Q171" s="3">
        <v>50000</v>
      </c>
      <c r="R171" s="3">
        <v>12500</v>
      </c>
      <c r="S171" t="s">
        <v>105</v>
      </c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</row>
    <row r="172" spans="1:106" ht="13.5" thickBot="1" x14ac:dyDescent="0.25">
      <c r="H172"/>
      <c r="I172"/>
      <c r="N172"/>
      <c r="O172"/>
      <c r="P172" s="237">
        <f>SUM(P4:P171)</f>
        <v>22640862.210000001</v>
      </c>
      <c r="Q172" s="237">
        <f>SUM(Q4:Q171)</f>
        <v>11320431.105</v>
      </c>
      <c r="R172" s="237">
        <f>SUM(R4:R171)</f>
        <v>2830107.9412499978</v>
      </c>
      <c r="S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</row>
    <row r="173" spans="1:106" ht="13.5" thickTop="1" x14ac:dyDescent="0.2">
      <c r="H173"/>
      <c r="I173"/>
      <c r="N173"/>
      <c r="O173"/>
      <c r="Q173" s="3">
        <f>+Q139+Q6</f>
        <v>-3709.3950000000004</v>
      </c>
      <c r="R173" s="3">
        <f>+R139+R6</f>
        <v>-927.34875000000011</v>
      </c>
      <c r="S173"/>
      <c r="T173" s="233" t="s">
        <v>428</v>
      </c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</row>
    <row r="174" spans="1:106" ht="13.5" thickBot="1" x14ac:dyDescent="0.25">
      <c r="H174"/>
      <c r="I174"/>
      <c r="N174"/>
      <c r="O174"/>
      <c r="Q174" s="246">
        <f>-Q173+Q172</f>
        <v>11324140.5</v>
      </c>
      <c r="R174" s="246">
        <f>-R173+R172</f>
        <v>2831035.2899999977</v>
      </c>
      <c r="S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</row>
    <row r="175" spans="1:106" ht="13.5" thickTop="1" x14ac:dyDescent="0.2">
      <c r="H175"/>
      <c r="I175"/>
      <c r="N175"/>
      <c r="O175"/>
      <c r="S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</row>
    <row r="176" spans="1:106" x14ac:dyDescent="0.2">
      <c r="H176"/>
      <c r="I176"/>
      <c r="N176"/>
      <c r="O176"/>
      <c r="S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</row>
    <row r="177" spans="8:106" x14ac:dyDescent="0.2">
      <c r="H177"/>
      <c r="I177"/>
      <c r="N177"/>
      <c r="O177"/>
      <c r="S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</row>
    <row r="178" spans="8:106" x14ac:dyDescent="0.2">
      <c r="H178"/>
      <c r="I178"/>
      <c r="N178"/>
      <c r="O178"/>
      <c r="S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</row>
    <row r="179" spans="8:106" x14ac:dyDescent="0.2">
      <c r="H179"/>
      <c r="I179"/>
      <c r="N179"/>
      <c r="O179"/>
      <c r="S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</row>
    <row r="180" spans="8:106" x14ac:dyDescent="0.2">
      <c r="H180"/>
      <c r="I180"/>
      <c r="N180"/>
      <c r="O180"/>
      <c r="S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</row>
    <row r="181" spans="8:106" ht="30" x14ac:dyDescent="0.35">
      <c r="H181"/>
      <c r="I181" s="177"/>
      <c r="N181" s="238" t="s">
        <v>22</v>
      </c>
      <c r="O181" s="238" t="s">
        <v>106</v>
      </c>
      <c r="P181" s="238" t="s">
        <v>62</v>
      </c>
      <c r="Q181" s="238" t="s">
        <v>63</v>
      </c>
      <c r="R181" s="238" t="s">
        <v>64</v>
      </c>
      <c r="S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</row>
    <row r="182" spans="8:106" x14ac:dyDescent="0.2">
      <c r="H182"/>
      <c r="I182"/>
      <c r="N182" s="104">
        <v>4008140</v>
      </c>
      <c r="O182" s="239">
        <v>0.5</v>
      </c>
      <c r="P182" s="240">
        <f>+SUMIF($O$2:$O$171,$N182,P$2:P$171)</f>
        <v>22640862.210000001</v>
      </c>
      <c r="Q182" s="240">
        <f>+SUMIF($O$2:$O$171,$N182,Q$2:Q$171)</f>
        <v>11320431.105</v>
      </c>
      <c r="R182" s="240">
        <f>+SUMIF($O$2:$O$171,$N182,R$2:R$171)</f>
        <v>2830107.9412499978</v>
      </c>
      <c r="S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</row>
    <row r="183" spans="8:106" x14ac:dyDescent="0.2">
      <c r="H183"/>
      <c r="I183"/>
      <c r="O183" s="90"/>
      <c r="P183" s="240">
        <f>+SUMIF($O$2:$O$171,$N183,P$2:P$171)</f>
        <v>0</v>
      </c>
      <c r="Q183" s="240">
        <f>+SUMIF($O$2:$O$171,$N183,Q$2:Q$171)</f>
        <v>0</v>
      </c>
      <c r="R183" s="240">
        <f>+SUMIF($O$2:$O$171,$N183,R$2:R$171)</f>
        <v>0</v>
      </c>
      <c r="S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</row>
    <row r="184" spans="8:106" ht="13.5" thickBot="1" x14ac:dyDescent="0.25">
      <c r="H184"/>
      <c r="I184"/>
      <c r="O184" s="240"/>
      <c r="P184" s="237">
        <f>SUM(P182:P183)</f>
        <v>22640862.210000001</v>
      </c>
      <c r="Q184" s="237">
        <f>SUM(Q182:Q183)</f>
        <v>11320431.105</v>
      </c>
      <c r="R184" s="237">
        <f>SUM(R182:R183)</f>
        <v>2830107.9412499978</v>
      </c>
      <c r="S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</row>
    <row r="185" spans="8:106" ht="13.5" thickTop="1" x14ac:dyDescent="0.2">
      <c r="H185"/>
      <c r="I185"/>
      <c r="O185" s="240"/>
      <c r="P185" s="241"/>
      <c r="Q185" s="241"/>
      <c r="R185" s="241"/>
      <c r="S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</row>
    <row r="186" spans="8:106" x14ac:dyDescent="0.2">
      <c r="H186"/>
      <c r="I186"/>
      <c r="N186"/>
      <c r="O186"/>
      <c r="S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</row>
    <row r="187" spans="8:106" x14ac:dyDescent="0.2">
      <c r="H187"/>
      <c r="I187"/>
      <c r="N187"/>
      <c r="O187"/>
      <c r="S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</row>
    <row r="188" spans="8:106" x14ac:dyDescent="0.2">
      <c r="H188"/>
      <c r="I188"/>
      <c r="N188"/>
      <c r="O188"/>
      <c r="S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</row>
    <row r="189" spans="8:106" x14ac:dyDescent="0.2">
      <c r="H189"/>
      <c r="I189"/>
      <c r="N189"/>
      <c r="O189"/>
      <c r="S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</row>
    <row r="190" spans="8:106" x14ac:dyDescent="0.2">
      <c r="H190"/>
      <c r="I190"/>
      <c r="N190"/>
      <c r="O190"/>
      <c r="S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</row>
    <row r="191" spans="8:106" x14ac:dyDescent="0.2">
      <c r="H191"/>
      <c r="I191"/>
      <c r="N191"/>
      <c r="O191"/>
      <c r="S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</row>
    <row r="192" spans="8:106" x14ac:dyDescent="0.2">
      <c r="H192"/>
      <c r="I192"/>
      <c r="N192"/>
      <c r="O192"/>
      <c r="S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</row>
    <row r="193" spans="8:106" x14ac:dyDescent="0.2">
      <c r="H193"/>
      <c r="I193"/>
      <c r="N193"/>
      <c r="O193"/>
      <c r="S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</row>
    <row r="194" spans="8:106" x14ac:dyDescent="0.2">
      <c r="H194"/>
      <c r="I194"/>
      <c r="N194"/>
      <c r="O194"/>
      <c r="S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</row>
    <row r="195" spans="8:106" x14ac:dyDescent="0.2">
      <c r="H195"/>
      <c r="I195"/>
      <c r="N195"/>
      <c r="O195"/>
      <c r="S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</row>
    <row r="196" spans="8:106" x14ac:dyDescent="0.2">
      <c r="H196"/>
      <c r="I196"/>
      <c r="N196"/>
      <c r="O196"/>
      <c r="S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</row>
    <row r="197" spans="8:106" x14ac:dyDescent="0.2">
      <c r="H197"/>
      <c r="I197"/>
      <c r="N197"/>
      <c r="O197"/>
      <c r="S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</row>
    <row r="198" spans="8:106" x14ac:dyDescent="0.2">
      <c r="H198"/>
      <c r="I198"/>
      <c r="N198"/>
      <c r="O198"/>
      <c r="S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</row>
    <row r="199" spans="8:106" x14ac:dyDescent="0.2">
      <c r="H199"/>
      <c r="I199"/>
      <c r="N199"/>
      <c r="O199"/>
      <c r="S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</row>
    <row r="200" spans="8:106" x14ac:dyDescent="0.2">
      <c r="H200"/>
      <c r="I200"/>
      <c r="N200"/>
      <c r="O200"/>
      <c r="S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</row>
    <row r="201" spans="8:106" x14ac:dyDescent="0.2">
      <c r="H201"/>
      <c r="I201"/>
      <c r="N201"/>
      <c r="O201"/>
      <c r="S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</row>
    <row r="202" spans="8:106" x14ac:dyDescent="0.2">
      <c r="H202"/>
      <c r="I202"/>
      <c r="N202"/>
      <c r="O202"/>
      <c r="S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</row>
    <row r="203" spans="8:106" x14ac:dyDescent="0.2">
      <c r="H203"/>
      <c r="I203"/>
      <c r="N203"/>
      <c r="O203"/>
      <c r="S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</row>
    <row r="204" spans="8:106" x14ac:dyDescent="0.2">
      <c r="H204"/>
      <c r="I204"/>
      <c r="N204"/>
      <c r="O204"/>
      <c r="S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</row>
    <row r="205" spans="8:106" x14ac:dyDescent="0.2">
      <c r="H205"/>
      <c r="I205"/>
      <c r="N205"/>
      <c r="O205"/>
      <c r="S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</row>
    <row r="206" spans="8:106" x14ac:dyDescent="0.2">
      <c r="H206"/>
      <c r="I206"/>
      <c r="N206"/>
      <c r="O206"/>
      <c r="S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</row>
    <row r="207" spans="8:106" x14ac:dyDescent="0.2">
      <c r="H207"/>
      <c r="I207"/>
      <c r="N207"/>
      <c r="O207"/>
      <c r="S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</row>
    <row r="208" spans="8:106" x14ac:dyDescent="0.2">
      <c r="H208"/>
      <c r="I208"/>
      <c r="N208"/>
      <c r="O208"/>
      <c r="S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</row>
    <row r="209" spans="8:106" x14ac:dyDescent="0.2">
      <c r="H209"/>
      <c r="I209"/>
      <c r="N209"/>
      <c r="O209"/>
      <c r="S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</row>
    <row r="210" spans="8:106" x14ac:dyDescent="0.2">
      <c r="H210"/>
      <c r="I210"/>
      <c r="N210"/>
      <c r="O210"/>
      <c r="S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</row>
    <row r="211" spans="8:106" x14ac:dyDescent="0.2">
      <c r="H211"/>
      <c r="I211"/>
      <c r="N211"/>
      <c r="O211"/>
      <c r="S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</row>
    <row r="212" spans="8:106" x14ac:dyDescent="0.2">
      <c r="H212"/>
      <c r="I212"/>
      <c r="N212"/>
      <c r="O212"/>
      <c r="S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</row>
    <row r="213" spans="8:106" x14ac:dyDescent="0.2">
      <c r="H213"/>
      <c r="I213"/>
      <c r="N213"/>
      <c r="O213"/>
      <c r="S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</row>
    <row r="214" spans="8:106" x14ac:dyDescent="0.2">
      <c r="H214"/>
      <c r="I214"/>
      <c r="N214"/>
      <c r="O214"/>
      <c r="S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</row>
    <row r="215" spans="8:106" x14ac:dyDescent="0.2">
      <c r="H215"/>
      <c r="I215"/>
      <c r="N215"/>
      <c r="O215"/>
      <c r="S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</row>
    <row r="216" spans="8:106" x14ac:dyDescent="0.2">
      <c r="H216"/>
      <c r="I216"/>
      <c r="N216"/>
      <c r="O216"/>
      <c r="S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</row>
    <row r="217" spans="8:106" x14ac:dyDescent="0.2">
      <c r="H217"/>
      <c r="I217"/>
      <c r="N217"/>
      <c r="O217"/>
      <c r="S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</row>
    <row r="218" spans="8:106" x14ac:dyDescent="0.2">
      <c r="H218"/>
      <c r="I218"/>
      <c r="N218"/>
      <c r="O218"/>
      <c r="S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</row>
    <row r="219" spans="8:106" x14ac:dyDescent="0.2">
      <c r="H219"/>
      <c r="I219"/>
      <c r="N219"/>
      <c r="O219"/>
      <c r="S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</row>
    <row r="220" spans="8:106" x14ac:dyDescent="0.2">
      <c r="H220"/>
      <c r="I220"/>
      <c r="N220"/>
      <c r="O220"/>
      <c r="S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</row>
    <row r="221" spans="8:106" x14ac:dyDescent="0.2">
      <c r="H221"/>
      <c r="I221"/>
      <c r="N221"/>
      <c r="O221"/>
      <c r="S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</row>
    <row r="222" spans="8:106" x14ac:dyDescent="0.2">
      <c r="H222"/>
      <c r="I222"/>
      <c r="N222"/>
      <c r="O222"/>
      <c r="S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</row>
    <row r="223" spans="8:106" x14ac:dyDescent="0.2">
      <c r="H223"/>
      <c r="I223"/>
      <c r="N223"/>
      <c r="O223"/>
      <c r="S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</row>
    <row r="224" spans="8:106" x14ac:dyDescent="0.2">
      <c r="H224"/>
      <c r="I224"/>
      <c r="N224"/>
      <c r="O224"/>
      <c r="S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</row>
    <row r="225" spans="8:106" x14ac:dyDescent="0.2">
      <c r="H225"/>
      <c r="I225"/>
      <c r="N225"/>
      <c r="O225"/>
      <c r="S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</row>
    <row r="226" spans="8:106" x14ac:dyDescent="0.2">
      <c r="H226"/>
      <c r="I226"/>
      <c r="N226"/>
      <c r="O226"/>
      <c r="S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</row>
    <row r="227" spans="8:106" x14ac:dyDescent="0.2">
      <c r="H227"/>
      <c r="I227"/>
      <c r="N227"/>
      <c r="O227"/>
      <c r="S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</row>
    <row r="228" spans="8:106" x14ac:dyDescent="0.2">
      <c r="H228"/>
      <c r="I228"/>
      <c r="N228"/>
      <c r="O228"/>
      <c r="S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</row>
    <row r="229" spans="8:106" x14ac:dyDescent="0.2">
      <c r="H229"/>
      <c r="I229"/>
      <c r="N229"/>
      <c r="O229"/>
      <c r="S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</row>
    <row r="230" spans="8:106" x14ac:dyDescent="0.2">
      <c r="H230"/>
      <c r="I230"/>
      <c r="N230"/>
      <c r="O230"/>
      <c r="S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</row>
    <row r="231" spans="8:106" x14ac:dyDescent="0.2">
      <c r="H231"/>
      <c r="I231"/>
      <c r="N231"/>
      <c r="O231"/>
      <c r="S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</row>
    <row r="232" spans="8:106" x14ac:dyDescent="0.2">
      <c r="H232"/>
      <c r="I232"/>
      <c r="N232"/>
      <c r="O232"/>
      <c r="S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</row>
    <row r="233" spans="8:106" x14ac:dyDescent="0.2">
      <c r="H233"/>
      <c r="I233"/>
      <c r="N233"/>
      <c r="O233"/>
      <c r="S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</row>
    <row r="234" spans="8:106" x14ac:dyDescent="0.2">
      <c r="H234"/>
      <c r="I234"/>
      <c r="N234"/>
      <c r="O234"/>
      <c r="S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</row>
    <row r="235" spans="8:106" x14ac:dyDescent="0.2">
      <c r="H235"/>
      <c r="I235"/>
      <c r="N235"/>
      <c r="O235"/>
      <c r="S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</row>
    <row r="236" spans="8:106" x14ac:dyDescent="0.2">
      <c r="H236"/>
      <c r="I236"/>
      <c r="N236"/>
      <c r="O236"/>
      <c r="S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</row>
    <row r="237" spans="8:106" x14ac:dyDescent="0.2">
      <c r="H237"/>
      <c r="I237"/>
      <c r="N237"/>
      <c r="O237"/>
      <c r="S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</row>
    <row r="238" spans="8:106" x14ac:dyDescent="0.2">
      <c r="H238"/>
      <c r="I238"/>
      <c r="N238"/>
      <c r="O238"/>
      <c r="S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</row>
    <row r="239" spans="8:106" x14ac:dyDescent="0.2">
      <c r="H239"/>
      <c r="I239"/>
      <c r="N239"/>
      <c r="O239"/>
      <c r="S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</row>
    <row r="240" spans="8:106" x14ac:dyDescent="0.2">
      <c r="H240"/>
      <c r="I240"/>
      <c r="N240"/>
      <c r="O240"/>
      <c r="S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</row>
    <row r="241" spans="8:106" x14ac:dyDescent="0.2">
      <c r="H241"/>
      <c r="I241"/>
      <c r="N241"/>
      <c r="O241"/>
      <c r="S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</row>
    <row r="242" spans="8:106" x14ac:dyDescent="0.2">
      <c r="H242"/>
      <c r="I242"/>
      <c r="N242"/>
      <c r="O242"/>
      <c r="S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</row>
    <row r="243" spans="8:106" x14ac:dyDescent="0.2">
      <c r="H243"/>
      <c r="I243"/>
      <c r="N243"/>
      <c r="O243"/>
      <c r="S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</row>
    <row r="244" spans="8:106" x14ac:dyDescent="0.2">
      <c r="H244"/>
      <c r="I244"/>
      <c r="N244"/>
      <c r="O244"/>
      <c r="S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</row>
    <row r="245" spans="8:106" x14ac:dyDescent="0.2">
      <c r="H245"/>
      <c r="I245"/>
      <c r="N245"/>
      <c r="O245"/>
      <c r="S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</row>
    <row r="246" spans="8:106" x14ac:dyDescent="0.2">
      <c r="H246"/>
      <c r="I246"/>
      <c r="N246"/>
      <c r="O246"/>
      <c r="S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</row>
    <row r="247" spans="8:106" x14ac:dyDescent="0.2">
      <c r="H247"/>
      <c r="I247"/>
      <c r="N247"/>
      <c r="O247"/>
      <c r="S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</row>
    <row r="248" spans="8:106" x14ac:dyDescent="0.2">
      <c r="H248"/>
      <c r="I248"/>
      <c r="N248"/>
      <c r="O248"/>
      <c r="S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</row>
    <row r="249" spans="8:106" x14ac:dyDescent="0.2">
      <c r="H249"/>
      <c r="I249"/>
      <c r="N249"/>
      <c r="O249"/>
      <c r="S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</row>
    <row r="250" spans="8:106" x14ac:dyDescent="0.2">
      <c r="H250"/>
      <c r="I250"/>
      <c r="N250"/>
      <c r="O250"/>
      <c r="S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</row>
    <row r="251" spans="8:106" x14ac:dyDescent="0.2">
      <c r="H251"/>
      <c r="I251"/>
      <c r="N251"/>
      <c r="O251"/>
      <c r="S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</row>
    <row r="252" spans="8:106" x14ac:dyDescent="0.2">
      <c r="H252"/>
      <c r="I252"/>
      <c r="N252"/>
      <c r="O252"/>
      <c r="S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</row>
    <row r="253" spans="8:106" x14ac:dyDescent="0.2">
      <c r="H253"/>
      <c r="I253"/>
      <c r="N253"/>
      <c r="O253"/>
      <c r="S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</row>
    <row r="254" spans="8:106" x14ac:dyDescent="0.2">
      <c r="H254"/>
      <c r="I254"/>
      <c r="N254"/>
      <c r="O254"/>
      <c r="S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</row>
    <row r="255" spans="8:106" x14ac:dyDescent="0.2">
      <c r="H255"/>
      <c r="I255"/>
      <c r="N255"/>
      <c r="O255"/>
      <c r="S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</row>
    <row r="256" spans="8:106" x14ac:dyDescent="0.2">
      <c r="N256" s="3"/>
      <c r="Q256" s="23"/>
      <c r="R256"/>
      <c r="T256" s="23"/>
    </row>
    <row r="257" spans="14:20" x14ac:dyDescent="0.2">
      <c r="N257" s="3"/>
      <c r="Q257" s="23"/>
      <c r="R257"/>
      <c r="T257" s="23"/>
    </row>
    <row r="258" spans="14:20" x14ac:dyDescent="0.2">
      <c r="N258" s="3"/>
      <c r="Q258" s="23"/>
      <c r="R258"/>
      <c r="T258" s="23"/>
    </row>
    <row r="259" spans="14:20" x14ac:dyDescent="0.2">
      <c r="N259" s="3"/>
      <c r="Q259" s="23"/>
      <c r="R259"/>
      <c r="T259" s="23"/>
    </row>
    <row r="260" spans="14:20" x14ac:dyDescent="0.2">
      <c r="N260" s="3"/>
      <c r="Q260" s="23"/>
      <c r="R260"/>
      <c r="T260" s="23"/>
    </row>
    <row r="261" spans="14:20" x14ac:dyDescent="0.2">
      <c r="N261" s="3"/>
      <c r="Q261" s="23"/>
      <c r="R261"/>
      <c r="T261" s="23"/>
    </row>
    <row r="262" spans="14:20" x14ac:dyDescent="0.2">
      <c r="N262" s="3"/>
      <c r="Q262" s="23"/>
      <c r="R262"/>
      <c r="T262" s="23"/>
    </row>
    <row r="263" spans="14:20" x14ac:dyDescent="0.2">
      <c r="N263" s="3"/>
      <c r="Q263" s="23"/>
      <c r="R263"/>
      <c r="T263" s="23"/>
    </row>
    <row r="264" spans="14:20" x14ac:dyDescent="0.2">
      <c r="N264" s="3"/>
      <c r="Q264" s="23"/>
      <c r="R264"/>
      <c r="T264" s="23"/>
    </row>
    <row r="265" spans="14:20" x14ac:dyDescent="0.2">
      <c r="N265" s="3"/>
      <c r="Q265" s="23"/>
      <c r="R265"/>
      <c r="T265" s="23"/>
    </row>
    <row r="266" spans="14:20" x14ac:dyDescent="0.2">
      <c r="N266" s="3"/>
      <c r="Q266" s="23"/>
      <c r="R266"/>
      <c r="T266" s="23"/>
    </row>
    <row r="267" spans="14:20" x14ac:dyDescent="0.2">
      <c r="N267" s="3"/>
      <c r="Q267" s="23"/>
      <c r="R267"/>
      <c r="T267" s="23"/>
    </row>
    <row r="268" spans="14:20" x14ac:dyDescent="0.2">
      <c r="N268" s="3"/>
      <c r="Q268" s="23"/>
      <c r="R268"/>
      <c r="T268" s="23"/>
    </row>
    <row r="269" spans="14:20" x14ac:dyDescent="0.2">
      <c r="N269" s="3"/>
      <c r="Q269" s="23"/>
      <c r="R269"/>
      <c r="T269" s="23"/>
    </row>
    <row r="270" spans="14:20" x14ac:dyDescent="0.2">
      <c r="N270" s="3"/>
      <c r="Q270" s="23"/>
      <c r="R270"/>
      <c r="T270" s="23"/>
    </row>
    <row r="271" spans="14:20" x14ac:dyDescent="0.2">
      <c r="N271" s="3"/>
      <c r="Q271" s="23"/>
      <c r="R271"/>
      <c r="T271" s="23"/>
    </row>
    <row r="272" spans="14:20" x14ac:dyDescent="0.2">
      <c r="N272" s="3"/>
      <c r="Q272" s="23"/>
      <c r="R272"/>
      <c r="T272" s="23"/>
    </row>
    <row r="273" spans="14:20" x14ac:dyDescent="0.2">
      <c r="N273" s="3"/>
      <c r="Q273" s="23"/>
      <c r="R273"/>
      <c r="T273" s="23"/>
    </row>
    <row r="274" spans="14:20" x14ac:dyDescent="0.2">
      <c r="N274" s="3"/>
      <c r="Q274" s="23"/>
      <c r="R274"/>
      <c r="T274" s="23"/>
    </row>
    <row r="275" spans="14:20" x14ac:dyDescent="0.2">
      <c r="N275" s="3"/>
      <c r="Q275" s="23"/>
      <c r="R275"/>
      <c r="T275" s="23"/>
    </row>
    <row r="276" spans="14:20" x14ac:dyDescent="0.2">
      <c r="N276" s="3"/>
      <c r="Q276" s="23"/>
      <c r="R276"/>
      <c r="T276" s="23"/>
    </row>
    <row r="277" spans="14:20" x14ac:dyDescent="0.2">
      <c r="N277" s="3"/>
      <c r="Q277" s="23"/>
      <c r="R277"/>
      <c r="T277" s="23"/>
    </row>
    <row r="278" spans="14:20" x14ac:dyDescent="0.2">
      <c r="N278" s="3"/>
      <c r="Q278" s="23"/>
      <c r="R278"/>
      <c r="T278" s="23"/>
    </row>
  </sheetData>
  <autoFilter ref="A2:DB2"/>
  <printOptions gridLines="1"/>
  <pageMargins left="0.7" right="0.7" top="0.75" bottom="0.75" header="0.3" footer="0.3"/>
  <pageSetup scale="1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Y148"/>
  <sheetViews>
    <sheetView topLeftCell="I1" zoomScale="85" zoomScaleNormal="85" workbookViewId="0">
      <pane ySplit="2" topLeftCell="A81" activePane="bottomLeft" state="frozen"/>
      <selection pane="bottomLeft" activeCell="V112" sqref="V112"/>
    </sheetView>
  </sheetViews>
  <sheetFormatPr defaultRowHeight="15" x14ac:dyDescent="0.25"/>
  <cols>
    <col min="1" max="5" width="9.140625" style="148"/>
    <col min="6" max="8" width="22.7109375" style="148" customWidth="1"/>
    <col min="9" max="9" width="43.85546875" style="148" customWidth="1"/>
    <col min="10" max="10" width="11.85546875" style="148" bestFit="1" customWidth="1"/>
    <col min="11" max="11" width="10.85546875" style="148" bestFit="1" customWidth="1"/>
    <col min="12" max="12" width="12.5703125" style="148" customWidth="1"/>
    <col min="13" max="13" width="10.28515625" style="148" customWidth="1"/>
    <col min="14" max="15" width="9.140625" style="148"/>
    <col min="16" max="17" width="11.28515625" style="148" customWidth="1"/>
    <col min="18" max="18" width="14.28515625" style="148" bestFit="1" customWidth="1"/>
    <col min="19" max="19" width="14" style="149" customWidth="1"/>
    <col min="20" max="20" width="14.140625" style="149" customWidth="1"/>
    <col min="21" max="21" width="12.42578125" style="149" customWidth="1"/>
    <col min="22" max="22" width="12.140625" style="149" customWidth="1"/>
    <col min="23" max="23" width="13.140625" style="149" customWidth="1"/>
    <col min="24" max="24" width="11.5703125" style="149" customWidth="1"/>
    <col min="25" max="16384" width="9.140625" style="148"/>
  </cols>
  <sheetData>
    <row r="1" spans="1:25" x14ac:dyDescent="0.25">
      <c r="R1" s="178">
        <f>+SUBTOTAL(9,R$2:R$2)</f>
        <v>0</v>
      </c>
      <c r="S1" s="178">
        <f>+SUBTOTAL(9,S$2:S$2)</f>
        <v>0</v>
      </c>
      <c r="T1"/>
      <c r="U1"/>
    </row>
    <row r="2" spans="1:25" ht="30" x14ac:dyDescent="0.25">
      <c r="A2" s="193" t="s">
        <v>54</v>
      </c>
      <c r="B2" s="193" t="s">
        <v>54</v>
      </c>
      <c r="C2" s="193" t="s">
        <v>55</v>
      </c>
      <c r="D2" s="193" t="s">
        <v>56</v>
      </c>
      <c r="E2" s="193" t="s">
        <v>56</v>
      </c>
      <c r="F2" s="193" t="s">
        <v>56</v>
      </c>
      <c r="G2" s="193" t="s">
        <v>56</v>
      </c>
      <c r="H2" s="193" t="s">
        <v>57</v>
      </c>
      <c r="I2" s="193" t="s">
        <v>104</v>
      </c>
      <c r="J2" s="193" t="s">
        <v>179</v>
      </c>
      <c r="K2" s="193" t="s">
        <v>237</v>
      </c>
      <c r="L2" s="193" t="s">
        <v>58</v>
      </c>
      <c r="M2" s="193" t="s">
        <v>59</v>
      </c>
      <c r="N2" s="193" t="s">
        <v>180</v>
      </c>
      <c r="O2" s="193" t="s">
        <v>180</v>
      </c>
      <c r="P2" s="193" t="s">
        <v>60</v>
      </c>
      <c r="Q2" s="193" t="s">
        <v>61</v>
      </c>
      <c r="R2" s="196" t="s">
        <v>71</v>
      </c>
      <c r="S2" s="196" t="s">
        <v>108</v>
      </c>
      <c r="T2" s="195" t="s">
        <v>70</v>
      </c>
      <c r="U2" s="188"/>
      <c r="V2" s="3"/>
      <c r="W2" s="3"/>
      <c r="X2" s="3"/>
      <c r="Y2"/>
    </row>
    <row r="3" spans="1:25" customFormat="1" ht="12.75" x14ac:dyDescent="0.2">
      <c r="A3">
        <v>1</v>
      </c>
      <c r="B3" t="s">
        <v>65</v>
      </c>
      <c r="C3">
        <v>4008000</v>
      </c>
      <c r="D3">
        <v>20720</v>
      </c>
      <c r="E3" t="s">
        <v>91</v>
      </c>
      <c r="F3">
        <v>31950</v>
      </c>
      <c r="G3" t="s">
        <v>92</v>
      </c>
      <c r="H3">
        <v>1000005139</v>
      </c>
      <c r="I3" t="s">
        <v>256</v>
      </c>
      <c r="J3" s="20">
        <v>41640</v>
      </c>
      <c r="K3" s="20">
        <v>41676</v>
      </c>
      <c r="L3" s="20">
        <v>42005</v>
      </c>
      <c r="M3" t="s">
        <v>96</v>
      </c>
      <c r="N3" t="s">
        <v>85</v>
      </c>
      <c r="O3" t="s">
        <v>227</v>
      </c>
      <c r="P3" t="s">
        <v>335</v>
      </c>
      <c r="Q3">
        <v>4008140</v>
      </c>
      <c r="R3" t="s">
        <v>334</v>
      </c>
      <c r="S3" s="3">
        <v>0</v>
      </c>
      <c r="T3" s="3">
        <v>92.5</v>
      </c>
      <c r="U3" t="s">
        <v>110</v>
      </c>
    </row>
    <row r="4" spans="1:25" customFormat="1" ht="12.75" x14ac:dyDescent="0.2">
      <c r="A4">
        <v>1</v>
      </c>
      <c r="B4" t="s">
        <v>65</v>
      </c>
      <c r="C4">
        <v>4008000</v>
      </c>
      <c r="D4">
        <v>20720</v>
      </c>
      <c r="E4" t="s">
        <v>91</v>
      </c>
      <c r="F4">
        <v>31950</v>
      </c>
      <c r="G4" t="s">
        <v>92</v>
      </c>
      <c r="H4">
        <v>1000005139</v>
      </c>
      <c r="I4" t="s">
        <v>256</v>
      </c>
      <c r="J4" s="20">
        <v>41640</v>
      </c>
      <c r="K4" s="20">
        <v>41676</v>
      </c>
      <c r="L4" s="20">
        <v>42005</v>
      </c>
      <c r="M4" t="s">
        <v>96</v>
      </c>
      <c r="N4" t="s">
        <v>85</v>
      </c>
      <c r="O4" t="s">
        <v>227</v>
      </c>
      <c r="P4" t="s">
        <v>338</v>
      </c>
      <c r="Q4">
        <v>4008140</v>
      </c>
      <c r="R4" t="s">
        <v>334</v>
      </c>
      <c r="S4" s="3">
        <v>0</v>
      </c>
      <c r="T4" s="3">
        <v>0</v>
      </c>
      <c r="U4" t="s">
        <v>110</v>
      </c>
    </row>
    <row r="5" spans="1:25" customFormat="1" ht="12.75" x14ac:dyDescent="0.2">
      <c r="A5">
        <v>1</v>
      </c>
      <c r="B5" t="s">
        <v>65</v>
      </c>
      <c r="C5">
        <v>4008000</v>
      </c>
      <c r="D5">
        <v>20720</v>
      </c>
      <c r="E5" t="s">
        <v>91</v>
      </c>
      <c r="F5">
        <v>31950</v>
      </c>
      <c r="G5" t="s">
        <v>92</v>
      </c>
      <c r="H5">
        <v>1000005157</v>
      </c>
      <c r="I5" t="s">
        <v>263</v>
      </c>
      <c r="J5" s="20">
        <v>41640</v>
      </c>
      <c r="K5" s="20">
        <v>41650</v>
      </c>
      <c r="L5" s="20">
        <v>42005</v>
      </c>
      <c r="M5" t="s">
        <v>96</v>
      </c>
      <c r="N5" t="s">
        <v>85</v>
      </c>
      <c r="O5" t="s">
        <v>227</v>
      </c>
      <c r="P5" t="s">
        <v>337</v>
      </c>
      <c r="Q5">
        <v>4008140</v>
      </c>
      <c r="R5" t="s">
        <v>334</v>
      </c>
      <c r="S5" s="3">
        <v>0</v>
      </c>
      <c r="T5" s="3">
        <v>227.5</v>
      </c>
      <c r="U5" t="s">
        <v>110</v>
      </c>
    </row>
    <row r="6" spans="1:25" customFormat="1" ht="12.75" x14ac:dyDescent="0.2">
      <c r="A6">
        <v>1</v>
      </c>
      <c r="B6" t="s">
        <v>65</v>
      </c>
      <c r="C6">
        <v>4008000</v>
      </c>
      <c r="D6">
        <v>20720</v>
      </c>
      <c r="E6" t="s">
        <v>91</v>
      </c>
      <c r="F6">
        <v>31950</v>
      </c>
      <c r="G6" t="s">
        <v>92</v>
      </c>
      <c r="H6">
        <v>1000005157</v>
      </c>
      <c r="I6" t="s">
        <v>263</v>
      </c>
      <c r="J6" s="20">
        <v>41640</v>
      </c>
      <c r="K6" s="20">
        <v>41650</v>
      </c>
      <c r="L6" s="20">
        <v>42005</v>
      </c>
      <c r="M6" t="s">
        <v>96</v>
      </c>
      <c r="N6" t="s">
        <v>85</v>
      </c>
      <c r="O6" t="s">
        <v>227</v>
      </c>
      <c r="P6" t="s">
        <v>338</v>
      </c>
      <c r="Q6">
        <v>4008140</v>
      </c>
      <c r="R6" t="s">
        <v>334</v>
      </c>
      <c r="S6" s="3">
        <v>0</v>
      </c>
      <c r="T6" s="3">
        <v>0</v>
      </c>
      <c r="U6" t="s">
        <v>110</v>
      </c>
    </row>
    <row r="7" spans="1:25" customFormat="1" ht="12.75" x14ac:dyDescent="0.2">
      <c r="A7">
        <v>1</v>
      </c>
      <c r="B7" t="s">
        <v>65</v>
      </c>
      <c r="C7">
        <v>4008000</v>
      </c>
      <c r="D7">
        <v>20720</v>
      </c>
      <c r="E7" t="s">
        <v>91</v>
      </c>
      <c r="F7">
        <v>31950</v>
      </c>
      <c r="G7" t="s">
        <v>92</v>
      </c>
      <c r="H7">
        <v>1000005161</v>
      </c>
      <c r="I7" t="s">
        <v>264</v>
      </c>
      <c r="J7" s="20">
        <v>41640</v>
      </c>
      <c r="K7" s="20">
        <v>41683</v>
      </c>
      <c r="L7" s="20">
        <v>42005</v>
      </c>
      <c r="M7" t="s">
        <v>96</v>
      </c>
      <c r="N7" t="s">
        <v>85</v>
      </c>
      <c r="O7" t="s">
        <v>227</v>
      </c>
      <c r="P7" t="s">
        <v>335</v>
      </c>
      <c r="Q7">
        <v>4008140</v>
      </c>
      <c r="R7" t="s">
        <v>334</v>
      </c>
      <c r="S7" s="3">
        <v>0</v>
      </c>
      <c r="T7" s="3">
        <v>25</v>
      </c>
      <c r="U7" t="s">
        <v>110</v>
      </c>
    </row>
    <row r="8" spans="1:25" customFormat="1" ht="12.75" x14ac:dyDescent="0.2">
      <c r="A8">
        <v>1</v>
      </c>
      <c r="B8" t="s">
        <v>65</v>
      </c>
      <c r="C8">
        <v>4008000</v>
      </c>
      <c r="D8">
        <v>20720</v>
      </c>
      <c r="E8" t="s">
        <v>91</v>
      </c>
      <c r="F8">
        <v>31950</v>
      </c>
      <c r="G8" t="s">
        <v>92</v>
      </c>
      <c r="H8">
        <v>1000005161</v>
      </c>
      <c r="I8" t="s">
        <v>264</v>
      </c>
      <c r="J8" s="20">
        <v>41640</v>
      </c>
      <c r="K8" s="20">
        <v>41683</v>
      </c>
      <c r="L8" s="20">
        <v>42005</v>
      </c>
      <c r="M8" t="s">
        <v>96</v>
      </c>
      <c r="N8" t="s">
        <v>85</v>
      </c>
      <c r="O8" t="s">
        <v>227</v>
      </c>
      <c r="P8" t="s">
        <v>337</v>
      </c>
      <c r="Q8">
        <v>4008140</v>
      </c>
      <c r="R8" t="s">
        <v>334</v>
      </c>
      <c r="S8" s="3">
        <v>0</v>
      </c>
      <c r="T8" s="3">
        <v>92.5</v>
      </c>
      <c r="U8" t="s">
        <v>110</v>
      </c>
    </row>
    <row r="9" spans="1:25" customFormat="1" ht="12.75" x14ac:dyDescent="0.2">
      <c r="A9">
        <v>1</v>
      </c>
      <c r="B9" t="s">
        <v>65</v>
      </c>
      <c r="C9">
        <v>4008000</v>
      </c>
      <c r="D9">
        <v>20720</v>
      </c>
      <c r="E9" t="s">
        <v>91</v>
      </c>
      <c r="F9">
        <v>31950</v>
      </c>
      <c r="G9" t="s">
        <v>92</v>
      </c>
      <c r="H9">
        <v>1000005161</v>
      </c>
      <c r="I9" t="s">
        <v>264</v>
      </c>
      <c r="J9" s="20">
        <v>41640</v>
      </c>
      <c r="K9" s="20">
        <v>41683</v>
      </c>
      <c r="L9" s="20">
        <v>42005</v>
      </c>
      <c r="M9" t="s">
        <v>96</v>
      </c>
      <c r="N9" t="s">
        <v>85</v>
      </c>
      <c r="O9" t="s">
        <v>227</v>
      </c>
      <c r="P9" t="s">
        <v>338</v>
      </c>
      <c r="Q9">
        <v>4008140</v>
      </c>
      <c r="R9" t="s">
        <v>334</v>
      </c>
      <c r="S9" s="3">
        <v>0</v>
      </c>
      <c r="T9" s="3">
        <v>0</v>
      </c>
      <c r="U9" t="s">
        <v>110</v>
      </c>
    </row>
    <row r="10" spans="1:25" customFormat="1" ht="12.75" x14ac:dyDescent="0.2">
      <c r="A10">
        <v>1</v>
      </c>
      <c r="B10" t="s">
        <v>65</v>
      </c>
      <c r="C10">
        <v>4008000</v>
      </c>
      <c r="D10">
        <v>20720</v>
      </c>
      <c r="E10" t="s">
        <v>91</v>
      </c>
      <c r="F10">
        <v>31950</v>
      </c>
      <c r="G10" t="s">
        <v>92</v>
      </c>
      <c r="H10">
        <v>1000005161</v>
      </c>
      <c r="I10" t="s">
        <v>264</v>
      </c>
      <c r="J10" s="20">
        <v>41640</v>
      </c>
      <c r="K10" s="20">
        <v>41746</v>
      </c>
      <c r="L10" s="20">
        <v>42005</v>
      </c>
      <c r="M10" t="s">
        <v>96</v>
      </c>
      <c r="N10" t="s">
        <v>85</v>
      </c>
      <c r="O10" t="s">
        <v>227</v>
      </c>
      <c r="P10" t="s">
        <v>338</v>
      </c>
      <c r="Q10">
        <v>4008140</v>
      </c>
      <c r="R10" t="s">
        <v>334</v>
      </c>
      <c r="S10" s="3">
        <v>0</v>
      </c>
      <c r="T10" s="3">
        <v>25</v>
      </c>
      <c r="U10" t="s">
        <v>110</v>
      </c>
    </row>
    <row r="11" spans="1:25" customFormat="1" ht="12.75" x14ac:dyDescent="0.2">
      <c r="A11">
        <v>1</v>
      </c>
      <c r="B11" t="s">
        <v>65</v>
      </c>
      <c r="C11">
        <v>4008000</v>
      </c>
      <c r="D11">
        <v>20720</v>
      </c>
      <c r="E11" t="s">
        <v>91</v>
      </c>
      <c r="F11">
        <v>31950</v>
      </c>
      <c r="G11" t="s">
        <v>92</v>
      </c>
      <c r="H11">
        <v>1000005163</v>
      </c>
      <c r="I11" t="s">
        <v>265</v>
      </c>
      <c r="J11" s="20">
        <v>41640</v>
      </c>
      <c r="K11" s="20">
        <v>41644</v>
      </c>
      <c r="L11" s="20">
        <v>42005</v>
      </c>
      <c r="M11" t="s">
        <v>96</v>
      </c>
      <c r="N11" t="s">
        <v>85</v>
      </c>
      <c r="O11" t="s">
        <v>227</v>
      </c>
      <c r="P11" t="s">
        <v>337</v>
      </c>
      <c r="Q11">
        <v>4008140</v>
      </c>
      <c r="R11" t="s">
        <v>334</v>
      </c>
      <c r="S11" s="3">
        <v>0</v>
      </c>
      <c r="T11" s="3">
        <v>227.5</v>
      </c>
      <c r="U11" t="s">
        <v>110</v>
      </c>
    </row>
    <row r="12" spans="1:25" customFormat="1" ht="12.75" x14ac:dyDescent="0.2">
      <c r="A12">
        <v>1</v>
      </c>
      <c r="B12" t="s">
        <v>65</v>
      </c>
      <c r="C12">
        <v>4008000</v>
      </c>
      <c r="D12">
        <v>20720</v>
      </c>
      <c r="E12" t="s">
        <v>91</v>
      </c>
      <c r="F12">
        <v>31950</v>
      </c>
      <c r="G12" t="s">
        <v>92</v>
      </c>
      <c r="H12">
        <v>1000005163</v>
      </c>
      <c r="I12" t="s">
        <v>265</v>
      </c>
      <c r="J12" s="20">
        <v>41640</v>
      </c>
      <c r="K12" s="20">
        <v>41644</v>
      </c>
      <c r="L12" s="20">
        <v>42005</v>
      </c>
      <c r="M12" t="s">
        <v>96</v>
      </c>
      <c r="N12" t="s">
        <v>85</v>
      </c>
      <c r="O12" t="s">
        <v>227</v>
      </c>
      <c r="P12" t="s">
        <v>338</v>
      </c>
      <c r="Q12">
        <v>4008140</v>
      </c>
      <c r="R12" t="s">
        <v>334</v>
      </c>
      <c r="S12" s="3">
        <v>0</v>
      </c>
      <c r="T12" s="3">
        <v>0</v>
      </c>
      <c r="U12" t="s">
        <v>110</v>
      </c>
    </row>
    <row r="13" spans="1:25" customFormat="1" ht="12.75" x14ac:dyDescent="0.2">
      <c r="A13">
        <v>1</v>
      </c>
      <c r="B13" t="s">
        <v>65</v>
      </c>
      <c r="C13">
        <v>4008000</v>
      </c>
      <c r="D13">
        <v>20730</v>
      </c>
      <c r="E13" t="s">
        <v>93</v>
      </c>
      <c r="F13">
        <v>31970</v>
      </c>
      <c r="G13" t="s">
        <v>94</v>
      </c>
      <c r="H13">
        <v>1000010311</v>
      </c>
      <c r="I13" t="s">
        <v>275</v>
      </c>
      <c r="J13" s="20">
        <v>41640</v>
      </c>
      <c r="K13" s="20">
        <v>41640</v>
      </c>
      <c r="L13" s="20">
        <v>42005</v>
      </c>
      <c r="M13" t="s">
        <v>96</v>
      </c>
      <c r="N13" t="s">
        <v>85</v>
      </c>
      <c r="O13" t="s">
        <v>227</v>
      </c>
      <c r="P13" t="s">
        <v>338</v>
      </c>
      <c r="Q13">
        <v>4008140</v>
      </c>
      <c r="R13" t="s">
        <v>334</v>
      </c>
      <c r="S13" s="3">
        <v>0</v>
      </c>
      <c r="T13" s="3">
        <v>92.5</v>
      </c>
      <c r="U13" t="s">
        <v>110</v>
      </c>
    </row>
    <row r="14" spans="1:25" customFormat="1" ht="12.75" x14ac:dyDescent="0.2">
      <c r="A14">
        <v>1</v>
      </c>
      <c r="B14" t="s">
        <v>65</v>
      </c>
      <c r="C14">
        <v>4008000</v>
      </c>
      <c r="D14">
        <v>20730</v>
      </c>
      <c r="E14" t="s">
        <v>93</v>
      </c>
      <c r="F14">
        <v>31970</v>
      </c>
      <c r="G14" t="s">
        <v>94</v>
      </c>
      <c r="H14">
        <v>1000010320</v>
      </c>
      <c r="I14" t="s">
        <v>280</v>
      </c>
      <c r="J14" s="20">
        <v>41640</v>
      </c>
      <c r="K14" s="20">
        <v>41648</v>
      </c>
      <c r="L14" s="20">
        <v>42005</v>
      </c>
      <c r="M14" t="s">
        <v>96</v>
      </c>
      <c r="N14" t="s">
        <v>85</v>
      </c>
      <c r="O14" t="s">
        <v>227</v>
      </c>
      <c r="P14" t="s">
        <v>338</v>
      </c>
      <c r="Q14">
        <v>4008140</v>
      </c>
      <c r="R14" t="s">
        <v>334</v>
      </c>
      <c r="S14" s="3">
        <v>0</v>
      </c>
      <c r="T14" s="3">
        <v>0</v>
      </c>
      <c r="U14" t="s">
        <v>110</v>
      </c>
    </row>
    <row r="15" spans="1:25" customFormat="1" ht="12.75" x14ac:dyDescent="0.2">
      <c r="A15">
        <v>1</v>
      </c>
      <c r="B15" t="s">
        <v>65</v>
      </c>
      <c r="C15">
        <v>4008000</v>
      </c>
      <c r="D15">
        <v>20730</v>
      </c>
      <c r="E15" t="s">
        <v>93</v>
      </c>
      <c r="F15">
        <v>31970</v>
      </c>
      <c r="G15" t="s">
        <v>94</v>
      </c>
      <c r="H15">
        <v>1000010320</v>
      </c>
      <c r="I15" t="s">
        <v>280</v>
      </c>
      <c r="J15" s="20">
        <v>41640</v>
      </c>
      <c r="K15" s="20">
        <v>41662</v>
      </c>
      <c r="L15" s="20">
        <v>42005</v>
      </c>
      <c r="M15" t="s">
        <v>96</v>
      </c>
      <c r="N15" t="s">
        <v>85</v>
      </c>
      <c r="O15" t="s">
        <v>227</v>
      </c>
      <c r="P15" t="s">
        <v>338</v>
      </c>
      <c r="Q15">
        <v>4008140</v>
      </c>
      <c r="R15" t="s">
        <v>334</v>
      </c>
      <c r="S15" s="3">
        <v>0</v>
      </c>
      <c r="T15" s="3">
        <v>0</v>
      </c>
      <c r="U15" t="s">
        <v>110</v>
      </c>
    </row>
    <row r="16" spans="1:25" customFormat="1" ht="12.75" x14ac:dyDescent="0.2">
      <c r="A16">
        <v>1</v>
      </c>
      <c r="B16" t="s">
        <v>65</v>
      </c>
      <c r="C16">
        <v>4008000</v>
      </c>
      <c r="D16">
        <v>20730</v>
      </c>
      <c r="E16" t="s">
        <v>93</v>
      </c>
      <c r="F16">
        <v>31970</v>
      </c>
      <c r="G16" t="s">
        <v>94</v>
      </c>
      <c r="H16">
        <v>1000010320</v>
      </c>
      <c r="I16" t="s">
        <v>280</v>
      </c>
      <c r="J16" s="20">
        <v>41640</v>
      </c>
      <c r="K16" s="20">
        <v>41665</v>
      </c>
      <c r="L16" s="20">
        <v>42005</v>
      </c>
      <c r="M16" t="s">
        <v>96</v>
      </c>
      <c r="N16" t="s">
        <v>85</v>
      </c>
      <c r="O16" t="s">
        <v>227</v>
      </c>
      <c r="P16" t="s">
        <v>335</v>
      </c>
      <c r="Q16">
        <v>4008140</v>
      </c>
      <c r="R16" t="s">
        <v>334</v>
      </c>
      <c r="S16" s="3">
        <v>0</v>
      </c>
      <c r="T16" s="3">
        <v>25</v>
      </c>
      <c r="U16" t="s">
        <v>110</v>
      </c>
    </row>
    <row r="17" spans="1:21" customFormat="1" ht="12.75" x14ac:dyDescent="0.2">
      <c r="A17">
        <v>1</v>
      </c>
      <c r="B17" t="s">
        <v>65</v>
      </c>
      <c r="C17">
        <v>4008000</v>
      </c>
      <c r="D17">
        <v>20730</v>
      </c>
      <c r="E17" t="s">
        <v>93</v>
      </c>
      <c r="F17">
        <v>31970</v>
      </c>
      <c r="G17" t="s">
        <v>94</v>
      </c>
      <c r="H17">
        <v>1000010320</v>
      </c>
      <c r="I17" t="s">
        <v>280</v>
      </c>
      <c r="J17" s="20">
        <v>41640</v>
      </c>
      <c r="K17" s="20">
        <v>41665</v>
      </c>
      <c r="L17" s="20">
        <v>42005</v>
      </c>
      <c r="M17" t="s">
        <v>96</v>
      </c>
      <c r="N17" t="s">
        <v>85</v>
      </c>
      <c r="O17" t="s">
        <v>227</v>
      </c>
      <c r="P17" t="s">
        <v>338</v>
      </c>
      <c r="Q17">
        <v>4008140</v>
      </c>
      <c r="R17" t="s">
        <v>334</v>
      </c>
      <c r="S17" s="3">
        <v>0</v>
      </c>
      <c r="T17" s="3">
        <v>0</v>
      </c>
      <c r="U17" t="s">
        <v>110</v>
      </c>
    </row>
    <row r="18" spans="1:21" customFormat="1" ht="12.75" x14ac:dyDescent="0.2">
      <c r="A18">
        <v>1</v>
      </c>
      <c r="B18" t="s">
        <v>65</v>
      </c>
      <c r="C18">
        <v>4008000</v>
      </c>
      <c r="D18">
        <v>20730</v>
      </c>
      <c r="E18" t="s">
        <v>93</v>
      </c>
      <c r="F18">
        <v>31970</v>
      </c>
      <c r="G18" t="s">
        <v>94</v>
      </c>
      <c r="H18">
        <v>1000010320</v>
      </c>
      <c r="I18" t="s">
        <v>280</v>
      </c>
      <c r="J18" s="20">
        <v>41640</v>
      </c>
      <c r="K18" s="20">
        <v>41670</v>
      </c>
      <c r="L18" s="20">
        <v>42005</v>
      </c>
      <c r="M18" t="s">
        <v>96</v>
      </c>
      <c r="N18" t="s">
        <v>85</v>
      </c>
      <c r="O18" t="s">
        <v>227</v>
      </c>
      <c r="P18" t="s">
        <v>338</v>
      </c>
      <c r="Q18">
        <v>4008140</v>
      </c>
      <c r="R18" t="s">
        <v>334</v>
      </c>
      <c r="S18" s="3">
        <v>0</v>
      </c>
      <c r="T18" s="3">
        <v>0</v>
      </c>
      <c r="U18" t="s">
        <v>110</v>
      </c>
    </row>
    <row r="19" spans="1:21" customFormat="1" ht="12.75" x14ac:dyDescent="0.2">
      <c r="A19">
        <v>1</v>
      </c>
      <c r="B19" t="s">
        <v>65</v>
      </c>
      <c r="C19">
        <v>4008000</v>
      </c>
      <c r="D19">
        <v>20730</v>
      </c>
      <c r="E19" t="s">
        <v>93</v>
      </c>
      <c r="F19">
        <v>31970</v>
      </c>
      <c r="G19" t="s">
        <v>94</v>
      </c>
      <c r="H19">
        <v>1000010320</v>
      </c>
      <c r="I19" t="s">
        <v>280</v>
      </c>
      <c r="J19" s="20">
        <v>41640</v>
      </c>
      <c r="K19" s="20">
        <v>41673</v>
      </c>
      <c r="L19" s="20">
        <v>42005</v>
      </c>
      <c r="M19" t="s">
        <v>96</v>
      </c>
      <c r="N19" t="s">
        <v>85</v>
      </c>
      <c r="O19" t="s">
        <v>227</v>
      </c>
      <c r="P19" t="s">
        <v>338</v>
      </c>
      <c r="Q19">
        <v>4008140</v>
      </c>
      <c r="R19" t="s">
        <v>334</v>
      </c>
      <c r="S19" s="3">
        <v>0</v>
      </c>
      <c r="T19" s="3">
        <v>0</v>
      </c>
      <c r="U19" t="s">
        <v>110</v>
      </c>
    </row>
    <row r="20" spans="1:21" customFormat="1" ht="12.75" x14ac:dyDescent="0.2">
      <c r="A20">
        <v>1</v>
      </c>
      <c r="B20" t="s">
        <v>65</v>
      </c>
      <c r="C20">
        <v>4008000</v>
      </c>
      <c r="D20">
        <v>20730</v>
      </c>
      <c r="E20" t="s">
        <v>93</v>
      </c>
      <c r="F20">
        <v>31970</v>
      </c>
      <c r="G20" t="s">
        <v>94</v>
      </c>
      <c r="H20">
        <v>1000010320</v>
      </c>
      <c r="I20" t="s">
        <v>280</v>
      </c>
      <c r="J20" s="20">
        <v>41640</v>
      </c>
      <c r="K20" s="20">
        <v>41675</v>
      </c>
      <c r="L20" s="20">
        <v>42005</v>
      </c>
      <c r="M20" t="s">
        <v>96</v>
      </c>
      <c r="N20" t="s">
        <v>85</v>
      </c>
      <c r="O20" t="s">
        <v>227</v>
      </c>
      <c r="P20" t="s">
        <v>338</v>
      </c>
      <c r="Q20">
        <v>4008140</v>
      </c>
      <c r="R20" t="s">
        <v>334</v>
      </c>
      <c r="S20" s="3">
        <v>0</v>
      </c>
      <c r="T20" s="3">
        <v>0</v>
      </c>
      <c r="U20" t="s">
        <v>110</v>
      </c>
    </row>
    <row r="21" spans="1:21" customFormat="1" ht="12.75" x14ac:dyDescent="0.2">
      <c r="A21">
        <v>1</v>
      </c>
      <c r="B21" t="s">
        <v>65</v>
      </c>
      <c r="C21">
        <v>4008000</v>
      </c>
      <c r="D21">
        <v>20730</v>
      </c>
      <c r="E21" t="s">
        <v>93</v>
      </c>
      <c r="F21">
        <v>31970</v>
      </c>
      <c r="G21" t="s">
        <v>94</v>
      </c>
      <c r="H21">
        <v>1000010320</v>
      </c>
      <c r="I21" t="s">
        <v>280</v>
      </c>
      <c r="J21" s="20">
        <v>41640</v>
      </c>
      <c r="K21" s="20">
        <v>41681</v>
      </c>
      <c r="L21" s="20">
        <v>42005</v>
      </c>
      <c r="M21" t="s">
        <v>96</v>
      </c>
      <c r="N21" t="s">
        <v>85</v>
      </c>
      <c r="O21" t="s">
        <v>227</v>
      </c>
      <c r="P21" t="s">
        <v>338</v>
      </c>
      <c r="Q21">
        <v>4008140</v>
      </c>
      <c r="R21" t="s">
        <v>334</v>
      </c>
      <c r="S21" s="3">
        <v>0</v>
      </c>
      <c r="T21" s="3">
        <v>0</v>
      </c>
      <c r="U21" t="s">
        <v>110</v>
      </c>
    </row>
    <row r="22" spans="1:21" customFormat="1" ht="12.75" x14ac:dyDescent="0.2">
      <c r="A22">
        <v>1</v>
      </c>
      <c r="B22" t="s">
        <v>65</v>
      </c>
      <c r="C22">
        <v>4008000</v>
      </c>
      <c r="D22">
        <v>20730</v>
      </c>
      <c r="E22" t="s">
        <v>93</v>
      </c>
      <c r="F22">
        <v>31970</v>
      </c>
      <c r="G22" t="s">
        <v>94</v>
      </c>
      <c r="H22">
        <v>1000010320</v>
      </c>
      <c r="I22" t="s">
        <v>280</v>
      </c>
      <c r="J22" s="20">
        <v>41640</v>
      </c>
      <c r="K22" s="20">
        <v>41682</v>
      </c>
      <c r="L22" s="20">
        <v>42005</v>
      </c>
      <c r="M22" t="s">
        <v>96</v>
      </c>
      <c r="N22" t="s">
        <v>85</v>
      </c>
      <c r="O22" t="s">
        <v>227</v>
      </c>
      <c r="P22" t="s">
        <v>338</v>
      </c>
      <c r="Q22">
        <v>4008140</v>
      </c>
      <c r="R22" t="s">
        <v>334</v>
      </c>
      <c r="S22" s="3">
        <v>0</v>
      </c>
      <c r="T22" s="3">
        <v>0</v>
      </c>
      <c r="U22" t="s">
        <v>110</v>
      </c>
    </row>
    <row r="23" spans="1:21" customFormat="1" ht="12.75" x14ac:dyDescent="0.2">
      <c r="A23">
        <v>1</v>
      </c>
      <c r="B23" t="s">
        <v>65</v>
      </c>
      <c r="C23">
        <v>4008000</v>
      </c>
      <c r="D23">
        <v>20730</v>
      </c>
      <c r="E23" t="s">
        <v>93</v>
      </c>
      <c r="F23">
        <v>31970</v>
      </c>
      <c r="G23" t="s">
        <v>94</v>
      </c>
      <c r="H23">
        <v>1000010320</v>
      </c>
      <c r="I23" t="s">
        <v>280</v>
      </c>
      <c r="J23" s="20">
        <v>41640</v>
      </c>
      <c r="K23" s="20">
        <v>41684</v>
      </c>
      <c r="L23" s="20">
        <v>42005</v>
      </c>
      <c r="M23" t="s">
        <v>96</v>
      </c>
      <c r="N23" t="s">
        <v>85</v>
      </c>
      <c r="O23" t="s">
        <v>227</v>
      </c>
      <c r="P23" t="s">
        <v>338</v>
      </c>
      <c r="Q23">
        <v>4008140</v>
      </c>
      <c r="R23" t="s">
        <v>334</v>
      </c>
      <c r="S23" s="3">
        <v>0</v>
      </c>
      <c r="T23" s="3">
        <v>0</v>
      </c>
      <c r="U23" t="s">
        <v>110</v>
      </c>
    </row>
    <row r="24" spans="1:21" customFormat="1" ht="12.75" x14ac:dyDescent="0.2">
      <c r="A24">
        <v>1</v>
      </c>
      <c r="B24" t="s">
        <v>65</v>
      </c>
      <c r="C24">
        <v>4008000</v>
      </c>
      <c r="D24">
        <v>20730</v>
      </c>
      <c r="E24" t="s">
        <v>93</v>
      </c>
      <c r="F24">
        <v>31970</v>
      </c>
      <c r="G24" t="s">
        <v>94</v>
      </c>
      <c r="H24">
        <v>1000010320</v>
      </c>
      <c r="I24" t="s">
        <v>280</v>
      </c>
      <c r="J24" s="20">
        <v>41640</v>
      </c>
      <c r="K24" s="20">
        <v>41688</v>
      </c>
      <c r="L24" s="20">
        <v>42005</v>
      </c>
      <c r="M24" t="s">
        <v>96</v>
      </c>
      <c r="N24" t="s">
        <v>85</v>
      </c>
      <c r="O24" t="s">
        <v>227</v>
      </c>
      <c r="P24" t="s">
        <v>335</v>
      </c>
      <c r="Q24">
        <v>4008140</v>
      </c>
      <c r="R24" t="s">
        <v>334</v>
      </c>
      <c r="S24" s="3">
        <v>0</v>
      </c>
      <c r="T24" s="3">
        <v>25</v>
      </c>
      <c r="U24" t="s">
        <v>110</v>
      </c>
    </row>
    <row r="25" spans="1:21" customFormat="1" ht="12.75" x14ac:dyDescent="0.2">
      <c r="A25">
        <v>1</v>
      </c>
      <c r="B25" t="s">
        <v>65</v>
      </c>
      <c r="C25">
        <v>4008000</v>
      </c>
      <c r="D25">
        <v>20730</v>
      </c>
      <c r="E25" t="s">
        <v>93</v>
      </c>
      <c r="F25">
        <v>31970</v>
      </c>
      <c r="G25" t="s">
        <v>94</v>
      </c>
      <c r="H25">
        <v>1000010320</v>
      </c>
      <c r="I25" t="s">
        <v>280</v>
      </c>
      <c r="J25" s="20">
        <v>41640</v>
      </c>
      <c r="K25" s="20">
        <v>41688</v>
      </c>
      <c r="L25" s="20">
        <v>42005</v>
      </c>
      <c r="M25" t="s">
        <v>96</v>
      </c>
      <c r="N25" t="s">
        <v>85</v>
      </c>
      <c r="O25" t="s">
        <v>227</v>
      </c>
      <c r="P25" t="s">
        <v>338</v>
      </c>
      <c r="Q25">
        <v>4008140</v>
      </c>
      <c r="R25" t="s">
        <v>334</v>
      </c>
      <c r="S25" s="3">
        <v>0</v>
      </c>
      <c r="T25" s="3">
        <v>0</v>
      </c>
      <c r="U25" t="s">
        <v>110</v>
      </c>
    </row>
    <row r="26" spans="1:21" customFormat="1" ht="12.75" x14ac:dyDescent="0.2">
      <c r="A26">
        <v>1</v>
      </c>
      <c r="B26" t="s">
        <v>65</v>
      </c>
      <c r="C26">
        <v>4008000</v>
      </c>
      <c r="D26">
        <v>20730</v>
      </c>
      <c r="E26" t="s">
        <v>93</v>
      </c>
      <c r="F26">
        <v>31970</v>
      </c>
      <c r="G26" t="s">
        <v>94</v>
      </c>
      <c r="H26">
        <v>1000010320</v>
      </c>
      <c r="I26" t="s">
        <v>280</v>
      </c>
      <c r="J26" s="20">
        <v>41640</v>
      </c>
      <c r="K26" s="20">
        <v>41691</v>
      </c>
      <c r="L26" s="20">
        <v>42005</v>
      </c>
      <c r="M26" t="s">
        <v>96</v>
      </c>
      <c r="N26" t="s">
        <v>85</v>
      </c>
      <c r="O26" t="s">
        <v>227</v>
      </c>
      <c r="P26" t="s">
        <v>338</v>
      </c>
      <c r="Q26">
        <v>4008140</v>
      </c>
      <c r="R26" t="s">
        <v>334</v>
      </c>
      <c r="S26" s="3">
        <v>0</v>
      </c>
      <c r="T26" s="3">
        <v>0</v>
      </c>
      <c r="U26" t="s">
        <v>110</v>
      </c>
    </row>
    <row r="27" spans="1:21" customFormat="1" ht="12.75" x14ac:dyDescent="0.2">
      <c r="A27">
        <v>1</v>
      </c>
      <c r="B27" t="s">
        <v>65</v>
      </c>
      <c r="C27">
        <v>4008000</v>
      </c>
      <c r="D27">
        <v>20730</v>
      </c>
      <c r="E27" t="s">
        <v>93</v>
      </c>
      <c r="F27">
        <v>31970</v>
      </c>
      <c r="G27" t="s">
        <v>94</v>
      </c>
      <c r="H27">
        <v>1000010320</v>
      </c>
      <c r="I27" t="s">
        <v>280</v>
      </c>
      <c r="J27" s="20">
        <v>41640</v>
      </c>
      <c r="K27" s="20">
        <v>41694</v>
      </c>
      <c r="L27" s="20">
        <v>42005</v>
      </c>
      <c r="M27" t="s">
        <v>96</v>
      </c>
      <c r="N27" t="s">
        <v>85</v>
      </c>
      <c r="O27" t="s">
        <v>227</v>
      </c>
      <c r="P27" t="s">
        <v>338</v>
      </c>
      <c r="Q27">
        <v>4008140</v>
      </c>
      <c r="R27" t="s">
        <v>334</v>
      </c>
      <c r="S27" s="3">
        <v>0</v>
      </c>
      <c r="T27" s="3">
        <v>0</v>
      </c>
      <c r="U27" t="s">
        <v>110</v>
      </c>
    </row>
    <row r="28" spans="1:21" customFormat="1" ht="12.75" x14ac:dyDescent="0.2">
      <c r="A28">
        <v>1</v>
      </c>
      <c r="B28" t="s">
        <v>65</v>
      </c>
      <c r="C28">
        <v>4008000</v>
      </c>
      <c r="D28">
        <v>20730</v>
      </c>
      <c r="E28" t="s">
        <v>93</v>
      </c>
      <c r="F28">
        <v>31970</v>
      </c>
      <c r="G28" t="s">
        <v>94</v>
      </c>
      <c r="H28">
        <v>1000010320</v>
      </c>
      <c r="I28" t="s">
        <v>280</v>
      </c>
      <c r="J28" s="20">
        <v>41640</v>
      </c>
      <c r="K28" s="20">
        <v>41699</v>
      </c>
      <c r="L28" s="20">
        <v>42005</v>
      </c>
      <c r="M28" t="s">
        <v>96</v>
      </c>
      <c r="N28" t="s">
        <v>85</v>
      </c>
      <c r="O28" t="s">
        <v>227</v>
      </c>
      <c r="P28" t="s">
        <v>335</v>
      </c>
      <c r="Q28">
        <v>4008140</v>
      </c>
      <c r="R28" t="s">
        <v>334</v>
      </c>
      <c r="S28" s="3">
        <v>0</v>
      </c>
      <c r="T28" s="3">
        <v>25</v>
      </c>
      <c r="U28" t="s">
        <v>110</v>
      </c>
    </row>
    <row r="29" spans="1:21" customFormat="1" ht="12.75" x14ac:dyDescent="0.2">
      <c r="A29">
        <v>1</v>
      </c>
      <c r="B29" t="s">
        <v>65</v>
      </c>
      <c r="C29">
        <v>4008000</v>
      </c>
      <c r="D29">
        <v>20730</v>
      </c>
      <c r="E29" t="s">
        <v>93</v>
      </c>
      <c r="F29">
        <v>31970</v>
      </c>
      <c r="G29" t="s">
        <v>94</v>
      </c>
      <c r="H29">
        <v>1000010320</v>
      </c>
      <c r="I29" t="s">
        <v>280</v>
      </c>
      <c r="J29" s="20">
        <v>41640</v>
      </c>
      <c r="K29" s="20">
        <v>41699</v>
      </c>
      <c r="L29" s="20">
        <v>42005</v>
      </c>
      <c r="M29" t="s">
        <v>96</v>
      </c>
      <c r="N29" t="s">
        <v>85</v>
      </c>
      <c r="O29" t="s">
        <v>227</v>
      </c>
      <c r="P29" t="s">
        <v>338</v>
      </c>
      <c r="Q29">
        <v>4008140</v>
      </c>
      <c r="R29" t="s">
        <v>334</v>
      </c>
      <c r="S29" s="3">
        <v>0</v>
      </c>
      <c r="T29" s="3">
        <v>0</v>
      </c>
      <c r="U29" t="s">
        <v>110</v>
      </c>
    </row>
    <row r="30" spans="1:21" customFormat="1" ht="12.75" x14ac:dyDescent="0.2">
      <c r="A30">
        <v>1</v>
      </c>
      <c r="B30" t="s">
        <v>65</v>
      </c>
      <c r="C30">
        <v>4008000</v>
      </c>
      <c r="D30">
        <v>20730</v>
      </c>
      <c r="E30" t="s">
        <v>93</v>
      </c>
      <c r="F30">
        <v>31970</v>
      </c>
      <c r="G30" t="s">
        <v>94</v>
      </c>
      <c r="H30">
        <v>1000010320</v>
      </c>
      <c r="I30" t="s">
        <v>280</v>
      </c>
      <c r="J30" s="20">
        <v>41640</v>
      </c>
      <c r="K30" s="20">
        <v>41701</v>
      </c>
      <c r="L30" s="20">
        <v>42005</v>
      </c>
      <c r="M30" t="s">
        <v>96</v>
      </c>
      <c r="N30" t="s">
        <v>85</v>
      </c>
      <c r="O30" t="s">
        <v>227</v>
      </c>
      <c r="P30" t="s">
        <v>335</v>
      </c>
      <c r="Q30">
        <v>4008140</v>
      </c>
      <c r="R30" t="s">
        <v>334</v>
      </c>
      <c r="S30" s="3">
        <v>0</v>
      </c>
      <c r="T30" s="3">
        <v>25</v>
      </c>
      <c r="U30" t="s">
        <v>110</v>
      </c>
    </row>
    <row r="31" spans="1:21" customFormat="1" ht="12.75" x14ac:dyDescent="0.2">
      <c r="A31">
        <v>1</v>
      </c>
      <c r="B31" t="s">
        <v>65</v>
      </c>
      <c r="C31">
        <v>4008000</v>
      </c>
      <c r="D31">
        <v>20730</v>
      </c>
      <c r="E31" t="s">
        <v>93</v>
      </c>
      <c r="F31">
        <v>31970</v>
      </c>
      <c r="G31" t="s">
        <v>94</v>
      </c>
      <c r="H31">
        <v>1000010320</v>
      </c>
      <c r="I31" t="s">
        <v>280</v>
      </c>
      <c r="J31" s="20">
        <v>41640</v>
      </c>
      <c r="K31" s="20">
        <v>41701</v>
      </c>
      <c r="L31" s="20">
        <v>42005</v>
      </c>
      <c r="M31" t="s">
        <v>96</v>
      </c>
      <c r="N31" t="s">
        <v>85</v>
      </c>
      <c r="O31" t="s">
        <v>227</v>
      </c>
      <c r="P31" t="s">
        <v>338</v>
      </c>
      <c r="Q31">
        <v>4008140</v>
      </c>
      <c r="R31" t="s">
        <v>334</v>
      </c>
      <c r="S31" s="3">
        <v>0</v>
      </c>
      <c r="T31" s="3">
        <v>0</v>
      </c>
      <c r="U31" t="s">
        <v>110</v>
      </c>
    </row>
    <row r="32" spans="1:21" customFormat="1" ht="12.75" x14ac:dyDescent="0.2">
      <c r="A32">
        <v>1</v>
      </c>
      <c r="B32" t="s">
        <v>65</v>
      </c>
      <c r="C32">
        <v>4008000</v>
      </c>
      <c r="D32">
        <v>20730</v>
      </c>
      <c r="E32" t="s">
        <v>93</v>
      </c>
      <c r="F32">
        <v>31970</v>
      </c>
      <c r="G32" t="s">
        <v>94</v>
      </c>
      <c r="H32">
        <v>1000010320</v>
      </c>
      <c r="I32" t="s">
        <v>280</v>
      </c>
      <c r="J32" s="20">
        <v>41640</v>
      </c>
      <c r="K32" s="20">
        <v>41702</v>
      </c>
      <c r="L32" s="20">
        <v>42005</v>
      </c>
      <c r="M32" t="s">
        <v>96</v>
      </c>
      <c r="N32" t="s">
        <v>85</v>
      </c>
      <c r="O32" t="s">
        <v>227</v>
      </c>
      <c r="P32" t="s">
        <v>335</v>
      </c>
      <c r="Q32">
        <v>4008140</v>
      </c>
      <c r="R32" t="s">
        <v>334</v>
      </c>
      <c r="S32" s="3">
        <v>0</v>
      </c>
      <c r="T32" s="3">
        <v>50</v>
      </c>
      <c r="U32" t="s">
        <v>110</v>
      </c>
    </row>
    <row r="33" spans="1:21" customFormat="1" ht="12.75" x14ac:dyDescent="0.2">
      <c r="A33">
        <v>1</v>
      </c>
      <c r="B33" t="s">
        <v>65</v>
      </c>
      <c r="C33">
        <v>4008000</v>
      </c>
      <c r="D33">
        <v>20730</v>
      </c>
      <c r="E33" t="s">
        <v>93</v>
      </c>
      <c r="F33">
        <v>31970</v>
      </c>
      <c r="G33" t="s">
        <v>94</v>
      </c>
      <c r="H33">
        <v>1000010320</v>
      </c>
      <c r="I33" t="s">
        <v>280</v>
      </c>
      <c r="J33" s="20">
        <v>41640</v>
      </c>
      <c r="K33" s="20">
        <v>41702</v>
      </c>
      <c r="L33" s="20">
        <v>42005</v>
      </c>
      <c r="M33" t="s">
        <v>96</v>
      </c>
      <c r="N33" t="s">
        <v>85</v>
      </c>
      <c r="O33" t="s">
        <v>227</v>
      </c>
      <c r="P33" t="s">
        <v>338</v>
      </c>
      <c r="Q33">
        <v>4008140</v>
      </c>
      <c r="R33" t="s">
        <v>334</v>
      </c>
      <c r="S33" s="3">
        <v>0</v>
      </c>
      <c r="T33" s="3">
        <v>0</v>
      </c>
      <c r="U33" t="s">
        <v>110</v>
      </c>
    </row>
    <row r="34" spans="1:21" customFormat="1" ht="12.75" x14ac:dyDescent="0.2">
      <c r="A34">
        <v>1</v>
      </c>
      <c r="B34" t="s">
        <v>65</v>
      </c>
      <c r="C34">
        <v>4008000</v>
      </c>
      <c r="D34">
        <v>20730</v>
      </c>
      <c r="E34" t="s">
        <v>93</v>
      </c>
      <c r="F34">
        <v>31970</v>
      </c>
      <c r="G34" t="s">
        <v>94</v>
      </c>
      <c r="H34">
        <v>1000010320</v>
      </c>
      <c r="I34" t="s">
        <v>280</v>
      </c>
      <c r="J34" s="20">
        <v>41640</v>
      </c>
      <c r="K34" s="20">
        <v>41704</v>
      </c>
      <c r="L34" s="20">
        <v>42005</v>
      </c>
      <c r="M34" t="s">
        <v>96</v>
      </c>
      <c r="N34" t="s">
        <v>85</v>
      </c>
      <c r="O34" t="s">
        <v>227</v>
      </c>
      <c r="P34" t="s">
        <v>335</v>
      </c>
      <c r="Q34">
        <v>4008140</v>
      </c>
      <c r="R34" t="s">
        <v>334</v>
      </c>
      <c r="S34" s="3">
        <v>0</v>
      </c>
      <c r="T34" s="3">
        <v>25</v>
      </c>
      <c r="U34" t="s">
        <v>110</v>
      </c>
    </row>
    <row r="35" spans="1:21" customFormat="1" ht="12.75" x14ac:dyDescent="0.2">
      <c r="A35">
        <v>1</v>
      </c>
      <c r="B35" t="s">
        <v>65</v>
      </c>
      <c r="C35">
        <v>4008000</v>
      </c>
      <c r="D35">
        <v>20730</v>
      </c>
      <c r="E35" t="s">
        <v>93</v>
      </c>
      <c r="F35">
        <v>31970</v>
      </c>
      <c r="G35" t="s">
        <v>94</v>
      </c>
      <c r="H35">
        <v>1000010320</v>
      </c>
      <c r="I35" t="s">
        <v>280</v>
      </c>
      <c r="J35" s="20">
        <v>41640</v>
      </c>
      <c r="K35" s="20">
        <v>41704</v>
      </c>
      <c r="L35" s="20">
        <v>42005</v>
      </c>
      <c r="M35" t="s">
        <v>96</v>
      </c>
      <c r="N35" t="s">
        <v>85</v>
      </c>
      <c r="O35" t="s">
        <v>227</v>
      </c>
      <c r="P35" t="s">
        <v>338</v>
      </c>
      <c r="Q35">
        <v>4008140</v>
      </c>
      <c r="R35" t="s">
        <v>334</v>
      </c>
      <c r="S35" s="3">
        <v>0</v>
      </c>
      <c r="T35" s="3">
        <v>0</v>
      </c>
      <c r="U35" t="s">
        <v>110</v>
      </c>
    </row>
    <row r="36" spans="1:21" customFormat="1" ht="12.75" x14ac:dyDescent="0.2">
      <c r="A36">
        <v>1</v>
      </c>
      <c r="B36" t="s">
        <v>65</v>
      </c>
      <c r="C36">
        <v>4008000</v>
      </c>
      <c r="D36">
        <v>20730</v>
      </c>
      <c r="E36" t="s">
        <v>93</v>
      </c>
      <c r="F36">
        <v>31970</v>
      </c>
      <c r="G36" t="s">
        <v>94</v>
      </c>
      <c r="H36">
        <v>1000010320</v>
      </c>
      <c r="I36" t="s">
        <v>280</v>
      </c>
      <c r="J36" s="20">
        <v>41640</v>
      </c>
      <c r="K36" s="20">
        <v>41706</v>
      </c>
      <c r="L36" s="20">
        <v>42005</v>
      </c>
      <c r="M36" t="s">
        <v>96</v>
      </c>
      <c r="N36" t="s">
        <v>85</v>
      </c>
      <c r="O36" t="s">
        <v>227</v>
      </c>
      <c r="P36" t="s">
        <v>335</v>
      </c>
      <c r="Q36">
        <v>4008140</v>
      </c>
      <c r="R36" t="s">
        <v>334</v>
      </c>
      <c r="S36" s="3">
        <v>0</v>
      </c>
      <c r="T36" s="3">
        <v>50</v>
      </c>
      <c r="U36" t="s">
        <v>110</v>
      </c>
    </row>
    <row r="37" spans="1:21" customFormat="1" ht="12.75" x14ac:dyDescent="0.2">
      <c r="A37">
        <v>1</v>
      </c>
      <c r="B37" t="s">
        <v>65</v>
      </c>
      <c r="C37">
        <v>4008000</v>
      </c>
      <c r="D37">
        <v>20730</v>
      </c>
      <c r="E37" t="s">
        <v>93</v>
      </c>
      <c r="F37">
        <v>31970</v>
      </c>
      <c r="G37" t="s">
        <v>94</v>
      </c>
      <c r="H37">
        <v>1000010320</v>
      </c>
      <c r="I37" t="s">
        <v>280</v>
      </c>
      <c r="J37" s="20">
        <v>41640</v>
      </c>
      <c r="K37" s="20">
        <v>41706</v>
      </c>
      <c r="L37" s="20">
        <v>42005</v>
      </c>
      <c r="M37" t="s">
        <v>96</v>
      </c>
      <c r="N37" t="s">
        <v>85</v>
      </c>
      <c r="O37" t="s">
        <v>227</v>
      </c>
      <c r="P37" t="s">
        <v>338</v>
      </c>
      <c r="Q37">
        <v>4008140</v>
      </c>
      <c r="R37" t="s">
        <v>334</v>
      </c>
      <c r="S37" s="3">
        <v>0</v>
      </c>
      <c r="T37" s="3">
        <v>0</v>
      </c>
      <c r="U37" t="s">
        <v>110</v>
      </c>
    </row>
    <row r="38" spans="1:21" customFormat="1" ht="12.75" x14ac:dyDescent="0.2">
      <c r="A38">
        <v>1</v>
      </c>
      <c r="B38" t="s">
        <v>65</v>
      </c>
      <c r="C38">
        <v>4008000</v>
      </c>
      <c r="D38">
        <v>20730</v>
      </c>
      <c r="E38" t="s">
        <v>93</v>
      </c>
      <c r="F38">
        <v>31970</v>
      </c>
      <c r="G38" t="s">
        <v>94</v>
      </c>
      <c r="H38">
        <v>1000010320</v>
      </c>
      <c r="I38" t="s">
        <v>280</v>
      </c>
      <c r="J38" s="20">
        <v>41640</v>
      </c>
      <c r="K38" s="20">
        <v>41719</v>
      </c>
      <c r="L38" s="20">
        <v>42005</v>
      </c>
      <c r="M38" t="s">
        <v>96</v>
      </c>
      <c r="N38" t="s">
        <v>85</v>
      </c>
      <c r="O38" t="s">
        <v>227</v>
      </c>
      <c r="P38" t="s">
        <v>335</v>
      </c>
      <c r="Q38">
        <v>4008140</v>
      </c>
      <c r="R38" t="s">
        <v>334</v>
      </c>
      <c r="S38" s="3">
        <v>0</v>
      </c>
      <c r="T38" s="3">
        <v>25</v>
      </c>
      <c r="U38" t="s">
        <v>110</v>
      </c>
    </row>
    <row r="39" spans="1:21" customFormat="1" ht="12.75" x14ac:dyDescent="0.2">
      <c r="A39">
        <v>1</v>
      </c>
      <c r="B39" t="s">
        <v>65</v>
      </c>
      <c r="C39">
        <v>4008000</v>
      </c>
      <c r="D39">
        <v>20730</v>
      </c>
      <c r="E39" t="s">
        <v>93</v>
      </c>
      <c r="F39">
        <v>31970</v>
      </c>
      <c r="G39" t="s">
        <v>94</v>
      </c>
      <c r="H39">
        <v>1000010320</v>
      </c>
      <c r="I39" t="s">
        <v>280</v>
      </c>
      <c r="J39" s="20">
        <v>41640</v>
      </c>
      <c r="K39" s="20">
        <v>41719</v>
      </c>
      <c r="L39" s="20">
        <v>42005</v>
      </c>
      <c r="M39" t="s">
        <v>96</v>
      </c>
      <c r="N39" t="s">
        <v>85</v>
      </c>
      <c r="O39" t="s">
        <v>227</v>
      </c>
      <c r="P39" t="s">
        <v>338</v>
      </c>
      <c r="Q39">
        <v>4008140</v>
      </c>
      <c r="R39" t="s">
        <v>334</v>
      </c>
      <c r="S39" s="3">
        <v>0</v>
      </c>
      <c r="T39" s="3">
        <v>0</v>
      </c>
      <c r="U39" t="s">
        <v>110</v>
      </c>
    </row>
    <row r="40" spans="1:21" customFormat="1" ht="12.75" x14ac:dyDescent="0.2">
      <c r="A40">
        <v>1</v>
      </c>
      <c r="B40" t="s">
        <v>65</v>
      </c>
      <c r="C40">
        <v>4008000</v>
      </c>
      <c r="D40">
        <v>20730</v>
      </c>
      <c r="E40" t="s">
        <v>93</v>
      </c>
      <c r="F40">
        <v>31970</v>
      </c>
      <c r="G40" t="s">
        <v>94</v>
      </c>
      <c r="H40">
        <v>1000010320</v>
      </c>
      <c r="I40" t="s">
        <v>280</v>
      </c>
      <c r="J40" s="20">
        <v>41640</v>
      </c>
      <c r="K40" s="20">
        <v>41724</v>
      </c>
      <c r="L40" s="20">
        <v>42005</v>
      </c>
      <c r="M40" t="s">
        <v>96</v>
      </c>
      <c r="N40" t="s">
        <v>85</v>
      </c>
      <c r="O40" t="s">
        <v>227</v>
      </c>
      <c r="P40" t="s">
        <v>337</v>
      </c>
      <c r="Q40">
        <v>4008140</v>
      </c>
      <c r="R40" t="s">
        <v>334</v>
      </c>
      <c r="S40" s="3">
        <v>0</v>
      </c>
      <c r="T40" s="3">
        <v>25</v>
      </c>
      <c r="U40" t="s">
        <v>110</v>
      </c>
    </row>
    <row r="41" spans="1:21" customFormat="1" ht="12.75" x14ac:dyDescent="0.2">
      <c r="A41">
        <v>1</v>
      </c>
      <c r="B41" t="s">
        <v>65</v>
      </c>
      <c r="C41">
        <v>4008000</v>
      </c>
      <c r="D41">
        <v>20730</v>
      </c>
      <c r="E41" t="s">
        <v>93</v>
      </c>
      <c r="F41">
        <v>31970</v>
      </c>
      <c r="G41" t="s">
        <v>94</v>
      </c>
      <c r="H41">
        <v>1000010320</v>
      </c>
      <c r="I41" t="s">
        <v>280</v>
      </c>
      <c r="J41" s="20">
        <v>41640</v>
      </c>
      <c r="K41" s="20">
        <v>41724</v>
      </c>
      <c r="L41" s="20">
        <v>42005</v>
      </c>
      <c r="M41" t="s">
        <v>96</v>
      </c>
      <c r="N41" t="s">
        <v>85</v>
      </c>
      <c r="O41" t="s">
        <v>227</v>
      </c>
      <c r="P41" t="s">
        <v>338</v>
      </c>
      <c r="Q41">
        <v>4008140</v>
      </c>
      <c r="R41" t="s">
        <v>334</v>
      </c>
      <c r="S41" s="3">
        <v>0</v>
      </c>
      <c r="T41" s="3">
        <v>0</v>
      </c>
      <c r="U41" t="s">
        <v>110</v>
      </c>
    </row>
    <row r="42" spans="1:21" customFormat="1" ht="12.75" x14ac:dyDescent="0.2">
      <c r="A42">
        <v>1</v>
      </c>
      <c r="B42" t="s">
        <v>65</v>
      </c>
      <c r="C42">
        <v>4008000</v>
      </c>
      <c r="D42">
        <v>20730</v>
      </c>
      <c r="E42" t="s">
        <v>93</v>
      </c>
      <c r="F42">
        <v>31970</v>
      </c>
      <c r="G42" t="s">
        <v>94</v>
      </c>
      <c r="H42">
        <v>1000010320</v>
      </c>
      <c r="I42" t="s">
        <v>280</v>
      </c>
      <c r="J42" s="20">
        <v>41640</v>
      </c>
      <c r="K42" s="20">
        <v>41729</v>
      </c>
      <c r="L42" s="20">
        <v>42005</v>
      </c>
      <c r="M42" t="s">
        <v>96</v>
      </c>
      <c r="N42" t="s">
        <v>85</v>
      </c>
      <c r="O42" t="s">
        <v>227</v>
      </c>
      <c r="P42" t="s">
        <v>337</v>
      </c>
      <c r="Q42">
        <v>4008140</v>
      </c>
      <c r="R42" t="s">
        <v>334</v>
      </c>
      <c r="S42" s="3">
        <v>0</v>
      </c>
      <c r="T42" s="3">
        <v>25</v>
      </c>
      <c r="U42" t="s">
        <v>110</v>
      </c>
    </row>
    <row r="43" spans="1:21" customFormat="1" ht="12.75" x14ac:dyDescent="0.2">
      <c r="A43">
        <v>1</v>
      </c>
      <c r="B43" t="s">
        <v>65</v>
      </c>
      <c r="C43">
        <v>4008000</v>
      </c>
      <c r="D43">
        <v>20730</v>
      </c>
      <c r="E43" t="s">
        <v>93</v>
      </c>
      <c r="F43">
        <v>31970</v>
      </c>
      <c r="G43" t="s">
        <v>94</v>
      </c>
      <c r="H43">
        <v>1000010320</v>
      </c>
      <c r="I43" t="s">
        <v>280</v>
      </c>
      <c r="J43" s="20">
        <v>41640</v>
      </c>
      <c r="K43" s="20">
        <v>41729</v>
      </c>
      <c r="L43" s="20">
        <v>42005</v>
      </c>
      <c r="M43" t="s">
        <v>96</v>
      </c>
      <c r="N43" t="s">
        <v>85</v>
      </c>
      <c r="O43" t="s">
        <v>227</v>
      </c>
      <c r="P43" t="s">
        <v>338</v>
      </c>
      <c r="Q43">
        <v>4008140</v>
      </c>
      <c r="R43" t="s">
        <v>334</v>
      </c>
      <c r="S43" s="3">
        <v>0</v>
      </c>
      <c r="T43" s="3">
        <v>0</v>
      </c>
      <c r="U43" t="s">
        <v>110</v>
      </c>
    </row>
    <row r="44" spans="1:21" customFormat="1" ht="12.75" x14ac:dyDescent="0.2">
      <c r="A44">
        <v>1</v>
      </c>
      <c r="B44" t="s">
        <v>65</v>
      </c>
      <c r="C44">
        <v>4008000</v>
      </c>
      <c r="D44">
        <v>20730</v>
      </c>
      <c r="E44" t="s">
        <v>93</v>
      </c>
      <c r="F44">
        <v>31970</v>
      </c>
      <c r="G44" t="s">
        <v>94</v>
      </c>
      <c r="H44">
        <v>1000010320</v>
      </c>
      <c r="I44" t="s">
        <v>280</v>
      </c>
      <c r="J44" s="20">
        <v>41640</v>
      </c>
      <c r="K44" s="20">
        <v>41731</v>
      </c>
      <c r="L44" s="20">
        <v>42005</v>
      </c>
      <c r="M44" t="s">
        <v>96</v>
      </c>
      <c r="N44" t="s">
        <v>85</v>
      </c>
      <c r="O44" t="s">
        <v>227</v>
      </c>
      <c r="P44" t="s">
        <v>337</v>
      </c>
      <c r="Q44">
        <v>4008140</v>
      </c>
      <c r="R44" t="s">
        <v>334</v>
      </c>
      <c r="S44" s="3">
        <v>0</v>
      </c>
      <c r="T44" s="3">
        <v>25</v>
      </c>
      <c r="U44" t="s">
        <v>110</v>
      </c>
    </row>
    <row r="45" spans="1:21" customFormat="1" ht="12.75" x14ac:dyDescent="0.2">
      <c r="A45">
        <v>1</v>
      </c>
      <c r="B45" t="s">
        <v>65</v>
      </c>
      <c r="C45">
        <v>4008000</v>
      </c>
      <c r="D45">
        <v>20730</v>
      </c>
      <c r="E45" t="s">
        <v>93</v>
      </c>
      <c r="F45">
        <v>31970</v>
      </c>
      <c r="G45" t="s">
        <v>94</v>
      </c>
      <c r="H45">
        <v>1000010320</v>
      </c>
      <c r="I45" t="s">
        <v>280</v>
      </c>
      <c r="J45" s="20">
        <v>41640</v>
      </c>
      <c r="K45" s="20">
        <v>41731</v>
      </c>
      <c r="L45" s="20">
        <v>42005</v>
      </c>
      <c r="M45" t="s">
        <v>96</v>
      </c>
      <c r="N45" t="s">
        <v>85</v>
      </c>
      <c r="O45" t="s">
        <v>227</v>
      </c>
      <c r="P45" t="s">
        <v>338</v>
      </c>
      <c r="Q45">
        <v>4008140</v>
      </c>
      <c r="R45" t="s">
        <v>334</v>
      </c>
      <c r="S45" s="3">
        <v>0</v>
      </c>
      <c r="T45" s="3">
        <v>0</v>
      </c>
      <c r="U45" t="s">
        <v>110</v>
      </c>
    </row>
    <row r="46" spans="1:21" customFormat="1" ht="12.75" x14ac:dyDescent="0.2">
      <c r="A46">
        <v>1</v>
      </c>
      <c r="B46" t="s">
        <v>65</v>
      </c>
      <c r="C46">
        <v>4008000</v>
      </c>
      <c r="D46">
        <v>20730</v>
      </c>
      <c r="E46" t="s">
        <v>93</v>
      </c>
      <c r="F46">
        <v>31970</v>
      </c>
      <c r="G46" t="s">
        <v>94</v>
      </c>
      <c r="H46">
        <v>1000010320</v>
      </c>
      <c r="I46" t="s">
        <v>280</v>
      </c>
      <c r="J46" s="20">
        <v>41640</v>
      </c>
      <c r="K46" s="20">
        <v>41748</v>
      </c>
      <c r="L46" s="20">
        <v>42005</v>
      </c>
      <c r="M46" t="s">
        <v>96</v>
      </c>
      <c r="N46" t="s">
        <v>85</v>
      </c>
      <c r="O46" t="s">
        <v>227</v>
      </c>
      <c r="P46" t="s">
        <v>337</v>
      </c>
      <c r="Q46">
        <v>4008140</v>
      </c>
      <c r="R46" t="s">
        <v>334</v>
      </c>
      <c r="S46" s="3">
        <v>0</v>
      </c>
      <c r="T46" s="3">
        <v>25</v>
      </c>
      <c r="U46" t="s">
        <v>110</v>
      </c>
    </row>
    <row r="47" spans="1:21" customFormat="1" ht="12.75" x14ac:dyDescent="0.2">
      <c r="A47">
        <v>1</v>
      </c>
      <c r="B47" t="s">
        <v>65</v>
      </c>
      <c r="C47">
        <v>4008000</v>
      </c>
      <c r="D47">
        <v>20730</v>
      </c>
      <c r="E47" t="s">
        <v>93</v>
      </c>
      <c r="F47">
        <v>31970</v>
      </c>
      <c r="G47" t="s">
        <v>94</v>
      </c>
      <c r="H47">
        <v>1000010320</v>
      </c>
      <c r="I47" t="s">
        <v>280</v>
      </c>
      <c r="J47" s="20">
        <v>41640</v>
      </c>
      <c r="K47" s="20">
        <v>41748</v>
      </c>
      <c r="L47" s="20">
        <v>42005</v>
      </c>
      <c r="M47" t="s">
        <v>96</v>
      </c>
      <c r="N47" t="s">
        <v>85</v>
      </c>
      <c r="O47" t="s">
        <v>227</v>
      </c>
      <c r="P47" t="s">
        <v>338</v>
      </c>
      <c r="Q47">
        <v>4008140</v>
      </c>
      <c r="R47" t="s">
        <v>334</v>
      </c>
      <c r="S47" s="3">
        <v>0</v>
      </c>
      <c r="T47" s="3">
        <v>0</v>
      </c>
      <c r="U47" t="s">
        <v>110</v>
      </c>
    </row>
    <row r="48" spans="1:21" customFormat="1" ht="12.75" x14ac:dyDescent="0.2">
      <c r="A48">
        <v>1</v>
      </c>
      <c r="B48" t="s">
        <v>65</v>
      </c>
      <c r="C48">
        <v>4008000</v>
      </c>
      <c r="D48">
        <v>20730</v>
      </c>
      <c r="E48" t="s">
        <v>93</v>
      </c>
      <c r="F48">
        <v>31970</v>
      </c>
      <c r="G48" t="s">
        <v>94</v>
      </c>
      <c r="H48">
        <v>1000010324</v>
      </c>
      <c r="I48" t="s">
        <v>283</v>
      </c>
      <c r="J48" s="20">
        <v>41640</v>
      </c>
      <c r="K48" s="20">
        <v>41676</v>
      </c>
      <c r="L48" s="20">
        <v>42005</v>
      </c>
      <c r="M48" t="s">
        <v>96</v>
      </c>
      <c r="N48" t="s">
        <v>85</v>
      </c>
      <c r="O48" t="s">
        <v>227</v>
      </c>
      <c r="P48" t="s">
        <v>338</v>
      </c>
      <c r="Q48">
        <v>4008140</v>
      </c>
      <c r="R48" t="s">
        <v>334</v>
      </c>
      <c r="S48" s="3">
        <v>0</v>
      </c>
      <c r="T48" s="3">
        <v>0</v>
      </c>
      <c r="U48" t="s">
        <v>110</v>
      </c>
    </row>
    <row r="49" spans="1:21" customFormat="1" ht="12.75" x14ac:dyDescent="0.2">
      <c r="A49">
        <v>1</v>
      </c>
      <c r="B49" t="s">
        <v>65</v>
      </c>
      <c r="C49">
        <v>4008000</v>
      </c>
      <c r="D49">
        <v>20730</v>
      </c>
      <c r="E49" t="s">
        <v>93</v>
      </c>
      <c r="F49">
        <v>31970</v>
      </c>
      <c r="G49" t="s">
        <v>94</v>
      </c>
      <c r="H49">
        <v>1000010359</v>
      </c>
      <c r="I49" t="s">
        <v>293</v>
      </c>
      <c r="J49" s="20">
        <v>41654</v>
      </c>
      <c r="K49" s="20">
        <v>41677</v>
      </c>
      <c r="L49" s="20">
        <v>42019</v>
      </c>
      <c r="M49" t="s">
        <v>96</v>
      </c>
      <c r="N49" t="s">
        <v>85</v>
      </c>
      <c r="O49" t="s">
        <v>227</v>
      </c>
      <c r="P49" t="s">
        <v>335</v>
      </c>
      <c r="Q49">
        <v>4008140</v>
      </c>
      <c r="R49" t="s">
        <v>334</v>
      </c>
      <c r="S49" s="3">
        <v>0</v>
      </c>
      <c r="T49" s="3">
        <v>25</v>
      </c>
      <c r="U49" t="s">
        <v>110</v>
      </c>
    </row>
    <row r="50" spans="1:21" customFormat="1" ht="12.75" x14ac:dyDescent="0.2">
      <c r="A50">
        <v>1</v>
      </c>
      <c r="B50" t="s">
        <v>65</v>
      </c>
      <c r="C50">
        <v>4008000</v>
      </c>
      <c r="D50">
        <v>20730</v>
      </c>
      <c r="E50" t="s">
        <v>93</v>
      </c>
      <c r="F50">
        <v>31970</v>
      </c>
      <c r="G50" t="s">
        <v>94</v>
      </c>
      <c r="H50">
        <v>1000010359</v>
      </c>
      <c r="I50" t="s">
        <v>293</v>
      </c>
      <c r="J50" s="20">
        <v>41654</v>
      </c>
      <c r="K50" s="20">
        <v>41677</v>
      </c>
      <c r="L50" s="20">
        <v>42019</v>
      </c>
      <c r="M50" t="s">
        <v>96</v>
      </c>
      <c r="N50" t="s">
        <v>85</v>
      </c>
      <c r="O50" t="s">
        <v>227</v>
      </c>
      <c r="P50" t="s">
        <v>338</v>
      </c>
      <c r="Q50">
        <v>4008140</v>
      </c>
      <c r="R50" t="s">
        <v>334</v>
      </c>
      <c r="S50" s="3">
        <v>0</v>
      </c>
      <c r="T50" s="3">
        <v>0</v>
      </c>
      <c r="U50" t="s">
        <v>110</v>
      </c>
    </row>
    <row r="51" spans="1:21" customFormat="1" ht="12.75" x14ac:dyDescent="0.2">
      <c r="A51">
        <v>1</v>
      </c>
      <c r="B51" t="s">
        <v>65</v>
      </c>
      <c r="C51">
        <v>4008000</v>
      </c>
      <c r="D51">
        <v>20730</v>
      </c>
      <c r="E51" t="s">
        <v>93</v>
      </c>
      <c r="F51">
        <v>31970</v>
      </c>
      <c r="G51" t="s">
        <v>94</v>
      </c>
      <c r="H51">
        <v>1000010359</v>
      </c>
      <c r="I51" t="s">
        <v>293</v>
      </c>
      <c r="J51" s="20">
        <v>41654</v>
      </c>
      <c r="K51" s="20">
        <v>41681</v>
      </c>
      <c r="L51" s="20">
        <v>42019</v>
      </c>
      <c r="M51" t="s">
        <v>96</v>
      </c>
      <c r="N51" t="s">
        <v>85</v>
      </c>
      <c r="O51" t="s">
        <v>227</v>
      </c>
      <c r="P51" t="s">
        <v>335</v>
      </c>
      <c r="Q51">
        <v>4008140</v>
      </c>
      <c r="R51" t="s">
        <v>334</v>
      </c>
      <c r="S51" s="3">
        <v>0</v>
      </c>
      <c r="T51" s="3">
        <v>25</v>
      </c>
      <c r="U51" t="s">
        <v>110</v>
      </c>
    </row>
    <row r="52" spans="1:21" customFormat="1" ht="12.75" x14ac:dyDescent="0.2">
      <c r="A52">
        <v>1</v>
      </c>
      <c r="B52" t="s">
        <v>65</v>
      </c>
      <c r="C52">
        <v>4008000</v>
      </c>
      <c r="D52">
        <v>20730</v>
      </c>
      <c r="E52" t="s">
        <v>93</v>
      </c>
      <c r="F52">
        <v>31970</v>
      </c>
      <c r="G52" t="s">
        <v>94</v>
      </c>
      <c r="H52">
        <v>1000010359</v>
      </c>
      <c r="I52" t="s">
        <v>293</v>
      </c>
      <c r="J52" s="20">
        <v>41654</v>
      </c>
      <c r="K52" s="20">
        <v>41681</v>
      </c>
      <c r="L52" s="20">
        <v>42019</v>
      </c>
      <c r="M52" t="s">
        <v>96</v>
      </c>
      <c r="N52" t="s">
        <v>85</v>
      </c>
      <c r="O52" t="s">
        <v>227</v>
      </c>
      <c r="P52" t="s">
        <v>338</v>
      </c>
      <c r="Q52">
        <v>4008140</v>
      </c>
      <c r="R52" t="s">
        <v>334</v>
      </c>
      <c r="S52" s="3">
        <v>0</v>
      </c>
      <c r="T52" s="3">
        <v>0</v>
      </c>
      <c r="U52" t="s">
        <v>110</v>
      </c>
    </row>
    <row r="53" spans="1:21" customFormat="1" ht="12.75" x14ac:dyDescent="0.2">
      <c r="A53">
        <v>1</v>
      </c>
      <c r="B53" t="s">
        <v>65</v>
      </c>
      <c r="C53">
        <v>4008000</v>
      </c>
      <c r="D53">
        <v>20730</v>
      </c>
      <c r="E53" t="s">
        <v>93</v>
      </c>
      <c r="F53">
        <v>31970</v>
      </c>
      <c r="G53" t="s">
        <v>94</v>
      </c>
      <c r="H53">
        <v>1000010359</v>
      </c>
      <c r="I53" t="s">
        <v>293</v>
      </c>
      <c r="J53" s="20">
        <v>41654</v>
      </c>
      <c r="K53" s="20">
        <v>41684</v>
      </c>
      <c r="L53" s="20">
        <v>42019</v>
      </c>
      <c r="M53" t="s">
        <v>96</v>
      </c>
      <c r="N53" t="s">
        <v>85</v>
      </c>
      <c r="O53" t="s">
        <v>227</v>
      </c>
      <c r="P53" t="s">
        <v>335</v>
      </c>
      <c r="Q53">
        <v>4008140</v>
      </c>
      <c r="R53" t="s">
        <v>334</v>
      </c>
      <c r="S53" s="3">
        <v>0</v>
      </c>
      <c r="T53" s="3">
        <v>25</v>
      </c>
      <c r="U53" t="s">
        <v>110</v>
      </c>
    </row>
    <row r="54" spans="1:21" customFormat="1" ht="12.75" x14ac:dyDescent="0.2">
      <c r="A54">
        <v>1</v>
      </c>
      <c r="B54" t="s">
        <v>65</v>
      </c>
      <c r="C54">
        <v>4008000</v>
      </c>
      <c r="D54">
        <v>20730</v>
      </c>
      <c r="E54" t="s">
        <v>93</v>
      </c>
      <c r="F54">
        <v>31970</v>
      </c>
      <c r="G54" t="s">
        <v>94</v>
      </c>
      <c r="H54">
        <v>1000010359</v>
      </c>
      <c r="I54" t="s">
        <v>293</v>
      </c>
      <c r="J54" s="20">
        <v>41654</v>
      </c>
      <c r="K54" s="20">
        <v>41684</v>
      </c>
      <c r="L54" s="20">
        <v>42019</v>
      </c>
      <c r="M54" t="s">
        <v>96</v>
      </c>
      <c r="N54" t="s">
        <v>85</v>
      </c>
      <c r="O54" t="s">
        <v>227</v>
      </c>
      <c r="P54" t="s">
        <v>338</v>
      </c>
      <c r="Q54">
        <v>4008140</v>
      </c>
      <c r="R54" t="s">
        <v>334</v>
      </c>
      <c r="S54" s="3">
        <v>0</v>
      </c>
      <c r="T54" s="3">
        <v>0</v>
      </c>
      <c r="U54" t="s">
        <v>110</v>
      </c>
    </row>
    <row r="55" spans="1:21" customFormat="1" ht="12.75" x14ac:dyDescent="0.2">
      <c r="A55">
        <v>1</v>
      </c>
      <c r="B55" t="s">
        <v>65</v>
      </c>
      <c r="C55">
        <v>4008000</v>
      </c>
      <c r="D55">
        <v>20730</v>
      </c>
      <c r="E55" t="s">
        <v>93</v>
      </c>
      <c r="F55">
        <v>31970</v>
      </c>
      <c r="G55" t="s">
        <v>94</v>
      </c>
      <c r="H55">
        <v>1000010359</v>
      </c>
      <c r="I55" t="s">
        <v>293</v>
      </c>
      <c r="J55" s="20">
        <v>41654</v>
      </c>
      <c r="K55" s="20">
        <v>41686</v>
      </c>
      <c r="L55" s="20">
        <v>42019</v>
      </c>
      <c r="M55" t="s">
        <v>96</v>
      </c>
      <c r="N55" t="s">
        <v>85</v>
      </c>
      <c r="O55" t="s">
        <v>227</v>
      </c>
      <c r="P55" t="s">
        <v>335</v>
      </c>
      <c r="Q55">
        <v>4008140</v>
      </c>
      <c r="R55" t="s">
        <v>334</v>
      </c>
      <c r="S55" s="3">
        <v>0</v>
      </c>
      <c r="T55" s="3">
        <v>25</v>
      </c>
      <c r="U55" t="s">
        <v>110</v>
      </c>
    </row>
    <row r="56" spans="1:21" customFormat="1" ht="12.75" x14ac:dyDescent="0.2">
      <c r="A56">
        <v>1</v>
      </c>
      <c r="B56" t="s">
        <v>65</v>
      </c>
      <c r="C56">
        <v>4008000</v>
      </c>
      <c r="D56">
        <v>20730</v>
      </c>
      <c r="E56" t="s">
        <v>93</v>
      </c>
      <c r="F56">
        <v>31970</v>
      </c>
      <c r="G56" t="s">
        <v>94</v>
      </c>
      <c r="H56">
        <v>1000010359</v>
      </c>
      <c r="I56" t="s">
        <v>293</v>
      </c>
      <c r="J56" s="20">
        <v>41654</v>
      </c>
      <c r="K56" s="20">
        <v>41686</v>
      </c>
      <c r="L56" s="20">
        <v>42019</v>
      </c>
      <c r="M56" t="s">
        <v>96</v>
      </c>
      <c r="N56" t="s">
        <v>85</v>
      </c>
      <c r="O56" t="s">
        <v>227</v>
      </c>
      <c r="P56" t="s">
        <v>338</v>
      </c>
      <c r="Q56">
        <v>4008140</v>
      </c>
      <c r="R56" t="s">
        <v>334</v>
      </c>
      <c r="S56" s="3">
        <v>0</v>
      </c>
      <c r="T56" s="3">
        <v>0</v>
      </c>
      <c r="U56" t="s">
        <v>110</v>
      </c>
    </row>
    <row r="57" spans="1:21" customFormat="1" ht="12.75" x14ac:dyDescent="0.2">
      <c r="A57">
        <v>1</v>
      </c>
      <c r="B57" t="s">
        <v>65</v>
      </c>
      <c r="C57">
        <v>4008000</v>
      </c>
      <c r="D57">
        <v>20730</v>
      </c>
      <c r="E57" t="s">
        <v>93</v>
      </c>
      <c r="F57">
        <v>31970</v>
      </c>
      <c r="G57" t="s">
        <v>94</v>
      </c>
      <c r="H57">
        <v>1000010359</v>
      </c>
      <c r="I57" t="s">
        <v>293</v>
      </c>
      <c r="J57" s="20">
        <v>41654</v>
      </c>
      <c r="K57" s="20">
        <v>41689</v>
      </c>
      <c r="L57" s="20">
        <v>42019</v>
      </c>
      <c r="M57" t="s">
        <v>96</v>
      </c>
      <c r="N57" t="s">
        <v>85</v>
      </c>
      <c r="O57" t="s">
        <v>227</v>
      </c>
      <c r="P57" t="s">
        <v>335</v>
      </c>
      <c r="Q57">
        <v>4008140</v>
      </c>
      <c r="R57" t="s">
        <v>334</v>
      </c>
      <c r="S57" s="3">
        <v>0</v>
      </c>
      <c r="T57" s="3">
        <v>25</v>
      </c>
      <c r="U57" t="s">
        <v>110</v>
      </c>
    </row>
    <row r="58" spans="1:21" customFormat="1" ht="12.75" x14ac:dyDescent="0.2">
      <c r="A58">
        <v>1</v>
      </c>
      <c r="B58" t="s">
        <v>65</v>
      </c>
      <c r="C58">
        <v>4008000</v>
      </c>
      <c r="D58">
        <v>20730</v>
      </c>
      <c r="E58" t="s">
        <v>93</v>
      </c>
      <c r="F58">
        <v>31970</v>
      </c>
      <c r="G58" t="s">
        <v>94</v>
      </c>
      <c r="H58">
        <v>1000010359</v>
      </c>
      <c r="I58" t="s">
        <v>293</v>
      </c>
      <c r="J58" s="20">
        <v>41654</v>
      </c>
      <c r="K58" s="20">
        <v>41689</v>
      </c>
      <c r="L58" s="20">
        <v>42019</v>
      </c>
      <c r="M58" t="s">
        <v>96</v>
      </c>
      <c r="N58" t="s">
        <v>85</v>
      </c>
      <c r="O58" t="s">
        <v>227</v>
      </c>
      <c r="P58" t="s">
        <v>338</v>
      </c>
      <c r="Q58">
        <v>4008140</v>
      </c>
      <c r="R58" t="s">
        <v>334</v>
      </c>
      <c r="S58" s="3">
        <v>0</v>
      </c>
      <c r="T58" s="3">
        <v>0</v>
      </c>
      <c r="U58" t="s">
        <v>110</v>
      </c>
    </row>
    <row r="59" spans="1:21" customFormat="1" ht="12.75" x14ac:dyDescent="0.2">
      <c r="A59">
        <v>1</v>
      </c>
      <c r="B59" t="s">
        <v>65</v>
      </c>
      <c r="C59">
        <v>4008000</v>
      </c>
      <c r="D59">
        <v>20730</v>
      </c>
      <c r="E59" t="s">
        <v>93</v>
      </c>
      <c r="F59">
        <v>31970</v>
      </c>
      <c r="G59" t="s">
        <v>94</v>
      </c>
      <c r="H59">
        <v>1000010359</v>
      </c>
      <c r="I59" t="s">
        <v>293</v>
      </c>
      <c r="J59" s="20">
        <v>41654</v>
      </c>
      <c r="K59" s="20">
        <v>41692</v>
      </c>
      <c r="L59" s="20">
        <v>42019</v>
      </c>
      <c r="M59" t="s">
        <v>96</v>
      </c>
      <c r="N59" t="s">
        <v>85</v>
      </c>
      <c r="O59" t="s">
        <v>227</v>
      </c>
      <c r="P59" t="s">
        <v>335</v>
      </c>
      <c r="Q59">
        <v>4008140</v>
      </c>
      <c r="R59" t="s">
        <v>334</v>
      </c>
      <c r="S59" s="3">
        <v>0</v>
      </c>
      <c r="T59" s="3">
        <v>25</v>
      </c>
      <c r="U59" t="s">
        <v>110</v>
      </c>
    </row>
    <row r="60" spans="1:21" customFormat="1" ht="12.75" x14ac:dyDescent="0.2">
      <c r="A60">
        <v>1</v>
      </c>
      <c r="B60" t="s">
        <v>65</v>
      </c>
      <c r="C60">
        <v>4008000</v>
      </c>
      <c r="D60">
        <v>20730</v>
      </c>
      <c r="E60" t="s">
        <v>93</v>
      </c>
      <c r="F60">
        <v>31970</v>
      </c>
      <c r="G60" t="s">
        <v>94</v>
      </c>
      <c r="H60">
        <v>1000010359</v>
      </c>
      <c r="I60" t="s">
        <v>293</v>
      </c>
      <c r="J60" s="20">
        <v>41654</v>
      </c>
      <c r="K60" s="20">
        <v>41692</v>
      </c>
      <c r="L60" s="20">
        <v>42019</v>
      </c>
      <c r="M60" t="s">
        <v>96</v>
      </c>
      <c r="N60" t="s">
        <v>85</v>
      </c>
      <c r="O60" t="s">
        <v>227</v>
      </c>
      <c r="P60" t="s">
        <v>338</v>
      </c>
      <c r="Q60">
        <v>4008140</v>
      </c>
      <c r="R60" t="s">
        <v>334</v>
      </c>
      <c r="S60" s="3">
        <v>0</v>
      </c>
      <c r="T60" s="3">
        <v>0</v>
      </c>
      <c r="U60" t="s">
        <v>110</v>
      </c>
    </row>
    <row r="61" spans="1:21" customFormat="1" ht="12.75" x14ac:dyDescent="0.2">
      <c r="A61">
        <v>1</v>
      </c>
      <c r="B61" t="s">
        <v>65</v>
      </c>
      <c r="C61">
        <v>4008000</v>
      </c>
      <c r="D61">
        <v>20730</v>
      </c>
      <c r="E61" t="s">
        <v>93</v>
      </c>
      <c r="F61">
        <v>31970</v>
      </c>
      <c r="G61" t="s">
        <v>94</v>
      </c>
      <c r="H61">
        <v>1000010359</v>
      </c>
      <c r="I61" t="s">
        <v>293</v>
      </c>
      <c r="J61" s="20">
        <v>41654</v>
      </c>
      <c r="K61" s="20">
        <v>41695</v>
      </c>
      <c r="L61" s="20">
        <v>42019</v>
      </c>
      <c r="M61" t="s">
        <v>96</v>
      </c>
      <c r="N61" t="s">
        <v>85</v>
      </c>
      <c r="O61" t="s">
        <v>227</v>
      </c>
      <c r="P61" t="s">
        <v>335</v>
      </c>
      <c r="Q61">
        <v>4008140</v>
      </c>
      <c r="R61" t="s">
        <v>334</v>
      </c>
      <c r="S61" s="3">
        <v>0</v>
      </c>
      <c r="T61" s="3">
        <v>25</v>
      </c>
      <c r="U61" t="s">
        <v>110</v>
      </c>
    </row>
    <row r="62" spans="1:21" customFormat="1" ht="12.75" x14ac:dyDescent="0.2">
      <c r="A62">
        <v>1</v>
      </c>
      <c r="B62" t="s">
        <v>65</v>
      </c>
      <c r="C62">
        <v>4008000</v>
      </c>
      <c r="D62">
        <v>20730</v>
      </c>
      <c r="E62" t="s">
        <v>93</v>
      </c>
      <c r="F62">
        <v>31970</v>
      </c>
      <c r="G62" t="s">
        <v>94</v>
      </c>
      <c r="H62">
        <v>1000010359</v>
      </c>
      <c r="I62" t="s">
        <v>293</v>
      </c>
      <c r="J62" s="20">
        <v>41654</v>
      </c>
      <c r="K62" s="20">
        <v>41695</v>
      </c>
      <c r="L62" s="20">
        <v>42019</v>
      </c>
      <c r="M62" t="s">
        <v>96</v>
      </c>
      <c r="N62" t="s">
        <v>85</v>
      </c>
      <c r="O62" t="s">
        <v>227</v>
      </c>
      <c r="P62" t="s">
        <v>338</v>
      </c>
      <c r="Q62">
        <v>4008140</v>
      </c>
      <c r="R62" t="s">
        <v>334</v>
      </c>
      <c r="S62" s="3">
        <v>0</v>
      </c>
      <c r="T62" s="3">
        <v>0</v>
      </c>
      <c r="U62" t="s">
        <v>110</v>
      </c>
    </row>
    <row r="63" spans="1:21" customFormat="1" ht="12.75" x14ac:dyDescent="0.2">
      <c r="A63">
        <v>1</v>
      </c>
      <c r="B63" t="s">
        <v>65</v>
      </c>
      <c r="C63">
        <v>4008000</v>
      </c>
      <c r="D63">
        <v>20730</v>
      </c>
      <c r="E63" t="s">
        <v>93</v>
      </c>
      <c r="F63">
        <v>31970</v>
      </c>
      <c r="G63" t="s">
        <v>94</v>
      </c>
      <c r="H63">
        <v>1000010359</v>
      </c>
      <c r="I63" t="s">
        <v>293</v>
      </c>
      <c r="J63" s="20">
        <v>41654</v>
      </c>
      <c r="K63" s="20">
        <v>41701</v>
      </c>
      <c r="L63" s="20">
        <v>42019</v>
      </c>
      <c r="M63" t="s">
        <v>96</v>
      </c>
      <c r="N63" t="s">
        <v>85</v>
      </c>
      <c r="O63" t="s">
        <v>227</v>
      </c>
      <c r="P63" t="s">
        <v>335</v>
      </c>
      <c r="Q63">
        <v>4008140</v>
      </c>
      <c r="R63" t="s">
        <v>334</v>
      </c>
      <c r="S63" s="3">
        <v>0</v>
      </c>
      <c r="T63" s="3">
        <v>25</v>
      </c>
      <c r="U63" t="s">
        <v>110</v>
      </c>
    </row>
    <row r="64" spans="1:21" customFormat="1" ht="12.75" x14ac:dyDescent="0.2">
      <c r="A64">
        <v>1</v>
      </c>
      <c r="B64" t="s">
        <v>65</v>
      </c>
      <c r="C64">
        <v>4008000</v>
      </c>
      <c r="D64">
        <v>20730</v>
      </c>
      <c r="E64" t="s">
        <v>93</v>
      </c>
      <c r="F64">
        <v>31970</v>
      </c>
      <c r="G64" t="s">
        <v>94</v>
      </c>
      <c r="H64">
        <v>1000010359</v>
      </c>
      <c r="I64" t="s">
        <v>293</v>
      </c>
      <c r="J64" s="20">
        <v>41654</v>
      </c>
      <c r="K64" s="20">
        <v>41701</v>
      </c>
      <c r="L64" s="20">
        <v>42019</v>
      </c>
      <c r="M64" t="s">
        <v>96</v>
      </c>
      <c r="N64" t="s">
        <v>85</v>
      </c>
      <c r="O64" t="s">
        <v>227</v>
      </c>
      <c r="P64" t="s">
        <v>338</v>
      </c>
      <c r="Q64">
        <v>4008140</v>
      </c>
      <c r="R64" t="s">
        <v>334</v>
      </c>
      <c r="S64" s="3">
        <v>0</v>
      </c>
      <c r="T64" s="3">
        <v>0</v>
      </c>
      <c r="U64" t="s">
        <v>110</v>
      </c>
    </row>
    <row r="65" spans="1:21" customFormat="1" ht="12.75" x14ac:dyDescent="0.2">
      <c r="A65">
        <v>1</v>
      </c>
      <c r="B65" t="s">
        <v>65</v>
      </c>
      <c r="C65">
        <v>4008000</v>
      </c>
      <c r="D65">
        <v>20730</v>
      </c>
      <c r="E65" t="s">
        <v>93</v>
      </c>
      <c r="F65">
        <v>31970</v>
      </c>
      <c r="G65" t="s">
        <v>94</v>
      </c>
      <c r="H65">
        <v>1000010359</v>
      </c>
      <c r="I65" t="s">
        <v>293</v>
      </c>
      <c r="J65" s="20">
        <v>41654</v>
      </c>
      <c r="K65" s="20">
        <v>41702</v>
      </c>
      <c r="L65" s="20">
        <v>42019</v>
      </c>
      <c r="M65" t="s">
        <v>96</v>
      </c>
      <c r="N65" t="s">
        <v>85</v>
      </c>
      <c r="O65" t="s">
        <v>227</v>
      </c>
      <c r="P65" t="s">
        <v>335</v>
      </c>
      <c r="Q65">
        <v>4008140</v>
      </c>
      <c r="R65" t="s">
        <v>334</v>
      </c>
      <c r="S65" s="3">
        <v>0</v>
      </c>
      <c r="T65" s="3">
        <v>25</v>
      </c>
      <c r="U65" t="s">
        <v>110</v>
      </c>
    </row>
    <row r="66" spans="1:21" customFormat="1" ht="12.75" x14ac:dyDescent="0.2">
      <c r="A66">
        <v>1</v>
      </c>
      <c r="B66" t="s">
        <v>65</v>
      </c>
      <c r="C66">
        <v>4008000</v>
      </c>
      <c r="D66">
        <v>20730</v>
      </c>
      <c r="E66" t="s">
        <v>93</v>
      </c>
      <c r="F66">
        <v>31970</v>
      </c>
      <c r="G66" t="s">
        <v>94</v>
      </c>
      <c r="H66">
        <v>1000010359</v>
      </c>
      <c r="I66" t="s">
        <v>293</v>
      </c>
      <c r="J66" s="20">
        <v>41654</v>
      </c>
      <c r="K66" s="20">
        <v>41702</v>
      </c>
      <c r="L66" s="20">
        <v>42019</v>
      </c>
      <c r="M66" t="s">
        <v>96</v>
      </c>
      <c r="N66" t="s">
        <v>85</v>
      </c>
      <c r="O66" t="s">
        <v>227</v>
      </c>
      <c r="P66" t="s">
        <v>338</v>
      </c>
      <c r="Q66">
        <v>4008140</v>
      </c>
      <c r="R66" t="s">
        <v>334</v>
      </c>
      <c r="S66" s="3">
        <v>0</v>
      </c>
      <c r="T66" s="3">
        <v>0</v>
      </c>
      <c r="U66" t="s">
        <v>110</v>
      </c>
    </row>
    <row r="67" spans="1:21" customFormat="1" ht="12.75" x14ac:dyDescent="0.2">
      <c r="A67">
        <v>1</v>
      </c>
      <c r="B67" t="s">
        <v>65</v>
      </c>
      <c r="C67">
        <v>4008000</v>
      </c>
      <c r="D67">
        <v>20730</v>
      </c>
      <c r="E67" t="s">
        <v>93</v>
      </c>
      <c r="F67">
        <v>31970</v>
      </c>
      <c r="G67" t="s">
        <v>94</v>
      </c>
      <c r="H67">
        <v>1000010359</v>
      </c>
      <c r="I67" t="s">
        <v>293</v>
      </c>
      <c r="J67" s="20">
        <v>41654</v>
      </c>
      <c r="K67" s="20">
        <v>41709</v>
      </c>
      <c r="L67" s="20">
        <v>42019</v>
      </c>
      <c r="M67" t="s">
        <v>96</v>
      </c>
      <c r="N67" t="s">
        <v>85</v>
      </c>
      <c r="O67" t="s">
        <v>227</v>
      </c>
      <c r="P67" t="s">
        <v>335</v>
      </c>
      <c r="Q67">
        <v>4008140</v>
      </c>
      <c r="R67" t="s">
        <v>334</v>
      </c>
      <c r="S67" s="3">
        <v>0</v>
      </c>
      <c r="T67" s="3">
        <v>25</v>
      </c>
      <c r="U67" t="s">
        <v>110</v>
      </c>
    </row>
    <row r="68" spans="1:21" customFormat="1" ht="12.75" x14ac:dyDescent="0.2">
      <c r="A68">
        <v>1</v>
      </c>
      <c r="B68" t="s">
        <v>65</v>
      </c>
      <c r="C68">
        <v>4008000</v>
      </c>
      <c r="D68">
        <v>20730</v>
      </c>
      <c r="E68" t="s">
        <v>93</v>
      </c>
      <c r="F68">
        <v>31970</v>
      </c>
      <c r="G68" t="s">
        <v>94</v>
      </c>
      <c r="H68">
        <v>1000010359</v>
      </c>
      <c r="I68" t="s">
        <v>293</v>
      </c>
      <c r="J68" s="20">
        <v>41654</v>
      </c>
      <c r="K68" s="20">
        <v>41709</v>
      </c>
      <c r="L68" s="20">
        <v>42019</v>
      </c>
      <c r="M68" t="s">
        <v>96</v>
      </c>
      <c r="N68" t="s">
        <v>85</v>
      </c>
      <c r="O68" t="s">
        <v>227</v>
      </c>
      <c r="P68" t="s">
        <v>338</v>
      </c>
      <c r="Q68">
        <v>4008140</v>
      </c>
      <c r="R68" t="s">
        <v>334</v>
      </c>
      <c r="S68" s="3">
        <v>0</v>
      </c>
      <c r="T68" s="3">
        <v>0</v>
      </c>
      <c r="U68" t="s">
        <v>110</v>
      </c>
    </row>
    <row r="69" spans="1:21" customFormat="1" ht="12.75" x14ac:dyDescent="0.2">
      <c r="A69">
        <v>1</v>
      </c>
      <c r="B69" t="s">
        <v>65</v>
      </c>
      <c r="C69">
        <v>4008000</v>
      </c>
      <c r="D69">
        <v>20730</v>
      </c>
      <c r="E69" t="s">
        <v>93</v>
      </c>
      <c r="F69">
        <v>31970</v>
      </c>
      <c r="G69" t="s">
        <v>94</v>
      </c>
      <c r="H69">
        <v>1000010359</v>
      </c>
      <c r="I69" t="s">
        <v>293</v>
      </c>
      <c r="J69" s="20">
        <v>41654</v>
      </c>
      <c r="K69" s="20">
        <v>41711</v>
      </c>
      <c r="L69" s="20">
        <v>42019</v>
      </c>
      <c r="M69" t="s">
        <v>96</v>
      </c>
      <c r="N69" t="s">
        <v>85</v>
      </c>
      <c r="O69" t="s">
        <v>227</v>
      </c>
      <c r="P69" t="s">
        <v>335</v>
      </c>
      <c r="Q69">
        <v>4008140</v>
      </c>
      <c r="R69" t="s">
        <v>334</v>
      </c>
      <c r="S69" s="3">
        <v>0</v>
      </c>
      <c r="T69" s="3">
        <v>25</v>
      </c>
      <c r="U69" t="s">
        <v>110</v>
      </c>
    </row>
    <row r="70" spans="1:21" customFormat="1" ht="12.75" x14ac:dyDescent="0.2">
      <c r="A70">
        <v>1</v>
      </c>
      <c r="B70" t="s">
        <v>65</v>
      </c>
      <c r="C70">
        <v>4008000</v>
      </c>
      <c r="D70">
        <v>20730</v>
      </c>
      <c r="E70" t="s">
        <v>93</v>
      </c>
      <c r="F70">
        <v>31970</v>
      </c>
      <c r="G70" t="s">
        <v>94</v>
      </c>
      <c r="H70">
        <v>1000010359</v>
      </c>
      <c r="I70" t="s">
        <v>293</v>
      </c>
      <c r="J70" s="20">
        <v>41654</v>
      </c>
      <c r="K70" s="20">
        <v>41711</v>
      </c>
      <c r="L70" s="20">
        <v>42019</v>
      </c>
      <c r="M70" t="s">
        <v>96</v>
      </c>
      <c r="N70" t="s">
        <v>85</v>
      </c>
      <c r="O70" t="s">
        <v>227</v>
      </c>
      <c r="P70" t="s">
        <v>338</v>
      </c>
      <c r="Q70">
        <v>4008140</v>
      </c>
      <c r="R70" t="s">
        <v>334</v>
      </c>
      <c r="S70" s="3">
        <v>0</v>
      </c>
      <c r="T70" s="3">
        <v>0</v>
      </c>
      <c r="U70" t="s">
        <v>110</v>
      </c>
    </row>
    <row r="71" spans="1:21" customFormat="1" ht="12.75" x14ac:dyDescent="0.2">
      <c r="A71">
        <v>1</v>
      </c>
      <c r="B71" t="s">
        <v>65</v>
      </c>
      <c r="C71">
        <v>4008000</v>
      </c>
      <c r="D71">
        <v>20730</v>
      </c>
      <c r="E71" t="s">
        <v>93</v>
      </c>
      <c r="F71">
        <v>31970</v>
      </c>
      <c r="G71" t="s">
        <v>94</v>
      </c>
      <c r="H71">
        <v>1000010359</v>
      </c>
      <c r="I71" t="s">
        <v>293</v>
      </c>
      <c r="J71" s="20">
        <v>41654</v>
      </c>
      <c r="K71" s="20">
        <v>41722</v>
      </c>
      <c r="L71" s="20">
        <v>42019</v>
      </c>
      <c r="M71" t="s">
        <v>96</v>
      </c>
      <c r="N71" t="s">
        <v>85</v>
      </c>
      <c r="O71" t="s">
        <v>227</v>
      </c>
      <c r="P71" t="s">
        <v>335</v>
      </c>
      <c r="Q71">
        <v>4008140</v>
      </c>
      <c r="R71" t="s">
        <v>334</v>
      </c>
      <c r="S71" s="3">
        <v>0</v>
      </c>
      <c r="T71" s="3">
        <v>50</v>
      </c>
      <c r="U71" t="s">
        <v>110</v>
      </c>
    </row>
    <row r="72" spans="1:21" customFormat="1" ht="12.75" x14ac:dyDescent="0.2">
      <c r="A72">
        <v>1</v>
      </c>
      <c r="B72" t="s">
        <v>65</v>
      </c>
      <c r="C72">
        <v>4008000</v>
      </c>
      <c r="D72">
        <v>20730</v>
      </c>
      <c r="E72" t="s">
        <v>93</v>
      </c>
      <c r="F72">
        <v>31970</v>
      </c>
      <c r="G72" t="s">
        <v>94</v>
      </c>
      <c r="H72">
        <v>1000010359</v>
      </c>
      <c r="I72" t="s">
        <v>293</v>
      </c>
      <c r="J72" s="20">
        <v>41654</v>
      </c>
      <c r="K72" s="20">
        <v>41722</v>
      </c>
      <c r="L72" s="20">
        <v>42019</v>
      </c>
      <c r="M72" t="s">
        <v>96</v>
      </c>
      <c r="N72" t="s">
        <v>85</v>
      </c>
      <c r="O72" t="s">
        <v>227</v>
      </c>
      <c r="P72" t="s">
        <v>338</v>
      </c>
      <c r="Q72">
        <v>4008140</v>
      </c>
      <c r="R72" t="s">
        <v>334</v>
      </c>
      <c r="S72" s="3">
        <v>0</v>
      </c>
      <c r="T72" s="3">
        <v>0</v>
      </c>
      <c r="U72" t="s">
        <v>110</v>
      </c>
    </row>
    <row r="73" spans="1:21" customFormat="1" ht="12.75" x14ac:dyDescent="0.2">
      <c r="A73">
        <v>1</v>
      </c>
      <c r="B73" t="s">
        <v>65</v>
      </c>
      <c r="C73">
        <v>4008000</v>
      </c>
      <c r="D73">
        <v>20730</v>
      </c>
      <c r="E73" t="s">
        <v>93</v>
      </c>
      <c r="F73">
        <v>31970</v>
      </c>
      <c r="G73" t="s">
        <v>94</v>
      </c>
      <c r="H73">
        <v>1000010359</v>
      </c>
      <c r="I73" t="s">
        <v>293</v>
      </c>
      <c r="J73" s="20">
        <v>41654</v>
      </c>
      <c r="K73" s="20">
        <v>41732</v>
      </c>
      <c r="L73" s="20">
        <v>42019</v>
      </c>
      <c r="M73" t="s">
        <v>96</v>
      </c>
      <c r="N73" t="s">
        <v>85</v>
      </c>
      <c r="O73" t="s">
        <v>227</v>
      </c>
      <c r="P73" t="s">
        <v>337</v>
      </c>
      <c r="Q73">
        <v>4008140</v>
      </c>
      <c r="R73" t="s">
        <v>334</v>
      </c>
      <c r="S73" s="3">
        <v>0</v>
      </c>
      <c r="T73" s="3">
        <v>25</v>
      </c>
      <c r="U73" t="s">
        <v>110</v>
      </c>
    </row>
    <row r="74" spans="1:21" customFormat="1" ht="12.75" x14ac:dyDescent="0.2">
      <c r="A74">
        <v>1</v>
      </c>
      <c r="B74" t="s">
        <v>65</v>
      </c>
      <c r="C74">
        <v>4008000</v>
      </c>
      <c r="D74">
        <v>20730</v>
      </c>
      <c r="E74" t="s">
        <v>93</v>
      </c>
      <c r="F74">
        <v>31970</v>
      </c>
      <c r="G74" t="s">
        <v>94</v>
      </c>
      <c r="H74">
        <v>1000010359</v>
      </c>
      <c r="I74" t="s">
        <v>293</v>
      </c>
      <c r="J74" s="20">
        <v>41654</v>
      </c>
      <c r="K74" s="20">
        <v>41732</v>
      </c>
      <c r="L74" s="20">
        <v>42019</v>
      </c>
      <c r="M74" t="s">
        <v>96</v>
      </c>
      <c r="N74" t="s">
        <v>85</v>
      </c>
      <c r="O74" t="s">
        <v>227</v>
      </c>
      <c r="P74" t="s">
        <v>338</v>
      </c>
      <c r="Q74">
        <v>4008140</v>
      </c>
      <c r="R74" t="s">
        <v>334</v>
      </c>
      <c r="S74" s="3">
        <v>0</v>
      </c>
      <c r="T74" s="3">
        <v>0</v>
      </c>
      <c r="U74" t="s">
        <v>110</v>
      </c>
    </row>
    <row r="75" spans="1:21" customFormat="1" ht="12.75" x14ac:dyDescent="0.2">
      <c r="A75">
        <v>1</v>
      </c>
      <c r="B75" t="s">
        <v>65</v>
      </c>
      <c r="C75">
        <v>4008000</v>
      </c>
      <c r="D75">
        <v>20730</v>
      </c>
      <c r="E75" t="s">
        <v>93</v>
      </c>
      <c r="F75">
        <v>31970</v>
      </c>
      <c r="G75" t="s">
        <v>94</v>
      </c>
      <c r="H75">
        <v>1000010359</v>
      </c>
      <c r="I75" t="s">
        <v>293</v>
      </c>
      <c r="J75" s="20">
        <v>41654</v>
      </c>
      <c r="K75" s="20">
        <v>41733</v>
      </c>
      <c r="L75" s="20">
        <v>42019</v>
      </c>
      <c r="M75" t="s">
        <v>96</v>
      </c>
      <c r="N75" t="s">
        <v>85</v>
      </c>
      <c r="O75" t="s">
        <v>227</v>
      </c>
      <c r="P75" t="s">
        <v>337</v>
      </c>
      <c r="Q75">
        <v>4008140</v>
      </c>
      <c r="R75" t="s">
        <v>334</v>
      </c>
      <c r="S75" s="3">
        <v>0</v>
      </c>
      <c r="T75" s="3">
        <v>50</v>
      </c>
      <c r="U75" t="s">
        <v>110</v>
      </c>
    </row>
    <row r="76" spans="1:21" customFormat="1" ht="12.75" x14ac:dyDescent="0.2">
      <c r="A76">
        <v>1</v>
      </c>
      <c r="B76" t="s">
        <v>65</v>
      </c>
      <c r="C76">
        <v>4008000</v>
      </c>
      <c r="D76">
        <v>20730</v>
      </c>
      <c r="E76" t="s">
        <v>93</v>
      </c>
      <c r="F76">
        <v>31970</v>
      </c>
      <c r="G76" t="s">
        <v>94</v>
      </c>
      <c r="H76">
        <v>1000010359</v>
      </c>
      <c r="I76" t="s">
        <v>293</v>
      </c>
      <c r="J76" s="20">
        <v>41654</v>
      </c>
      <c r="K76" s="20">
        <v>41733</v>
      </c>
      <c r="L76" s="20">
        <v>42019</v>
      </c>
      <c r="M76" t="s">
        <v>96</v>
      </c>
      <c r="N76" t="s">
        <v>85</v>
      </c>
      <c r="O76" t="s">
        <v>227</v>
      </c>
      <c r="P76" t="s">
        <v>338</v>
      </c>
      <c r="Q76">
        <v>4008140</v>
      </c>
      <c r="R76" t="s">
        <v>334</v>
      </c>
      <c r="S76" s="3">
        <v>0</v>
      </c>
      <c r="T76" s="3">
        <v>0</v>
      </c>
      <c r="U76" t="s">
        <v>110</v>
      </c>
    </row>
    <row r="77" spans="1:21" customFormat="1" ht="12.75" x14ac:dyDescent="0.2">
      <c r="A77">
        <v>1</v>
      </c>
      <c r="B77" t="s">
        <v>65</v>
      </c>
      <c r="C77">
        <v>4008000</v>
      </c>
      <c r="D77">
        <v>20730</v>
      </c>
      <c r="E77" t="s">
        <v>93</v>
      </c>
      <c r="F77">
        <v>31970</v>
      </c>
      <c r="G77" t="s">
        <v>94</v>
      </c>
      <c r="H77">
        <v>1000010359</v>
      </c>
      <c r="I77" t="s">
        <v>293</v>
      </c>
      <c r="J77" s="20">
        <v>41654</v>
      </c>
      <c r="K77" s="20">
        <v>41736</v>
      </c>
      <c r="L77" s="20">
        <v>42019</v>
      </c>
      <c r="M77" t="s">
        <v>96</v>
      </c>
      <c r="N77" t="s">
        <v>85</v>
      </c>
      <c r="O77" t="s">
        <v>227</v>
      </c>
      <c r="P77" t="s">
        <v>337</v>
      </c>
      <c r="Q77">
        <v>4008140</v>
      </c>
      <c r="R77" t="s">
        <v>334</v>
      </c>
      <c r="S77" s="3">
        <v>0</v>
      </c>
      <c r="T77" s="3">
        <v>25</v>
      </c>
      <c r="U77" t="s">
        <v>110</v>
      </c>
    </row>
    <row r="78" spans="1:21" customFormat="1" ht="12.75" x14ac:dyDescent="0.2">
      <c r="A78">
        <v>1</v>
      </c>
      <c r="B78" t="s">
        <v>65</v>
      </c>
      <c r="C78">
        <v>4008000</v>
      </c>
      <c r="D78">
        <v>20730</v>
      </c>
      <c r="E78" t="s">
        <v>93</v>
      </c>
      <c r="F78">
        <v>31970</v>
      </c>
      <c r="G78" t="s">
        <v>94</v>
      </c>
      <c r="H78">
        <v>1000010359</v>
      </c>
      <c r="I78" t="s">
        <v>293</v>
      </c>
      <c r="J78" s="20">
        <v>41654</v>
      </c>
      <c r="K78" s="20">
        <v>41736</v>
      </c>
      <c r="L78" s="20">
        <v>42019</v>
      </c>
      <c r="M78" t="s">
        <v>96</v>
      </c>
      <c r="N78" t="s">
        <v>85</v>
      </c>
      <c r="O78" t="s">
        <v>227</v>
      </c>
      <c r="P78" t="s">
        <v>338</v>
      </c>
      <c r="Q78">
        <v>4008140</v>
      </c>
      <c r="R78" t="s">
        <v>334</v>
      </c>
      <c r="S78" s="3">
        <v>0</v>
      </c>
      <c r="T78" s="3">
        <v>0</v>
      </c>
      <c r="U78" t="s">
        <v>110</v>
      </c>
    </row>
    <row r="79" spans="1:21" customFormat="1" ht="12.75" x14ac:dyDescent="0.2">
      <c r="A79">
        <v>1</v>
      </c>
      <c r="B79" t="s">
        <v>65</v>
      </c>
      <c r="C79">
        <v>4008000</v>
      </c>
      <c r="D79">
        <v>20730</v>
      </c>
      <c r="E79" t="s">
        <v>93</v>
      </c>
      <c r="F79">
        <v>31970</v>
      </c>
      <c r="G79" t="s">
        <v>94</v>
      </c>
      <c r="H79">
        <v>1000010359</v>
      </c>
      <c r="I79" t="s">
        <v>293</v>
      </c>
      <c r="J79" s="20">
        <v>41654</v>
      </c>
      <c r="K79" s="20">
        <v>41739</v>
      </c>
      <c r="L79" s="20">
        <v>42019</v>
      </c>
      <c r="M79" t="s">
        <v>96</v>
      </c>
      <c r="N79" t="s">
        <v>85</v>
      </c>
      <c r="O79" t="s">
        <v>227</v>
      </c>
      <c r="P79" t="s">
        <v>337</v>
      </c>
      <c r="Q79">
        <v>4008140</v>
      </c>
      <c r="R79" t="s">
        <v>334</v>
      </c>
      <c r="S79" s="3">
        <v>0</v>
      </c>
      <c r="T79" s="3">
        <v>25</v>
      </c>
      <c r="U79" t="s">
        <v>110</v>
      </c>
    </row>
    <row r="80" spans="1:21" customFormat="1" ht="12.75" x14ac:dyDescent="0.2">
      <c r="A80">
        <v>1</v>
      </c>
      <c r="B80" t="s">
        <v>65</v>
      </c>
      <c r="C80">
        <v>4008000</v>
      </c>
      <c r="D80">
        <v>20730</v>
      </c>
      <c r="E80" t="s">
        <v>93</v>
      </c>
      <c r="F80">
        <v>31970</v>
      </c>
      <c r="G80" t="s">
        <v>94</v>
      </c>
      <c r="H80">
        <v>1000010359</v>
      </c>
      <c r="I80" t="s">
        <v>293</v>
      </c>
      <c r="J80" s="20">
        <v>41654</v>
      </c>
      <c r="K80" s="20">
        <v>41739</v>
      </c>
      <c r="L80" s="20">
        <v>42019</v>
      </c>
      <c r="M80" t="s">
        <v>96</v>
      </c>
      <c r="N80" t="s">
        <v>85</v>
      </c>
      <c r="O80" t="s">
        <v>227</v>
      </c>
      <c r="P80" t="s">
        <v>338</v>
      </c>
      <c r="Q80">
        <v>4008140</v>
      </c>
      <c r="R80" t="s">
        <v>334</v>
      </c>
      <c r="S80" s="3">
        <v>0</v>
      </c>
      <c r="T80" s="3">
        <v>0</v>
      </c>
      <c r="U80" t="s">
        <v>110</v>
      </c>
    </row>
    <row r="81" spans="1:21" customFormat="1" ht="12.75" x14ac:dyDescent="0.2">
      <c r="A81">
        <v>1</v>
      </c>
      <c r="B81" t="s">
        <v>65</v>
      </c>
      <c r="C81">
        <v>4008000</v>
      </c>
      <c r="D81">
        <v>20730</v>
      </c>
      <c r="E81" t="s">
        <v>93</v>
      </c>
      <c r="F81">
        <v>31970</v>
      </c>
      <c r="G81" t="s">
        <v>94</v>
      </c>
      <c r="H81">
        <v>1000010359</v>
      </c>
      <c r="I81" t="s">
        <v>293</v>
      </c>
      <c r="J81" s="20">
        <v>41654</v>
      </c>
      <c r="K81" s="20">
        <v>41741</v>
      </c>
      <c r="L81" s="20">
        <v>42019</v>
      </c>
      <c r="M81" t="s">
        <v>96</v>
      </c>
      <c r="N81" t="s">
        <v>85</v>
      </c>
      <c r="O81" t="s">
        <v>227</v>
      </c>
      <c r="P81" t="s">
        <v>337</v>
      </c>
      <c r="Q81">
        <v>4008140</v>
      </c>
      <c r="R81" t="s">
        <v>334</v>
      </c>
      <c r="S81" s="3">
        <v>0</v>
      </c>
      <c r="T81" s="3">
        <v>25</v>
      </c>
      <c r="U81" t="s">
        <v>110</v>
      </c>
    </row>
    <row r="82" spans="1:21" customFormat="1" ht="12.75" x14ac:dyDescent="0.2">
      <c r="A82">
        <v>1</v>
      </c>
      <c r="B82" t="s">
        <v>65</v>
      </c>
      <c r="C82">
        <v>4008000</v>
      </c>
      <c r="D82">
        <v>20730</v>
      </c>
      <c r="E82" t="s">
        <v>93</v>
      </c>
      <c r="F82">
        <v>31970</v>
      </c>
      <c r="G82" t="s">
        <v>94</v>
      </c>
      <c r="H82">
        <v>1000010359</v>
      </c>
      <c r="I82" t="s">
        <v>293</v>
      </c>
      <c r="J82" s="20">
        <v>41654</v>
      </c>
      <c r="K82" s="20">
        <v>41741</v>
      </c>
      <c r="L82" s="20">
        <v>42019</v>
      </c>
      <c r="M82" t="s">
        <v>96</v>
      </c>
      <c r="N82" t="s">
        <v>85</v>
      </c>
      <c r="O82" t="s">
        <v>227</v>
      </c>
      <c r="P82" t="s">
        <v>338</v>
      </c>
      <c r="Q82">
        <v>4008140</v>
      </c>
      <c r="R82" t="s">
        <v>334</v>
      </c>
      <c r="S82" s="3">
        <v>0</v>
      </c>
      <c r="T82" s="3">
        <v>0</v>
      </c>
      <c r="U82" t="s">
        <v>110</v>
      </c>
    </row>
    <row r="83" spans="1:21" customFormat="1" ht="12.75" x14ac:dyDescent="0.2">
      <c r="A83">
        <v>1</v>
      </c>
      <c r="B83" t="s">
        <v>65</v>
      </c>
      <c r="C83">
        <v>4008000</v>
      </c>
      <c r="D83">
        <v>20730</v>
      </c>
      <c r="E83" t="s">
        <v>93</v>
      </c>
      <c r="F83">
        <v>31970</v>
      </c>
      <c r="G83" t="s">
        <v>94</v>
      </c>
      <c r="H83">
        <v>1000010359</v>
      </c>
      <c r="I83" t="s">
        <v>293</v>
      </c>
      <c r="J83" s="20">
        <v>41654</v>
      </c>
      <c r="K83" s="20">
        <v>41742</v>
      </c>
      <c r="L83" s="20">
        <v>42019</v>
      </c>
      <c r="M83" t="s">
        <v>96</v>
      </c>
      <c r="N83" t="s">
        <v>85</v>
      </c>
      <c r="O83" t="s">
        <v>227</v>
      </c>
      <c r="P83" t="s">
        <v>337</v>
      </c>
      <c r="Q83">
        <v>4008140</v>
      </c>
      <c r="R83" t="s">
        <v>334</v>
      </c>
      <c r="S83" s="3">
        <v>0</v>
      </c>
      <c r="T83" s="3">
        <v>25</v>
      </c>
      <c r="U83" t="s">
        <v>110</v>
      </c>
    </row>
    <row r="84" spans="1:21" customFormat="1" ht="12.75" x14ac:dyDescent="0.2">
      <c r="A84">
        <v>1</v>
      </c>
      <c r="B84" t="s">
        <v>65</v>
      </c>
      <c r="C84">
        <v>4008000</v>
      </c>
      <c r="D84">
        <v>20730</v>
      </c>
      <c r="E84" t="s">
        <v>93</v>
      </c>
      <c r="F84">
        <v>31970</v>
      </c>
      <c r="G84" t="s">
        <v>94</v>
      </c>
      <c r="H84">
        <v>1000010359</v>
      </c>
      <c r="I84" t="s">
        <v>293</v>
      </c>
      <c r="J84" s="20">
        <v>41654</v>
      </c>
      <c r="K84" s="20">
        <v>41742</v>
      </c>
      <c r="L84" s="20">
        <v>42019</v>
      </c>
      <c r="M84" t="s">
        <v>96</v>
      </c>
      <c r="N84" t="s">
        <v>85</v>
      </c>
      <c r="O84" t="s">
        <v>227</v>
      </c>
      <c r="P84" t="s">
        <v>338</v>
      </c>
      <c r="Q84">
        <v>4008140</v>
      </c>
      <c r="R84" t="s">
        <v>334</v>
      </c>
      <c r="S84" s="3">
        <v>0</v>
      </c>
      <c r="T84" s="3">
        <v>0</v>
      </c>
      <c r="U84" t="s">
        <v>110</v>
      </c>
    </row>
    <row r="85" spans="1:21" customFormat="1" ht="12.75" x14ac:dyDescent="0.2">
      <c r="A85">
        <v>1</v>
      </c>
      <c r="B85" t="s">
        <v>65</v>
      </c>
      <c r="C85">
        <v>4008000</v>
      </c>
      <c r="D85">
        <v>20730</v>
      </c>
      <c r="E85" t="s">
        <v>93</v>
      </c>
      <c r="F85">
        <v>31970</v>
      </c>
      <c r="G85" t="s">
        <v>94</v>
      </c>
      <c r="H85">
        <v>1000010359</v>
      </c>
      <c r="I85" t="s">
        <v>293</v>
      </c>
      <c r="J85" s="20">
        <v>41654</v>
      </c>
      <c r="K85" s="20">
        <v>41743</v>
      </c>
      <c r="L85" s="20">
        <v>42019</v>
      </c>
      <c r="M85" t="s">
        <v>96</v>
      </c>
      <c r="N85" t="s">
        <v>85</v>
      </c>
      <c r="O85" t="s">
        <v>227</v>
      </c>
      <c r="P85" t="s">
        <v>337</v>
      </c>
      <c r="Q85">
        <v>4008140</v>
      </c>
      <c r="R85" t="s">
        <v>334</v>
      </c>
      <c r="S85" s="3">
        <v>0</v>
      </c>
      <c r="T85" s="3">
        <v>25</v>
      </c>
      <c r="U85" t="s">
        <v>110</v>
      </c>
    </row>
    <row r="86" spans="1:21" customFormat="1" ht="12.75" x14ac:dyDescent="0.2">
      <c r="A86">
        <v>1</v>
      </c>
      <c r="B86" t="s">
        <v>65</v>
      </c>
      <c r="C86">
        <v>4008000</v>
      </c>
      <c r="D86">
        <v>20730</v>
      </c>
      <c r="E86" t="s">
        <v>93</v>
      </c>
      <c r="F86">
        <v>31970</v>
      </c>
      <c r="G86" t="s">
        <v>94</v>
      </c>
      <c r="H86">
        <v>1000010359</v>
      </c>
      <c r="I86" t="s">
        <v>293</v>
      </c>
      <c r="J86" s="20">
        <v>41654</v>
      </c>
      <c r="K86" s="20">
        <v>41743</v>
      </c>
      <c r="L86" s="20">
        <v>42019</v>
      </c>
      <c r="M86" t="s">
        <v>96</v>
      </c>
      <c r="N86" t="s">
        <v>85</v>
      </c>
      <c r="O86" t="s">
        <v>227</v>
      </c>
      <c r="P86" t="s">
        <v>338</v>
      </c>
      <c r="Q86">
        <v>4008140</v>
      </c>
      <c r="R86" t="s">
        <v>334</v>
      </c>
      <c r="S86" s="3">
        <v>0</v>
      </c>
      <c r="T86" s="3">
        <v>0</v>
      </c>
      <c r="U86" t="s">
        <v>110</v>
      </c>
    </row>
    <row r="87" spans="1:21" customFormat="1" ht="12.75" x14ac:dyDescent="0.2">
      <c r="A87">
        <v>1</v>
      </c>
      <c r="B87" t="s">
        <v>65</v>
      </c>
      <c r="C87">
        <v>4008000</v>
      </c>
      <c r="D87">
        <v>20730</v>
      </c>
      <c r="E87" t="s">
        <v>93</v>
      </c>
      <c r="F87">
        <v>31970</v>
      </c>
      <c r="G87" t="s">
        <v>94</v>
      </c>
      <c r="H87">
        <v>1000010359</v>
      </c>
      <c r="I87" t="s">
        <v>293</v>
      </c>
      <c r="J87" s="20">
        <v>41654</v>
      </c>
      <c r="K87" s="20">
        <v>41745</v>
      </c>
      <c r="L87" s="20">
        <v>42019</v>
      </c>
      <c r="M87" t="s">
        <v>96</v>
      </c>
      <c r="N87" t="s">
        <v>85</v>
      </c>
      <c r="O87" t="s">
        <v>227</v>
      </c>
      <c r="P87" t="s">
        <v>337</v>
      </c>
      <c r="Q87">
        <v>4008140</v>
      </c>
      <c r="R87" t="s">
        <v>334</v>
      </c>
      <c r="S87" s="3">
        <v>0</v>
      </c>
      <c r="T87" s="3">
        <v>25</v>
      </c>
      <c r="U87" t="s">
        <v>110</v>
      </c>
    </row>
    <row r="88" spans="1:21" customFormat="1" ht="12.75" x14ac:dyDescent="0.2">
      <c r="A88">
        <v>1</v>
      </c>
      <c r="B88" t="s">
        <v>65</v>
      </c>
      <c r="C88">
        <v>4008000</v>
      </c>
      <c r="D88">
        <v>20730</v>
      </c>
      <c r="E88" t="s">
        <v>93</v>
      </c>
      <c r="F88">
        <v>31970</v>
      </c>
      <c r="G88" t="s">
        <v>94</v>
      </c>
      <c r="H88">
        <v>1000010359</v>
      </c>
      <c r="I88" t="s">
        <v>293</v>
      </c>
      <c r="J88" s="20">
        <v>41654</v>
      </c>
      <c r="K88" s="20">
        <v>41745</v>
      </c>
      <c r="L88" s="20">
        <v>42019</v>
      </c>
      <c r="M88" t="s">
        <v>96</v>
      </c>
      <c r="N88" t="s">
        <v>85</v>
      </c>
      <c r="O88" t="s">
        <v>227</v>
      </c>
      <c r="P88" t="s">
        <v>338</v>
      </c>
      <c r="Q88">
        <v>4008140</v>
      </c>
      <c r="R88" t="s">
        <v>334</v>
      </c>
      <c r="S88" s="3">
        <v>0</v>
      </c>
      <c r="T88" s="3">
        <v>0</v>
      </c>
      <c r="U88" t="s">
        <v>110</v>
      </c>
    </row>
    <row r="89" spans="1:21" customFormat="1" ht="12.75" x14ac:dyDescent="0.2">
      <c r="A89">
        <v>1</v>
      </c>
      <c r="B89" t="s">
        <v>65</v>
      </c>
      <c r="C89">
        <v>4008000</v>
      </c>
      <c r="D89">
        <v>20730</v>
      </c>
      <c r="E89" t="s">
        <v>93</v>
      </c>
      <c r="F89">
        <v>31970</v>
      </c>
      <c r="G89" t="s">
        <v>94</v>
      </c>
      <c r="H89">
        <v>1000010359</v>
      </c>
      <c r="I89" t="s">
        <v>293</v>
      </c>
      <c r="J89" s="20">
        <v>41654</v>
      </c>
      <c r="K89" s="20">
        <v>41746</v>
      </c>
      <c r="L89" s="20">
        <v>42019</v>
      </c>
      <c r="M89" t="s">
        <v>96</v>
      </c>
      <c r="N89" t="s">
        <v>85</v>
      </c>
      <c r="O89" t="s">
        <v>227</v>
      </c>
      <c r="P89" t="s">
        <v>337</v>
      </c>
      <c r="Q89">
        <v>4008140</v>
      </c>
      <c r="R89" t="s">
        <v>334</v>
      </c>
      <c r="S89" s="3">
        <v>0</v>
      </c>
      <c r="T89" s="3">
        <v>25</v>
      </c>
      <c r="U89" t="s">
        <v>110</v>
      </c>
    </row>
    <row r="90" spans="1:21" customFormat="1" ht="12.75" x14ac:dyDescent="0.2">
      <c r="A90">
        <v>1</v>
      </c>
      <c r="B90" t="s">
        <v>65</v>
      </c>
      <c r="C90">
        <v>4008000</v>
      </c>
      <c r="D90">
        <v>20730</v>
      </c>
      <c r="E90" t="s">
        <v>93</v>
      </c>
      <c r="F90">
        <v>31970</v>
      </c>
      <c r="G90" t="s">
        <v>94</v>
      </c>
      <c r="H90">
        <v>1000010359</v>
      </c>
      <c r="I90" t="s">
        <v>293</v>
      </c>
      <c r="J90" s="20">
        <v>41654</v>
      </c>
      <c r="K90" s="20">
        <v>41746</v>
      </c>
      <c r="L90" s="20">
        <v>42019</v>
      </c>
      <c r="M90" t="s">
        <v>96</v>
      </c>
      <c r="N90" t="s">
        <v>85</v>
      </c>
      <c r="O90" t="s">
        <v>227</v>
      </c>
      <c r="P90" t="s">
        <v>338</v>
      </c>
      <c r="Q90">
        <v>4008140</v>
      </c>
      <c r="R90" t="s">
        <v>334</v>
      </c>
      <c r="S90" s="3">
        <v>0</v>
      </c>
      <c r="T90" s="3">
        <v>0</v>
      </c>
      <c r="U90" t="s">
        <v>110</v>
      </c>
    </row>
    <row r="91" spans="1:21" customFormat="1" ht="12.75" x14ac:dyDescent="0.2">
      <c r="A91">
        <v>1</v>
      </c>
      <c r="B91" t="s">
        <v>65</v>
      </c>
      <c r="C91">
        <v>4008000</v>
      </c>
      <c r="D91">
        <v>20730</v>
      </c>
      <c r="E91" t="s">
        <v>93</v>
      </c>
      <c r="F91">
        <v>31970</v>
      </c>
      <c r="G91" t="s">
        <v>94</v>
      </c>
      <c r="H91">
        <v>1000010359</v>
      </c>
      <c r="I91" t="s">
        <v>293</v>
      </c>
      <c r="J91" s="20">
        <v>41654</v>
      </c>
      <c r="K91" s="20">
        <v>41747</v>
      </c>
      <c r="L91" s="20">
        <v>42019</v>
      </c>
      <c r="M91" t="s">
        <v>96</v>
      </c>
      <c r="N91" t="s">
        <v>85</v>
      </c>
      <c r="O91" t="s">
        <v>227</v>
      </c>
      <c r="P91" t="s">
        <v>337</v>
      </c>
      <c r="Q91">
        <v>4008140</v>
      </c>
      <c r="R91" t="s">
        <v>334</v>
      </c>
      <c r="S91" s="3">
        <v>0</v>
      </c>
      <c r="T91" s="3">
        <v>25</v>
      </c>
      <c r="U91" t="s">
        <v>110</v>
      </c>
    </row>
    <row r="92" spans="1:21" customFormat="1" ht="12.75" x14ac:dyDescent="0.2">
      <c r="A92">
        <v>1</v>
      </c>
      <c r="B92" t="s">
        <v>65</v>
      </c>
      <c r="C92">
        <v>4008000</v>
      </c>
      <c r="D92">
        <v>20730</v>
      </c>
      <c r="E92" t="s">
        <v>93</v>
      </c>
      <c r="F92">
        <v>31970</v>
      </c>
      <c r="G92" t="s">
        <v>94</v>
      </c>
      <c r="H92">
        <v>1000010359</v>
      </c>
      <c r="I92" t="s">
        <v>293</v>
      </c>
      <c r="J92" s="20">
        <v>41654</v>
      </c>
      <c r="K92" s="20">
        <v>41747</v>
      </c>
      <c r="L92" s="20">
        <v>42019</v>
      </c>
      <c r="M92" t="s">
        <v>96</v>
      </c>
      <c r="N92" t="s">
        <v>85</v>
      </c>
      <c r="O92" t="s">
        <v>227</v>
      </c>
      <c r="P92" t="s">
        <v>338</v>
      </c>
      <c r="Q92">
        <v>4008140</v>
      </c>
      <c r="R92" t="s">
        <v>334</v>
      </c>
      <c r="S92" s="3">
        <v>0</v>
      </c>
      <c r="T92" s="3">
        <v>0</v>
      </c>
      <c r="U92" t="s">
        <v>110</v>
      </c>
    </row>
    <row r="93" spans="1:21" customFormat="1" ht="12.75" x14ac:dyDescent="0.2">
      <c r="A93">
        <v>1</v>
      </c>
      <c r="B93" t="s">
        <v>65</v>
      </c>
      <c r="C93">
        <v>4008000</v>
      </c>
      <c r="D93">
        <v>20730</v>
      </c>
      <c r="E93" t="s">
        <v>93</v>
      </c>
      <c r="F93">
        <v>31970</v>
      </c>
      <c r="G93" t="s">
        <v>94</v>
      </c>
      <c r="H93">
        <v>1000010359</v>
      </c>
      <c r="I93" t="s">
        <v>293</v>
      </c>
      <c r="J93" s="20">
        <v>41654</v>
      </c>
      <c r="K93" s="20">
        <v>41755</v>
      </c>
      <c r="L93" s="20">
        <v>42019</v>
      </c>
      <c r="M93" t="s">
        <v>96</v>
      </c>
      <c r="N93" t="s">
        <v>85</v>
      </c>
      <c r="O93" t="s">
        <v>227</v>
      </c>
      <c r="P93" t="s">
        <v>337</v>
      </c>
      <c r="Q93">
        <v>4008140</v>
      </c>
      <c r="R93" t="s">
        <v>334</v>
      </c>
      <c r="S93" s="3">
        <v>0</v>
      </c>
      <c r="T93" s="3">
        <v>25</v>
      </c>
      <c r="U93" t="s">
        <v>110</v>
      </c>
    </row>
    <row r="94" spans="1:21" customFormat="1" ht="12.75" x14ac:dyDescent="0.2">
      <c r="A94">
        <v>1</v>
      </c>
      <c r="B94" t="s">
        <v>65</v>
      </c>
      <c r="C94">
        <v>4008000</v>
      </c>
      <c r="D94">
        <v>20730</v>
      </c>
      <c r="E94" t="s">
        <v>93</v>
      </c>
      <c r="F94">
        <v>31970</v>
      </c>
      <c r="G94" t="s">
        <v>94</v>
      </c>
      <c r="H94">
        <v>1000010359</v>
      </c>
      <c r="I94" t="s">
        <v>293</v>
      </c>
      <c r="J94" s="20">
        <v>41654</v>
      </c>
      <c r="K94" s="20">
        <v>41755</v>
      </c>
      <c r="L94" s="20">
        <v>42019</v>
      </c>
      <c r="M94" t="s">
        <v>96</v>
      </c>
      <c r="N94" t="s">
        <v>85</v>
      </c>
      <c r="O94" t="s">
        <v>227</v>
      </c>
      <c r="P94" t="s">
        <v>338</v>
      </c>
      <c r="Q94">
        <v>4008140</v>
      </c>
      <c r="R94" t="s">
        <v>334</v>
      </c>
      <c r="S94" s="3">
        <v>0</v>
      </c>
      <c r="T94" s="3">
        <v>0</v>
      </c>
      <c r="U94" t="s">
        <v>110</v>
      </c>
    </row>
    <row r="95" spans="1:21" customFormat="1" ht="12.75" x14ac:dyDescent="0.2">
      <c r="A95">
        <v>1</v>
      </c>
      <c r="B95" t="s">
        <v>65</v>
      </c>
      <c r="C95">
        <v>4008000</v>
      </c>
      <c r="D95">
        <v>20730</v>
      </c>
      <c r="E95" t="s">
        <v>93</v>
      </c>
      <c r="F95">
        <v>31970</v>
      </c>
      <c r="G95" t="s">
        <v>94</v>
      </c>
      <c r="H95">
        <v>1000010359</v>
      </c>
      <c r="I95" t="s">
        <v>293</v>
      </c>
      <c r="J95" s="20">
        <v>41654</v>
      </c>
      <c r="K95" s="20">
        <v>41761</v>
      </c>
      <c r="L95" s="20">
        <v>42019</v>
      </c>
      <c r="M95" t="s">
        <v>96</v>
      </c>
      <c r="N95" t="s">
        <v>85</v>
      </c>
      <c r="O95" t="s">
        <v>227</v>
      </c>
      <c r="P95" t="s">
        <v>338</v>
      </c>
      <c r="Q95">
        <v>4008140</v>
      </c>
      <c r="R95" t="s">
        <v>334</v>
      </c>
      <c r="S95" s="3">
        <v>0</v>
      </c>
      <c r="T95" s="3">
        <v>25</v>
      </c>
      <c r="U95" t="s">
        <v>110</v>
      </c>
    </row>
    <row r="96" spans="1:21" customFormat="1" ht="12.75" x14ac:dyDescent="0.2">
      <c r="A96">
        <v>1</v>
      </c>
      <c r="B96" t="s">
        <v>65</v>
      </c>
      <c r="C96">
        <v>4008000</v>
      </c>
      <c r="D96">
        <v>20730</v>
      </c>
      <c r="E96" t="s">
        <v>93</v>
      </c>
      <c r="F96">
        <v>31970</v>
      </c>
      <c r="G96" t="s">
        <v>94</v>
      </c>
      <c r="H96">
        <v>1000010359</v>
      </c>
      <c r="I96" t="s">
        <v>293</v>
      </c>
      <c r="J96" s="20">
        <v>41654</v>
      </c>
      <c r="K96" s="20">
        <v>41763</v>
      </c>
      <c r="L96" s="20">
        <v>42019</v>
      </c>
      <c r="M96" t="s">
        <v>96</v>
      </c>
      <c r="N96" t="s">
        <v>85</v>
      </c>
      <c r="O96" t="s">
        <v>227</v>
      </c>
      <c r="P96" t="s">
        <v>338</v>
      </c>
      <c r="Q96">
        <v>4008140</v>
      </c>
      <c r="R96" t="s">
        <v>334</v>
      </c>
      <c r="S96" s="3">
        <v>0</v>
      </c>
      <c r="T96" s="3">
        <v>25</v>
      </c>
      <c r="U96" t="s">
        <v>110</v>
      </c>
    </row>
    <row r="97" spans="1:21" customFormat="1" ht="12.75" x14ac:dyDescent="0.2">
      <c r="A97">
        <v>1</v>
      </c>
      <c r="B97" t="s">
        <v>65</v>
      </c>
      <c r="C97">
        <v>4008000</v>
      </c>
      <c r="D97">
        <v>20730</v>
      </c>
      <c r="E97" t="s">
        <v>93</v>
      </c>
      <c r="F97">
        <v>31970</v>
      </c>
      <c r="G97" t="s">
        <v>94</v>
      </c>
      <c r="H97">
        <v>1000010359</v>
      </c>
      <c r="I97" t="s">
        <v>293</v>
      </c>
      <c r="J97" s="20">
        <v>41654</v>
      </c>
      <c r="K97" s="20">
        <v>41766</v>
      </c>
      <c r="L97" s="20">
        <v>42019</v>
      </c>
      <c r="M97" t="s">
        <v>96</v>
      </c>
      <c r="N97" t="s">
        <v>85</v>
      </c>
      <c r="O97" t="s">
        <v>227</v>
      </c>
      <c r="P97" t="s">
        <v>338</v>
      </c>
      <c r="Q97">
        <v>4008140</v>
      </c>
      <c r="R97" t="s">
        <v>334</v>
      </c>
      <c r="S97" s="3">
        <v>0</v>
      </c>
      <c r="T97" s="3">
        <v>50</v>
      </c>
      <c r="U97" t="s">
        <v>110</v>
      </c>
    </row>
    <row r="98" spans="1:21" customFormat="1" ht="12.75" x14ac:dyDescent="0.2">
      <c r="A98">
        <v>1</v>
      </c>
      <c r="B98" t="s">
        <v>65</v>
      </c>
      <c r="C98">
        <v>4008000</v>
      </c>
      <c r="D98">
        <v>20730</v>
      </c>
      <c r="E98" t="s">
        <v>93</v>
      </c>
      <c r="F98">
        <v>31970</v>
      </c>
      <c r="G98" t="s">
        <v>94</v>
      </c>
      <c r="H98">
        <v>1000010359</v>
      </c>
      <c r="I98" t="s">
        <v>293</v>
      </c>
      <c r="J98" s="20">
        <v>41654</v>
      </c>
      <c r="K98" s="20">
        <v>41769</v>
      </c>
      <c r="L98" s="20">
        <v>42019</v>
      </c>
      <c r="M98" t="s">
        <v>96</v>
      </c>
      <c r="N98" t="s">
        <v>85</v>
      </c>
      <c r="O98" t="s">
        <v>227</v>
      </c>
      <c r="P98" t="s">
        <v>338</v>
      </c>
      <c r="Q98">
        <v>4008140</v>
      </c>
      <c r="R98" t="s">
        <v>334</v>
      </c>
      <c r="S98" s="3">
        <v>0</v>
      </c>
      <c r="T98" s="3">
        <v>25</v>
      </c>
      <c r="U98" t="s">
        <v>110</v>
      </c>
    </row>
    <row r="99" spans="1:21" customFormat="1" ht="12.75" x14ac:dyDescent="0.2">
      <c r="A99">
        <v>1</v>
      </c>
      <c r="B99" t="s">
        <v>65</v>
      </c>
      <c r="C99">
        <v>4008000</v>
      </c>
      <c r="D99">
        <v>20730</v>
      </c>
      <c r="E99" t="s">
        <v>93</v>
      </c>
      <c r="F99">
        <v>31970</v>
      </c>
      <c r="G99" t="s">
        <v>94</v>
      </c>
      <c r="H99">
        <v>1000010359</v>
      </c>
      <c r="I99" t="s">
        <v>293</v>
      </c>
      <c r="J99" s="20">
        <v>41654</v>
      </c>
      <c r="K99" s="20">
        <v>41775</v>
      </c>
      <c r="L99" s="20">
        <v>42019</v>
      </c>
      <c r="M99" t="s">
        <v>96</v>
      </c>
      <c r="N99" t="s">
        <v>85</v>
      </c>
      <c r="O99" t="s">
        <v>227</v>
      </c>
      <c r="P99" t="s">
        <v>338</v>
      </c>
      <c r="Q99">
        <v>4008140</v>
      </c>
      <c r="R99" t="s">
        <v>334</v>
      </c>
      <c r="S99" s="3">
        <v>0</v>
      </c>
      <c r="T99" s="3">
        <v>25</v>
      </c>
      <c r="U99" t="s">
        <v>110</v>
      </c>
    </row>
    <row r="100" spans="1:21" customFormat="1" ht="12.75" x14ac:dyDescent="0.2">
      <c r="A100">
        <v>1</v>
      </c>
      <c r="B100" t="s">
        <v>65</v>
      </c>
      <c r="C100">
        <v>4008000</v>
      </c>
      <c r="D100">
        <v>20730</v>
      </c>
      <c r="E100" t="s">
        <v>93</v>
      </c>
      <c r="F100">
        <v>31970</v>
      </c>
      <c r="G100" t="s">
        <v>94</v>
      </c>
      <c r="H100">
        <v>1000010359</v>
      </c>
      <c r="I100" t="s">
        <v>293</v>
      </c>
      <c r="J100" s="20">
        <v>41654</v>
      </c>
      <c r="K100" s="20">
        <v>41780</v>
      </c>
      <c r="L100" s="20">
        <v>42019</v>
      </c>
      <c r="M100" t="s">
        <v>96</v>
      </c>
      <c r="N100" t="s">
        <v>85</v>
      </c>
      <c r="O100" t="s">
        <v>227</v>
      </c>
      <c r="P100" t="s">
        <v>338</v>
      </c>
      <c r="Q100">
        <v>4008140</v>
      </c>
      <c r="R100" t="s">
        <v>334</v>
      </c>
      <c r="S100" s="3">
        <v>0</v>
      </c>
      <c r="T100" s="3">
        <v>25</v>
      </c>
      <c r="U100" t="s">
        <v>110</v>
      </c>
    </row>
    <row r="101" spans="1:21" customFormat="1" ht="12.75" x14ac:dyDescent="0.2">
      <c r="A101">
        <v>1</v>
      </c>
      <c r="B101" t="s">
        <v>65</v>
      </c>
      <c r="C101">
        <v>4008000</v>
      </c>
      <c r="D101">
        <v>20730</v>
      </c>
      <c r="E101" t="s">
        <v>93</v>
      </c>
      <c r="F101">
        <v>31970</v>
      </c>
      <c r="G101" t="s">
        <v>94</v>
      </c>
      <c r="H101">
        <v>1000010359</v>
      </c>
      <c r="I101" t="s">
        <v>293</v>
      </c>
      <c r="J101" s="20">
        <v>41654</v>
      </c>
      <c r="K101" s="20">
        <v>41783</v>
      </c>
      <c r="L101" s="20">
        <v>42019</v>
      </c>
      <c r="M101" t="s">
        <v>96</v>
      </c>
      <c r="N101" t="s">
        <v>85</v>
      </c>
      <c r="O101" t="s">
        <v>227</v>
      </c>
      <c r="P101" t="s">
        <v>338</v>
      </c>
      <c r="Q101">
        <v>4008140</v>
      </c>
      <c r="R101" t="s">
        <v>334</v>
      </c>
      <c r="S101" s="3">
        <v>0</v>
      </c>
      <c r="T101" s="3">
        <v>25</v>
      </c>
      <c r="U101" t="s">
        <v>110</v>
      </c>
    </row>
    <row r="102" spans="1:21" customFormat="1" ht="12.75" x14ac:dyDescent="0.2">
      <c r="A102">
        <v>1</v>
      </c>
      <c r="B102" t="s">
        <v>65</v>
      </c>
      <c r="C102">
        <v>4008000</v>
      </c>
      <c r="D102">
        <v>20730</v>
      </c>
      <c r="E102" t="s">
        <v>93</v>
      </c>
      <c r="F102">
        <v>31970</v>
      </c>
      <c r="G102" t="s">
        <v>94</v>
      </c>
      <c r="H102">
        <v>1000010359</v>
      </c>
      <c r="I102" t="s">
        <v>293</v>
      </c>
      <c r="J102" s="20">
        <v>41654</v>
      </c>
      <c r="K102" s="20">
        <v>41785</v>
      </c>
      <c r="L102" s="20">
        <v>42019</v>
      </c>
      <c r="M102" t="s">
        <v>96</v>
      </c>
      <c r="N102" t="s">
        <v>85</v>
      </c>
      <c r="O102" t="s">
        <v>227</v>
      </c>
      <c r="P102" t="s">
        <v>338</v>
      </c>
      <c r="Q102">
        <v>4008140</v>
      </c>
      <c r="R102" t="s">
        <v>334</v>
      </c>
      <c r="S102" s="3">
        <v>0</v>
      </c>
      <c r="T102" s="3">
        <v>25</v>
      </c>
      <c r="U102" t="s">
        <v>110</v>
      </c>
    </row>
    <row r="103" spans="1:21" customFormat="1" ht="12.75" x14ac:dyDescent="0.2">
      <c r="A103">
        <v>1</v>
      </c>
      <c r="B103" t="s">
        <v>65</v>
      </c>
      <c r="C103">
        <v>4008000</v>
      </c>
      <c r="D103">
        <v>20730</v>
      </c>
      <c r="E103" t="s">
        <v>93</v>
      </c>
      <c r="F103">
        <v>31970</v>
      </c>
      <c r="G103" t="s">
        <v>94</v>
      </c>
      <c r="H103">
        <v>1000010419</v>
      </c>
      <c r="I103" t="s">
        <v>315</v>
      </c>
      <c r="J103" s="20">
        <v>41699</v>
      </c>
      <c r="K103" s="20">
        <v>41699</v>
      </c>
      <c r="L103" s="20">
        <v>42064</v>
      </c>
      <c r="M103" t="s">
        <v>96</v>
      </c>
      <c r="N103" t="s">
        <v>85</v>
      </c>
      <c r="O103" t="s">
        <v>227</v>
      </c>
      <c r="P103" t="s">
        <v>337</v>
      </c>
      <c r="Q103">
        <v>4008140</v>
      </c>
      <c r="R103" t="s">
        <v>334</v>
      </c>
      <c r="S103" s="3">
        <v>0</v>
      </c>
      <c r="T103" s="3">
        <v>92.5</v>
      </c>
      <c r="U103" t="s">
        <v>110</v>
      </c>
    </row>
    <row r="104" spans="1:21" customFormat="1" ht="12.75" x14ac:dyDescent="0.2">
      <c r="A104">
        <v>1</v>
      </c>
      <c r="B104" t="s">
        <v>65</v>
      </c>
      <c r="C104">
        <v>4008000</v>
      </c>
      <c r="D104">
        <v>20730</v>
      </c>
      <c r="E104" t="s">
        <v>93</v>
      </c>
      <c r="F104">
        <v>31970</v>
      </c>
      <c r="G104" t="s">
        <v>94</v>
      </c>
      <c r="H104">
        <v>1000010419</v>
      </c>
      <c r="I104" t="s">
        <v>315</v>
      </c>
      <c r="J104" s="20">
        <v>41699</v>
      </c>
      <c r="K104" s="20">
        <v>41699</v>
      </c>
      <c r="L104" s="20">
        <v>42064</v>
      </c>
      <c r="M104" t="s">
        <v>96</v>
      </c>
      <c r="N104" t="s">
        <v>85</v>
      </c>
      <c r="O104" t="s">
        <v>227</v>
      </c>
      <c r="P104" t="s">
        <v>338</v>
      </c>
      <c r="Q104">
        <v>4008140</v>
      </c>
      <c r="R104" t="s">
        <v>334</v>
      </c>
      <c r="S104" s="3">
        <v>0</v>
      </c>
      <c r="T104" s="3">
        <v>0</v>
      </c>
      <c r="U104" t="s">
        <v>110</v>
      </c>
    </row>
    <row r="105" spans="1:21" customFormat="1" ht="12.75" x14ac:dyDescent="0.2">
      <c r="A105">
        <v>1</v>
      </c>
      <c r="B105" t="s">
        <v>65</v>
      </c>
      <c r="C105">
        <v>4008000</v>
      </c>
      <c r="D105">
        <v>20720</v>
      </c>
      <c r="E105" t="s">
        <v>91</v>
      </c>
      <c r="F105">
        <v>31950</v>
      </c>
      <c r="G105" t="s">
        <v>92</v>
      </c>
      <c r="H105">
        <v>1000005171</v>
      </c>
      <c r="I105" t="s">
        <v>188</v>
      </c>
      <c r="J105" s="20">
        <v>41713</v>
      </c>
      <c r="K105" s="20">
        <v>41720</v>
      </c>
      <c r="L105" s="20">
        <v>42078</v>
      </c>
      <c r="M105" t="s">
        <v>96</v>
      </c>
      <c r="N105" t="s">
        <v>85</v>
      </c>
      <c r="O105" t="s">
        <v>227</v>
      </c>
      <c r="P105" t="s">
        <v>335</v>
      </c>
      <c r="Q105">
        <v>4008140</v>
      </c>
      <c r="R105" t="s">
        <v>334</v>
      </c>
      <c r="S105" s="3">
        <v>0</v>
      </c>
      <c r="T105" s="3">
        <v>92.5</v>
      </c>
      <c r="U105" t="s">
        <v>110</v>
      </c>
    </row>
    <row r="106" spans="1:21" customFormat="1" ht="12.75" x14ac:dyDescent="0.2">
      <c r="A106">
        <v>1</v>
      </c>
      <c r="B106" t="s">
        <v>65</v>
      </c>
      <c r="C106">
        <v>4008000</v>
      </c>
      <c r="D106">
        <v>20720</v>
      </c>
      <c r="E106" t="s">
        <v>91</v>
      </c>
      <c r="F106">
        <v>31950</v>
      </c>
      <c r="G106" t="s">
        <v>92</v>
      </c>
      <c r="H106">
        <v>1000005171</v>
      </c>
      <c r="I106" t="s">
        <v>188</v>
      </c>
      <c r="J106" s="20">
        <v>41713</v>
      </c>
      <c r="K106" s="20">
        <v>41720</v>
      </c>
      <c r="L106" s="20">
        <v>42078</v>
      </c>
      <c r="M106" t="s">
        <v>96</v>
      </c>
      <c r="N106" t="s">
        <v>85</v>
      </c>
      <c r="O106" t="s">
        <v>227</v>
      </c>
      <c r="P106" t="s">
        <v>337</v>
      </c>
      <c r="Q106">
        <v>4008140</v>
      </c>
      <c r="R106" t="s">
        <v>334</v>
      </c>
      <c r="S106" s="3">
        <v>0</v>
      </c>
      <c r="T106" s="3">
        <v>92.5</v>
      </c>
      <c r="U106" t="s">
        <v>110</v>
      </c>
    </row>
    <row r="107" spans="1:21" customFormat="1" ht="12.75" x14ac:dyDescent="0.2">
      <c r="A107">
        <v>1</v>
      </c>
      <c r="B107" t="s">
        <v>65</v>
      </c>
      <c r="C107">
        <v>4008000</v>
      </c>
      <c r="D107">
        <v>20720</v>
      </c>
      <c r="E107" t="s">
        <v>91</v>
      </c>
      <c r="F107">
        <v>31950</v>
      </c>
      <c r="G107" t="s">
        <v>92</v>
      </c>
      <c r="H107">
        <v>1000005171</v>
      </c>
      <c r="I107" t="s">
        <v>188</v>
      </c>
      <c r="J107" s="20">
        <v>41713</v>
      </c>
      <c r="K107" s="20">
        <v>41720</v>
      </c>
      <c r="L107" s="20">
        <v>42078</v>
      </c>
      <c r="M107" t="s">
        <v>96</v>
      </c>
      <c r="N107" t="s">
        <v>85</v>
      </c>
      <c r="O107" t="s">
        <v>227</v>
      </c>
      <c r="P107" t="s">
        <v>338</v>
      </c>
      <c r="Q107">
        <v>4008140</v>
      </c>
      <c r="R107" t="s">
        <v>334</v>
      </c>
      <c r="S107" s="3">
        <v>0</v>
      </c>
      <c r="T107" s="3">
        <v>185</v>
      </c>
      <c r="U107" t="s">
        <v>110</v>
      </c>
    </row>
    <row r="108" spans="1:21" customFormat="1" ht="13.5" thickBot="1" x14ac:dyDescent="0.25">
      <c r="S108" s="93">
        <f>SUM(S3:S107)</f>
        <v>0</v>
      </c>
      <c r="T108" s="93">
        <f>SUM(T3:T107)</f>
        <v>2445</v>
      </c>
    </row>
    <row r="109" spans="1:21" customFormat="1" ht="13.5" thickTop="1" x14ac:dyDescent="0.2">
      <c r="S109" s="3"/>
      <c r="T109" s="3">
        <f>+T108+S108</f>
        <v>2445</v>
      </c>
    </row>
    <row r="110" spans="1:21" customFormat="1" ht="12.75" x14ac:dyDescent="0.2">
      <c r="S110" s="3"/>
      <c r="T110" s="3"/>
    </row>
    <row r="111" spans="1:21" customFormat="1" ht="12.75" x14ac:dyDescent="0.2">
      <c r="S111" s="3"/>
      <c r="T111" s="3"/>
    </row>
    <row r="112" spans="1:21" customFormat="1" ht="12.75" x14ac:dyDescent="0.2">
      <c r="S112" s="3"/>
      <c r="T112" s="3"/>
    </row>
    <row r="113" spans="9:20" customFormat="1" ht="12.75" x14ac:dyDescent="0.2">
      <c r="S113" s="3"/>
      <c r="T113" s="3"/>
    </row>
    <row r="114" spans="9:20" customFormat="1" ht="12.75" x14ac:dyDescent="0.2">
      <c r="S114" s="3"/>
      <c r="T114" s="3"/>
    </row>
    <row r="115" spans="9:20" customFormat="1" ht="12.75" x14ac:dyDescent="0.2">
      <c r="I115" s="177" t="s">
        <v>107</v>
      </c>
      <c r="S115" s="3"/>
      <c r="T115" s="3"/>
    </row>
    <row r="116" spans="9:20" customFormat="1" ht="30" x14ac:dyDescent="0.35">
      <c r="I116" s="176" t="s">
        <v>114</v>
      </c>
      <c r="P116" s="186" t="s">
        <v>22</v>
      </c>
      <c r="Q116" s="186" t="s">
        <v>106</v>
      </c>
      <c r="R116" s="186" t="s">
        <v>111</v>
      </c>
      <c r="S116" s="186" t="s">
        <v>112</v>
      </c>
      <c r="T116" s="186" t="s">
        <v>427</v>
      </c>
    </row>
    <row r="117" spans="9:20" customFormat="1" ht="12.75" x14ac:dyDescent="0.2">
      <c r="P117" s="174">
        <v>4008140</v>
      </c>
      <c r="Q117" s="22">
        <v>0.5</v>
      </c>
      <c r="R117" s="3">
        <f>+SUMIF($Q$2:$Q$107,$P117,S$2:S$107)/$Q117</f>
        <v>0</v>
      </c>
      <c r="S117" s="3">
        <f>+SUMIF($Q$2:$Q$107,$P117,T$2:T$107)/$Q117</f>
        <v>4890</v>
      </c>
      <c r="T117" s="3">
        <f t="shared" ref="T117" si="0">+($R117+$S117)*$Q117</f>
        <v>2445</v>
      </c>
    </row>
    <row r="118" spans="9:20" customFormat="1" ht="13.5" thickBot="1" x14ac:dyDescent="0.25">
      <c r="R118" s="93">
        <f>SUM(R117:R117)</f>
        <v>0</v>
      </c>
      <c r="S118" s="93">
        <f>SUM(S117:S117)</f>
        <v>4890</v>
      </c>
      <c r="T118" s="93">
        <f>SUM(T117:T117)</f>
        <v>2445</v>
      </c>
    </row>
    <row r="119" spans="9:20" customFormat="1" ht="15.75" thickTop="1" x14ac:dyDescent="0.25">
      <c r="P119" s="148"/>
      <c r="Q119" s="148"/>
      <c r="R119" s="148"/>
      <c r="S119" s="189" t="s">
        <v>113</v>
      </c>
      <c r="T119" s="190">
        <f>+T109-T118</f>
        <v>0</v>
      </c>
    </row>
    <row r="120" spans="9:20" customFormat="1" ht="12.75" x14ac:dyDescent="0.2">
      <c r="S120" s="3"/>
      <c r="T120" s="3"/>
    </row>
    <row r="121" spans="9:20" customFormat="1" ht="12.75" x14ac:dyDescent="0.2">
      <c r="S121" s="3"/>
      <c r="T121" s="3"/>
    </row>
    <row r="122" spans="9:20" customFormat="1" ht="12.75" x14ac:dyDescent="0.2">
      <c r="S122" s="3"/>
      <c r="T122" s="3"/>
    </row>
    <row r="123" spans="9:20" customFormat="1" ht="12.75" x14ac:dyDescent="0.2">
      <c r="S123" s="3"/>
      <c r="T123" s="3"/>
    </row>
    <row r="124" spans="9:20" customFormat="1" ht="12.75" x14ac:dyDescent="0.2">
      <c r="S124" s="3"/>
      <c r="T124" s="3"/>
    </row>
    <row r="125" spans="9:20" customFormat="1" ht="12.75" x14ac:dyDescent="0.2">
      <c r="S125" s="3"/>
      <c r="T125" s="3"/>
    </row>
    <row r="126" spans="9:20" customFormat="1" ht="12.75" x14ac:dyDescent="0.2">
      <c r="S126" s="3"/>
      <c r="T126" s="3"/>
    </row>
    <row r="127" spans="9:20" customFormat="1" ht="12.75" x14ac:dyDescent="0.2">
      <c r="S127" s="3"/>
      <c r="T127" s="3"/>
    </row>
    <row r="128" spans="9:20" customFormat="1" ht="12.75" x14ac:dyDescent="0.2">
      <c r="S128" s="3"/>
      <c r="T128" s="3"/>
    </row>
    <row r="129" spans="19:20" customFormat="1" ht="12.75" x14ac:dyDescent="0.2">
      <c r="S129" s="3"/>
      <c r="T129" s="3"/>
    </row>
    <row r="130" spans="19:20" customFormat="1" ht="12.75" x14ac:dyDescent="0.2">
      <c r="S130" s="3"/>
      <c r="T130" s="3"/>
    </row>
    <row r="131" spans="19:20" customFormat="1" ht="12.75" x14ac:dyDescent="0.2">
      <c r="S131" s="3"/>
      <c r="T131" s="3"/>
    </row>
    <row r="132" spans="19:20" customFormat="1" ht="12.75" x14ac:dyDescent="0.2">
      <c r="S132" s="3"/>
      <c r="T132" s="3"/>
    </row>
    <row r="133" spans="19:20" customFormat="1" ht="12.75" x14ac:dyDescent="0.2">
      <c r="S133" s="3"/>
      <c r="T133" s="3"/>
    </row>
    <row r="134" spans="19:20" customFormat="1" ht="12.75" x14ac:dyDescent="0.2">
      <c r="S134" s="3"/>
      <c r="T134" s="3"/>
    </row>
    <row r="135" spans="19:20" customFormat="1" ht="12.75" x14ac:dyDescent="0.2">
      <c r="S135" s="3"/>
      <c r="T135" s="3"/>
    </row>
    <row r="136" spans="19:20" customFormat="1" ht="12.75" x14ac:dyDescent="0.2">
      <c r="S136" s="3"/>
      <c r="T136" s="3"/>
    </row>
    <row r="137" spans="19:20" customFormat="1" ht="12.75" x14ac:dyDescent="0.2">
      <c r="S137" s="3"/>
      <c r="T137" s="3"/>
    </row>
    <row r="138" spans="19:20" customFormat="1" ht="12.75" x14ac:dyDescent="0.2">
      <c r="S138" s="3"/>
      <c r="T138" s="3"/>
    </row>
    <row r="139" spans="19:20" customFormat="1" ht="12.75" x14ac:dyDescent="0.2">
      <c r="S139" s="3"/>
      <c r="T139" s="3"/>
    </row>
    <row r="140" spans="19:20" customFormat="1" ht="12.75" x14ac:dyDescent="0.2">
      <c r="S140" s="3"/>
      <c r="T140" s="3"/>
    </row>
    <row r="141" spans="19:20" customFormat="1" ht="12.75" x14ac:dyDescent="0.2">
      <c r="S141" s="3"/>
      <c r="T141" s="3"/>
    </row>
    <row r="142" spans="19:20" customFormat="1" ht="12.75" x14ac:dyDescent="0.2">
      <c r="S142" s="3"/>
      <c r="T142" s="3"/>
    </row>
    <row r="143" spans="19:20" customFormat="1" ht="12.75" x14ac:dyDescent="0.2">
      <c r="S143" s="3"/>
      <c r="T143" s="3"/>
    </row>
    <row r="144" spans="19:20" customFormat="1" ht="12.75" x14ac:dyDescent="0.2">
      <c r="S144" s="3"/>
      <c r="T144" s="3"/>
    </row>
    <row r="145" spans="19:20" customFormat="1" ht="12.75" x14ac:dyDescent="0.2">
      <c r="S145" s="3"/>
      <c r="T145" s="3"/>
    </row>
    <row r="146" spans="19:20" customFormat="1" ht="12.75" x14ac:dyDescent="0.2">
      <c r="S146" s="3"/>
      <c r="T146" s="3"/>
    </row>
    <row r="147" spans="19:20" customFormat="1" ht="12.75" x14ac:dyDescent="0.2">
      <c r="S147" s="3"/>
      <c r="T147" s="3"/>
    </row>
    <row r="148" spans="19:20" customFormat="1" ht="12.75" x14ac:dyDescent="0.2">
      <c r="S148" s="3"/>
      <c r="T148" s="3"/>
    </row>
  </sheetData>
  <autoFilter ref="A2:T109"/>
  <printOptions gridLines="1"/>
  <pageMargins left="0.7" right="0.7" top="0.75" bottom="0.75" header="0.3" footer="0.3"/>
  <pageSetup scale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U433"/>
  <sheetViews>
    <sheetView topLeftCell="J1" zoomScale="85" zoomScaleNormal="85" workbookViewId="0">
      <pane ySplit="1" topLeftCell="A297" activePane="bottomLeft" state="frozen"/>
      <selection pane="bottomLeft" activeCell="S333" sqref="S333"/>
    </sheetView>
  </sheetViews>
  <sheetFormatPr defaultRowHeight="15" x14ac:dyDescent="0.25"/>
  <cols>
    <col min="1" max="8" width="9.140625" style="194"/>
    <col min="9" max="9" width="32.28515625" style="194" customWidth="1"/>
    <col min="10" max="10" width="12.140625" style="194" customWidth="1"/>
    <col min="11" max="11" width="12" style="194" customWidth="1"/>
    <col min="12" max="12" width="11.28515625" style="194" customWidth="1"/>
    <col min="13" max="14" width="9.140625" style="194"/>
    <col min="15" max="15" width="15.28515625" style="194" bestFit="1" customWidth="1"/>
    <col min="16" max="16" width="14.42578125" style="194" customWidth="1"/>
    <col min="17" max="17" width="13.7109375" style="194" customWidth="1"/>
    <col min="18" max="18" width="14.28515625" style="192" bestFit="1" customWidth="1"/>
    <col min="19" max="20" width="15.28515625" style="192" customWidth="1"/>
    <col min="21" max="21" width="14.28515625" style="194" customWidth="1"/>
    <col min="22" max="16384" width="9.140625" style="194"/>
  </cols>
  <sheetData>
    <row r="1" spans="1:21" ht="30" x14ac:dyDescent="0.25">
      <c r="A1" s="205" t="s">
        <v>54</v>
      </c>
      <c r="B1" s="205" t="s">
        <v>54</v>
      </c>
      <c r="C1" s="205" t="s">
        <v>55</v>
      </c>
      <c r="D1" s="205" t="s">
        <v>56</v>
      </c>
      <c r="E1" s="205" t="s">
        <v>56</v>
      </c>
      <c r="F1" s="205" t="s">
        <v>56</v>
      </c>
      <c r="G1" s="205" t="s">
        <v>56</v>
      </c>
      <c r="H1" s="205" t="s">
        <v>57</v>
      </c>
      <c r="I1" s="205" t="s">
        <v>104</v>
      </c>
      <c r="J1" s="205" t="s">
        <v>179</v>
      </c>
      <c r="K1" s="205" t="s">
        <v>237</v>
      </c>
      <c r="L1" s="205" t="s">
        <v>246</v>
      </c>
      <c r="M1" s="205" t="s">
        <v>59</v>
      </c>
      <c r="N1" s="205" t="s">
        <v>180</v>
      </c>
      <c r="O1" s="205" t="s">
        <v>180</v>
      </c>
      <c r="P1" s="205" t="s">
        <v>60</v>
      </c>
      <c r="Q1" s="205" t="s">
        <v>61</v>
      </c>
      <c r="R1" s="205" t="s">
        <v>238</v>
      </c>
      <c r="S1" s="205" t="s">
        <v>95</v>
      </c>
      <c r="T1" s="205" t="s">
        <v>109</v>
      </c>
      <c r="U1" s="205" t="s">
        <v>70</v>
      </c>
    </row>
    <row r="2" spans="1:21" customFormat="1" ht="12.75" x14ac:dyDescent="0.2">
      <c r="A2">
        <v>1</v>
      </c>
      <c r="B2" t="s">
        <v>65</v>
      </c>
      <c r="C2">
        <v>4008000</v>
      </c>
      <c r="D2">
        <v>20720</v>
      </c>
      <c r="E2" t="s">
        <v>91</v>
      </c>
      <c r="F2">
        <v>31950</v>
      </c>
      <c r="G2" t="s">
        <v>92</v>
      </c>
      <c r="H2">
        <v>1000005139</v>
      </c>
      <c r="I2" t="s">
        <v>256</v>
      </c>
      <c r="J2" s="20">
        <v>41640</v>
      </c>
      <c r="K2" s="20">
        <v>41676</v>
      </c>
      <c r="L2" s="20">
        <v>42005</v>
      </c>
      <c r="M2" t="s">
        <v>96</v>
      </c>
      <c r="N2" t="s">
        <v>85</v>
      </c>
      <c r="O2" t="s">
        <v>227</v>
      </c>
      <c r="P2" t="s">
        <v>338</v>
      </c>
      <c r="Q2">
        <v>4008140</v>
      </c>
      <c r="R2" s="3">
        <v>0</v>
      </c>
      <c r="S2" s="3">
        <v>1.5</v>
      </c>
      <c r="T2" s="3">
        <v>0</v>
      </c>
      <c r="U2" t="s">
        <v>110</v>
      </c>
    </row>
    <row r="3" spans="1:21" customFormat="1" ht="12.75" x14ac:dyDescent="0.2">
      <c r="A3">
        <v>1</v>
      </c>
      <c r="B3" t="s">
        <v>65</v>
      </c>
      <c r="C3">
        <v>4008000</v>
      </c>
      <c r="D3">
        <v>20720</v>
      </c>
      <c r="E3" t="s">
        <v>91</v>
      </c>
      <c r="F3">
        <v>31950</v>
      </c>
      <c r="G3" t="s">
        <v>92</v>
      </c>
      <c r="H3">
        <v>1000005139</v>
      </c>
      <c r="I3" t="s">
        <v>256</v>
      </c>
      <c r="J3" s="20">
        <v>41640</v>
      </c>
      <c r="K3" s="20">
        <v>41820</v>
      </c>
      <c r="L3" s="20">
        <v>42005</v>
      </c>
      <c r="M3" t="s">
        <v>84</v>
      </c>
      <c r="N3" t="s">
        <v>85</v>
      </c>
      <c r="O3" t="s">
        <v>227</v>
      </c>
      <c r="P3" t="s">
        <v>338</v>
      </c>
      <c r="Q3">
        <v>4008140</v>
      </c>
      <c r="R3" s="3">
        <v>60014.3</v>
      </c>
      <c r="S3" s="3">
        <v>0</v>
      </c>
      <c r="T3" s="3">
        <v>0</v>
      </c>
      <c r="U3" t="s">
        <v>110</v>
      </c>
    </row>
    <row r="4" spans="1:21" customFormat="1" ht="12.75" x14ac:dyDescent="0.2">
      <c r="A4">
        <v>1</v>
      </c>
      <c r="B4" t="s">
        <v>65</v>
      </c>
      <c r="C4">
        <v>4008000</v>
      </c>
      <c r="D4">
        <v>20720</v>
      </c>
      <c r="E4" t="s">
        <v>91</v>
      </c>
      <c r="F4">
        <v>31950</v>
      </c>
      <c r="G4" t="s">
        <v>92</v>
      </c>
      <c r="H4">
        <v>1000005148</v>
      </c>
      <c r="I4" t="s">
        <v>257</v>
      </c>
      <c r="J4" s="20">
        <v>41640</v>
      </c>
      <c r="K4" s="20">
        <v>41820</v>
      </c>
      <c r="L4" s="20">
        <v>42005</v>
      </c>
      <c r="M4" t="s">
        <v>84</v>
      </c>
      <c r="N4" t="s">
        <v>85</v>
      </c>
      <c r="O4" t="s">
        <v>227</v>
      </c>
      <c r="P4" t="s">
        <v>338</v>
      </c>
      <c r="Q4">
        <v>4008140</v>
      </c>
      <c r="R4" s="3">
        <v>40201.01</v>
      </c>
      <c r="S4" s="3">
        <v>0</v>
      </c>
      <c r="T4" s="3">
        <v>0</v>
      </c>
      <c r="U4" t="s">
        <v>110</v>
      </c>
    </row>
    <row r="5" spans="1:21" customFormat="1" ht="12.75" x14ac:dyDescent="0.2">
      <c r="A5">
        <v>1</v>
      </c>
      <c r="B5" t="s">
        <v>65</v>
      </c>
      <c r="C5">
        <v>4008000</v>
      </c>
      <c r="D5">
        <v>20720</v>
      </c>
      <c r="E5" t="s">
        <v>91</v>
      </c>
      <c r="F5">
        <v>31950</v>
      </c>
      <c r="G5" t="s">
        <v>92</v>
      </c>
      <c r="H5">
        <v>1000005149</v>
      </c>
      <c r="I5" t="s">
        <v>258</v>
      </c>
      <c r="J5" s="20">
        <v>41640</v>
      </c>
      <c r="K5" s="20">
        <v>41820</v>
      </c>
      <c r="L5" s="20">
        <v>42005</v>
      </c>
      <c r="M5" t="s">
        <v>84</v>
      </c>
      <c r="N5" t="s">
        <v>85</v>
      </c>
      <c r="O5" t="s">
        <v>227</v>
      </c>
      <c r="P5" t="s">
        <v>338</v>
      </c>
      <c r="Q5">
        <v>4008140</v>
      </c>
      <c r="R5" s="3">
        <v>23441.119999999999</v>
      </c>
      <c r="S5" s="3">
        <v>0</v>
      </c>
      <c r="T5" s="3">
        <v>0</v>
      </c>
      <c r="U5" t="s">
        <v>110</v>
      </c>
    </row>
    <row r="6" spans="1:21" customFormat="1" ht="12.75" x14ac:dyDescent="0.2">
      <c r="A6">
        <v>1</v>
      </c>
      <c r="B6" t="s">
        <v>65</v>
      </c>
      <c r="C6">
        <v>4008000</v>
      </c>
      <c r="D6">
        <v>20720</v>
      </c>
      <c r="E6" t="s">
        <v>91</v>
      </c>
      <c r="F6">
        <v>31950</v>
      </c>
      <c r="G6" t="s">
        <v>92</v>
      </c>
      <c r="H6">
        <v>1000005150</v>
      </c>
      <c r="I6" t="s">
        <v>259</v>
      </c>
      <c r="J6" s="20">
        <v>41640</v>
      </c>
      <c r="K6" s="20">
        <v>41820</v>
      </c>
      <c r="L6" s="20">
        <v>42005</v>
      </c>
      <c r="M6" t="s">
        <v>84</v>
      </c>
      <c r="N6" t="s">
        <v>85</v>
      </c>
      <c r="O6" t="s">
        <v>227</v>
      </c>
      <c r="P6" t="s">
        <v>338</v>
      </c>
      <c r="Q6">
        <v>4008140</v>
      </c>
      <c r="R6" s="3">
        <v>48102.68</v>
      </c>
      <c r="S6" s="3">
        <v>0</v>
      </c>
      <c r="T6" s="3">
        <v>0</v>
      </c>
      <c r="U6" t="s">
        <v>110</v>
      </c>
    </row>
    <row r="7" spans="1:21" customFormat="1" ht="12.75" x14ac:dyDescent="0.2">
      <c r="A7">
        <v>1</v>
      </c>
      <c r="B7" t="s">
        <v>65</v>
      </c>
      <c r="C7">
        <v>4008000</v>
      </c>
      <c r="D7">
        <v>20720</v>
      </c>
      <c r="E7" t="s">
        <v>91</v>
      </c>
      <c r="F7">
        <v>31950</v>
      </c>
      <c r="G7" t="s">
        <v>92</v>
      </c>
      <c r="H7">
        <v>1000005152</v>
      </c>
      <c r="I7" t="s">
        <v>260</v>
      </c>
      <c r="J7" s="20">
        <v>41640</v>
      </c>
      <c r="K7" s="20">
        <v>41820</v>
      </c>
      <c r="L7" s="20">
        <v>42005</v>
      </c>
      <c r="M7" t="s">
        <v>84</v>
      </c>
      <c r="N7" t="s">
        <v>85</v>
      </c>
      <c r="O7" t="s">
        <v>227</v>
      </c>
      <c r="P7" t="s">
        <v>338</v>
      </c>
      <c r="Q7">
        <v>4008140</v>
      </c>
      <c r="R7" s="3">
        <v>12829.1</v>
      </c>
      <c r="S7" s="3">
        <v>0</v>
      </c>
      <c r="T7" s="3">
        <v>0</v>
      </c>
      <c r="U7" t="s">
        <v>110</v>
      </c>
    </row>
    <row r="8" spans="1:21" customFormat="1" ht="12.75" x14ac:dyDescent="0.2">
      <c r="A8">
        <v>1</v>
      </c>
      <c r="B8" t="s">
        <v>65</v>
      </c>
      <c r="C8">
        <v>4008000</v>
      </c>
      <c r="D8">
        <v>20720</v>
      </c>
      <c r="E8" t="s">
        <v>91</v>
      </c>
      <c r="F8">
        <v>31950</v>
      </c>
      <c r="G8" t="s">
        <v>92</v>
      </c>
      <c r="H8">
        <v>1000005154</v>
      </c>
      <c r="I8" t="s">
        <v>261</v>
      </c>
      <c r="J8" s="20">
        <v>41640</v>
      </c>
      <c r="K8" s="20">
        <v>41820</v>
      </c>
      <c r="L8" s="20">
        <v>42005</v>
      </c>
      <c r="M8" t="s">
        <v>84</v>
      </c>
      <c r="N8" t="s">
        <v>85</v>
      </c>
      <c r="O8" t="s">
        <v>227</v>
      </c>
      <c r="P8" t="s">
        <v>338</v>
      </c>
      <c r="Q8">
        <v>4008140</v>
      </c>
      <c r="R8" s="3">
        <v>15854.26</v>
      </c>
      <c r="S8" s="3">
        <v>0</v>
      </c>
      <c r="T8" s="3">
        <v>0</v>
      </c>
      <c r="U8" t="s">
        <v>110</v>
      </c>
    </row>
    <row r="9" spans="1:21" customFormat="1" ht="12.75" x14ac:dyDescent="0.2">
      <c r="A9">
        <v>1</v>
      </c>
      <c r="B9" t="s">
        <v>65</v>
      </c>
      <c r="C9">
        <v>4008000</v>
      </c>
      <c r="D9">
        <v>20720</v>
      </c>
      <c r="E9" t="s">
        <v>91</v>
      </c>
      <c r="F9">
        <v>31950</v>
      </c>
      <c r="G9" t="s">
        <v>92</v>
      </c>
      <c r="H9">
        <v>1000005156</v>
      </c>
      <c r="I9" t="s">
        <v>262</v>
      </c>
      <c r="J9" s="20">
        <v>41640</v>
      </c>
      <c r="K9" s="20">
        <v>41820</v>
      </c>
      <c r="L9" s="20">
        <v>42005</v>
      </c>
      <c r="M9" t="s">
        <v>84</v>
      </c>
      <c r="N9" t="s">
        <v>85</v>
      </c>
      <c r="O9" t="s">
        <v>227</v>
      </c>
      <c r="P9" t="s">
        <v>338</v>
      </c>
      <c r="Q9">
        <v>4008140</v>
      </c>
      <c r="R9" s="3">
        <v>26465.78</v>
      </c>
      <c r="S9" s="3">
        <v>0</v>
      </c>
      <c r="T9" s="3">
        <v>0</v>
      </c>
      <c r="U9" t="s">
        <v>110</v>
      </c>
    </row>
    <row r="10" spans="1:21" customFormat="1" ht="12.75" x14ac:dyDescent="0.2">
      <c r="A10">
        <v>1</v>
      </c>
      <c r="B10" t="s">
        <v>65</v>
      </c>
      <c r="C10">
        <v>4008000</v>
      </c>
      <c r="D10">
        <v>20720</v>
      </c>
      <c r="E10" t="s">
        <v>91</v>
      </c>
      <c r="F10">
        <v>31950</v>
      </c>
      <c r="G10" t="s">
        <v>92</v>
      </c>
      <c r="H10">
        <v>1000005157</v>
      </c>
      <c r="I10" t="s">
        <v>263</v>
      </c>
      <c r="J10" s="20">
        <v>41640</v>
      </c>
      <c r="K10" s="20">
        <v>41650</v>
      </c>
      <c r="L10" s="20">
        <v>42005</v>
      </c>
      <c r="M10" t="s">
        <v>96</v>
      </c>
      <c r="N10" t="s">
        <v>85</v>
      </c>
      <c r="O10" t="s">
        <v>227</v>
      </c>
      <c r="P10" t="s">
        <v>338</v>
      </c>
      <c r="Q10">
        <v>4008140</v>
      </c>
      <c r="R10" s="3">
        <v>0</v>
      </c>
      <c r="S10" s="3">
        <v>1.5</v>
      </c>
      <c r="T10" s="3">
        <v>0</v>
      </c>
      <c r="U10" t="s">
        <v>110</v>
      </c>
    </row>
    <row r="11" spans="1:21" customFormat="1" ht="12.75" x14ac:dyDescent="0.2">
      <c r="A11">
        <v>1</v>
      </c>
      <c r="B11" t="s">
        <v>65</v>
      </c>
      <c r="C11">
        <v>4008000</v>
      </c>
      <c r="D11">
        <v>20720</v>
      </c>
      <c r="E11" t="s">
        <v>91</v>
      </c>
      <c r="F11">
        <v>31950</v>
      </c>
      <c r="G11" t="s">
        <v>92</v>
      </c>
      <c r="H11">
        <v>1000005157</v>
      </c>
      <c r="I11" t="s">
        <v>263</v>
      </c>
      <c r="J11" s="20">
        <v>41640</v>
      </c>
      <c r="K11" s="20">
        <v>41820</v>
      </c>
      <c r="L11" s="20">
        <v>42005</v>
      </c>
      <c r="M11" t="s">
        <v>84</v>
      </c>
      <c r="N11" t="s">
        <v>85</v>
      </c>
      <c r="O11" t="s">
        <v>227</v>
      </c>
      <c r="P11" t="s">
        <v>338</v>
      </c>
      <c r="Q11">
        <v>4008140</v>
      </c>
      <c r="R11" s="3">
        <v>81371.17</v>
      </c>
      <c r="S11" s="3">
        <v>0</v>
      </c>
      <c r="T11" s="3">
        <v>0</v>
      </c>
      <c r="U11" t="s">
        <v>110</v>
      </c>
    </row>
    <row r="12" spans="1:21" customFormat="1" ht="12.75" x14ac:dyDescent="0.2">
      <c r="A12">
        <v>1</v>
      </c>
      <c r="B12" t="s">
        <v>65</v>
      </c>
      <c r="C12">
        <v>4008000</v>
      </c>
      <c r="D12">
        <v>20720</v>
      </c>
      <c r="E12" t="s">
        <v>91</v>
      </c>
      <c r="F12">
        <v>31960</v>
      </c>
      <c r="G12" t="s">
        <v>86</v>
      </c>
      <c r="H12">
        <v>1000005160</v>
      </c>
      <c r="I12" t="s">
        <v>266</v>
      </c>
      <c r="J12" s="20">
        <v>41640</v>
      </c>
      <c r="K12" s="20">
        <v>41820</v>
      </c>
      <c r="L12" s="20">
        <v>42005</v>
      </c>
      <c r="M12" t="s">
        <v>84</v>
      </c>
      <c r="N12" t="s">
        <v>85</v>
      </c>
      <c r="O12" t="s">
        <v>227</v>
      </c>
      <c r="P12" t="s">
        <v>338</v>
      </c>
      <c r="Q12">
        <v>4008140</v>
      </c>
      <c r="R12" s="3">
        <v>59697.72</v>
      </c>
      <c r="S12" s="3">
        <v>0</v>
      </c>
      <c r="T12" s="3">
        <v>0</v>
      </c>
      <c r="U12" t="s">
        <v>110</v>
      </c>
    </row>
    <row r="13" spans="1:21" customFormat="1" ht="12.75" x14ac:dyDescent="0.2">
      <c r="A13">
        <v>1</v>
      </c>
      <c r="B13" t="s">
        <v>65</v>
      </c>
      <c r="C13">
        <v>4008000</v>
      </c>
      <c r="D13">
        <v>20720</v>
      </c>
      <c r="E13" t="s">
        <v>91</v>
      </c>
      <c r="F13">
        <v>31950</v>
      </c>
      <c r="G13" t="s">
        <v>92</v>
      </c>
      <c r="H13">
        <v>1000005161</v>
      </c>
      <c r="I13" t="s">
        <v>264</v>
      </c>
      <c r="J13" s="20">
        <v>41640</v>
      </c>
      <c r="K13" s="20">
        <v>41683</v>
      </c>
      <c r="L13" s="20">
        <v>42005</v>
      </c>
      <c r="M13" t="s">
        <v>96</v>
      </c>
      <c r="N13" t="s">
        <v>85</v>
      </c>
      <c r="O13" t="s">
        <v>227</v>
      </c>
      <c r="P13" t="s">
        <v>338</v>
      </c>
      <c r="Q13">
        <v>4008140</v>
      </c>
      <c r="R13" s="3">
        <v>0</v>
      </c>
      <c r="S13" s="3">
        <v>1.5</v>
      </c>
      <c r="T13" s="3">
        <v>0</v>
      </c>
      <c r="U13" t="s">
        <v>110</v>
      </c>
    </row>
    <row r="14" spans="1:21" customFormat="1" ht="12.75" x14ac:dyDescent="0.2">
      <c r="A14">
        <v>1</v>
      </c>
      <c r="B14" t="s">
        <v>65</v>
      </c>
      <c r="C14">
        <v>4008000</v>
      </c>
      <c r="D14">
        <v>20720</v>
      </c>
      <c r="E14" t="s">
        <v>91</v>
      </c>
      <c r="F14">
        <v>31950</v>
      </c>
      <c r="G14" t="s">
        <v>92</v>
      </c>
      <c r="H14">
        <v>1000005161</v>
      </c>
      <c r="I14" t="s">
        <v>264</v>
      </c>
      <c r="J14" s="20">
        <v>41640</v>
      </c>
      <c r="K14" s="20">
        <v>41820</v>
      </c>
      <c r="L14" s="20">
        <v>42005</v>
      </c>
      <c r="M14" t="s">
        <v>84</v>
      </c>
      <c r="N14" t="s">
        <v>85</v>
      </c>
      <c r="O14" t="s">
        <v>227</v>
      </c>
      <c r="P14" t="s">
        <v>338</v>
      </c>
      <c r="Q14">
        <v>4008140</v>
      </c>
      <c r="R14" s="3">
        <v>55678.95</v>
      </c>
      <c r="S14" s="3">
        <v>0</v>
      </c>
      <c r="T14" s="3">
        <v>0</v>
      </c>
      <c r="U14" t="s">
        <v>110</v>
      </c>
    </row>
    <row r="15" spans="1:21" customFormat="1" ht="12.75" x14ac:dyDescent="0.2">
      <c r="A15">
        <v>1</v>
      </c>
      <c r="B15" t="s">
        <v>65</v>
      </c>
      <c r="C15">
        <v>4008000</v>
      </c>
      <c r="D15">
        <v>20720</v>
      </c>
      <c r="E15" t="s">
        <v>91</v>
      </c>
      <c r="F15">
        <v>31960</v>
      </c>
      <c r="G15" t="s">
        <v>86</v>
      </c>
      <c r="H15">
        <v>1000005162</v>
      </c>
      <c r="I15" t="s">
        <v>267</v>
      </c>
      <c r="J15" s="20">
        <v>41640</v>
      </c>
      <c r="K15" s="20">
        <v>41820</v>
      </c>
      <c r="L15" s="20">
        <v>42005</v>
      </c>
      <c r="M15" t="s">
        <v>84</v>
      </c>
      <c r="N15" t="s">
        <v>85</v>
      </c>
      <c r="O15" t="s">
        <v>227</v>
      </c>
      <c r="P15" t="s">
        <v>338</v>
      </c>
      <c r="Q15">
        <v>4008140</v>
      </c>
      <c r="R15" s="3">
        <v>22684.95</v>
      </c>
      <c r="S15" s="3">
        <v>0</v>
      </c>
      <c r="T15" s="3">
        <v>0</v>
      </c>
      <c r="U15" t="s">
        <v>110</v>
      </c>
    </row>
    <row r="16" spans="1:21" customFormat="1" ht="12.75" x14ac:dyDescent="0.2">
      <c r="A16">
        <v>1</v>
      </c>
      <c r="B16" t="s">
        <v>65</v>
      </c>
      <c r="C16">
        <v>4008000</v>
      </c>
      <c r="D16">
        <v>20720</v>
      </c>
      <c r="E16" t="s">
        <v>91</v>
      </c>
      <c r="F16">
        <v>31950</v>
      </c>
      <c r="G16" t="s">
        <v>92</v>
      </c>
      <c r="H16">
        <v>1000005163</v>
      </c>
      <c r="I16" t="s">
        <v>265</v>
      </c>
      <c r="J16" s="20">
        <v>41640</v>
      </c>
      <c r="K16" s="20">
        <v>41644</v>
      </c>
      <c r="L16" s="20">
        <v>42005</v>
      </c>
      <c r="M16" t="s">
        <v>96</v>
      </c>
      <c r="N16" t="s">
        <v>85</v>
      </c>
      <c r="O16" t="s">
        <v>227</v>
      </c>
      <c r="P16" t="s">
        <v>338</v>
      </c>
      <c r="Q16">
        <v>4008140</v>
      </c>
      <c r="R16" s="3">
        <v>0</v>
      </c>
      <c r="S16" s="3">
        <v>1.5</v>
      </c>
      <c r="T16" s="3">
        <v>0</v>
      </c>
      <c r="U16" t="s">
        <v>110</v>
      </c>
    </row>
    <row r="17" spans="1:21" customFormat="1" ht="12.75" x14ac:dyDescent="0.2">
      <c r="A17">
        <v>1</v>
      </c>
      <c r="B17" t="s">
        <v>65</v>
      </c>
      <c r="C17">
        <v>4008000</v>
      </c>
      <c r="D17">
        <v>20720</v>
      </c>
      <c r="E17" t="s">
        <v>91</v>
      </c>
      <c r="F17">
        <v>31950</v>
      </c>
      <c r="G17" t="s">
        <v>92</v>
      </c>
      <c r="H17">
        <v>1000005163</v>
      </c>
      <c r="I17" t="s">
        <v>265</v>
      </c>
      <c r="J17" s="20">
        <v>41640</v>
      </c>
      <c r="K17" s="20">
        <v>41820</v>
      </c>
      <c r="L17" s="20">
        <v>42005</v>
      </c>
      <c r="M17" t="s">
        <v>84</v>
      </c>
      <c r="N17" t="s">
        <v>85</v>
      </c>
      <c r="O17" t="s">
        <v>227</v>
      </c>
      <c r="P17" t="s">
        <v>338</v>
      </c>
      <c r="Q17">
        <v>4008140</v>
      </c>
      <c r="R17" s="3">
        <v>64274.03</v>
      </c>
      <c r="S17" s="3">
        <v>0</v>
      </c>
      <c r="T17" s="3">
        <v>0</v>
      </c>
      <c r="U17" t="s">
        <v>110</v>
      </c>
    </row>
    <row r="18" spans="1:21" customFormat="1" ht="12.75" x14ac:dyDescent="0.2">
      <c r="A18">
        <v>1</v>
      </c>
      <c r="B18" t="s">
        <v>65</v>
      </c>
      <c r="C18">
        <v>4008000</v>
      </c>
      <c r="D18">
        <v>20730</v>
      </c>
      <c r="E18" t="s">
        <v>93</v>
      </c>
      <c r="F18">
        <v>31970</v>
      </c>
      <c r="G18" t="s">
        <v>94</v>
      </c>
      <c r="H18">
        <v>1000010304</v>
      </c>
      <c r="I18" t="s">
        <v>269</v>
      </c>
      <c r="J18" s="20">
        <v>41640</v>
      </c>
      <c r="K18" s="20">
        <v>41820</v>
      </c>
      <c r="L18" s="20">
        <v>42005</v>
      </c>
      <c r="M18" t="s">
        <v>84</v>
      </c>
      <c r="N18" t="s">
        <v>85</v>
      </c>
      <c r="O18" t="s">
        <v>227</v>
      </c>
      <c r="P18" t="s">
        <v>338</v>
      </c>
      <c r="Q18">
        <v>4008140</v>
      </c>
      <c r="R18" s="3">
        <v>22850.799999999999</v>
      </c>
      <c r="S18" s="3">
        <v>0</v>
      </c>
      <c r="T18" s="3">
        <v>0</v>
      </c>
      <c r="U18" t="s">
        <v>110</v>
      </c>
    </row>
    <row r="19" spans="1:21" customFormat="1" ht="12.75" x14ac:dyDescent="0.2">
      <c r="A19">
        <v>1</v>
      </c>
      <c r="B19" t="s">
        <v>65</v>
      </c>
      <c r="C19">
        <v>4008000</v>
      </c>
      <c r="D19">
        <v>20730</v>
      </c>
      <c r="E19" t="s">
        <v>93</v>
      </c>
      <c r="F19">
        <v>31970</v>
      </c>
      <c r="G19" t="s">
        <v>94</v>
      </c>
      <c r="H19">
        <v>1000010305</v>
      </c>
      <c r="I19" t="s">
        <v>270</v>
      </c>
      <c r="J19" s="20">
        <v>41640</v>
      </c>
      <c r="K19" s="20">
        <v>41820</v>
      </c>
      <c r="L19" s="20">
        <v>42005</v>
      </c>
      <c r="M19" t="s">
        <v>84</v>
      </c>
      <c r="N19" t="s">
        <v>85</v>
      </c>
      <c r="O19" t="s">
        <v>227</v>
      </c>
      <c r="P19" t="s">
        <v>338</v>
      </c>
      <c r="Q19">
        <v>4008140</v>
      </c>
      <c r="R19" s="3">
        <v>22432.9</v>
      </c>
      <c r="S19" s="3">
        <v>0</v>
      </c>
      <c r="T19" s="3">
        <v>0</v>
      </c>
      <c r="U19" t="s">
        <v>110</v>
      </c>
    </row>
    <row r="20" spans="1:21" customFormat="1" ht="12.75" x14ac:dyDescent="0.2">
      <c r="A20">
        <v>1</v>
      </c>
      <c r="B20" t="s">
        <v>65</v>
      </c>
      <c r="C20">
        <v>4008000</v>
      </c>
      <c r="D20">
        <v>20730</v>
      </c>
      <c r="E20" t="s">
        <v>93</v>
      </c>
      <c r="F20">
        <v>31970</v>
      </c>
      <c r="G20" t="s">
        <v>94</v>
      </c>
      <c r="H20">
        <v>1000010306</v>
      </c>
      <c r="I20" t="s">
        <v>271</v>
      </c>
      <c r="J20" s="20">
        <v>41640</v>
      </c>
      <c r="K20" s="20">
        <v>41820</v>
      </c>
      <c r="L20" s="20">
        <v>42005</v>
      </c>
      <c r="M20" t="s">
        <v>84</v>
      </c>
      <c r="N20" t="s">
        <v>85</v>
      </c>
      <c r="O20" t="s">
        <v>227</v>
      </c>
      <c r="P20" t="s">
        <v>338</v>
      </c>
      <c r="Q20">
        <v>4008140</v>
      </c>
      <c r="R20" s="3">
        <v>25281.119999999999</v>
      </c>
      <c r="S20" s="3">
        <v>0</v>
      </c>
      <c r="T20" s="3">
        <v>0</v>
      </c>
      <c r="U20" t="s">
        <v>110</v>
      </c>
    </row>
    <row r="21" spans="1:21" customFormat="1" ht="12.75" x14ac:dyDescent="0.2">
      <c r="A21">
        <v>1</v>
      </c>
      <c r="B21" t="s">
        <v>65</v>
      </c>
      <c r="C21">
        <v>4008000</v>
      </c>
      <c r="D21">
        <v>20730</v>
      </c>
      <c r="E21" t="s">
        <v>93</v>
      </c>
      <c r="F21">
        <v>31970</v>
      </c>
      <c r="G21" t="s">
        <v>94</v>
      </c>
      <c r="H21">
        <v>1000010307</v>
      </c>
      <c r="I21" t="s">
        <v>272</v>
      </c>
      <c r="J21" s="20">
        <v>41640</v>
      </c>
      <c r="K21" s="20">
        <v>41820</v>
      </c>
      <c r="L21" s="20">
        <v>42005</v>
      </c>
      <c r="M21" t="s">
        <v>84</v>
      </c>
      <c r="N21" t="s">
        <v>85</v>
      </c>
      <c r="O21" t="s">
        <v>227</v>
      </c>
      <c r="P21" t="s">
        <v>338</v>
      </c>
      <c r="Q21">
        <v>4008140</v>
      </c>
      <c r="R21" s="3">
        <v>12166.19</v>
      </c>
      <c r="S21" s="3">
        <v>0</v>
      </c>
      <c r="T21" s="3">
        <v>0</v>
      </c>
      <c r="U21" t="s">
        <v>110</v>
      </c>
    </row>
    <row r="22" spans="1:21" customFormat="1" ht="12.75" x14ac:dyDescent="0.2">
      <c r="A22">
        <v>1</v>
      </c>
      <c r="B22" t="s">
        <v>65</v>
      </c>
      <c r="C22">
        <v>4008000</v>
      </c>
      <c r="D22">
        <v>20730</v>
      </c>
      <c r="E22" t="s">
        <v>93</v>
      </c>
      <c r="F22">
        <v>31970</v>
      </c>
      <c r="G22" t="s">
        <v>94</v>
      </c>
      <c r="H22">
        <v>1000010308</v>
      </c>
      <c r="I22" t="s">
        <v>273</v>
      </c>
      <c r="J22" s="20">
        <v>41640</v>
      </c>
      <c r="K22" s="20">
        <v>41820</v>
      </c>
      <c r="L22" s="20">
        <v>42005</v>
      </c>
      <c r="M22" t="s">
        <v>84</v>
      </c>
      <c r="N22" t="s">
        <v>85</v>
      </c>
      <c r="O22" t="s">
        <v>227</v>
      </c>
      <c r="P22" t="s">
        <v>338</v>
      </c>
      <c r="Q22">
        <v>4008140</v>
      </c>
      <c r="R22" s="3">
        <v>16887.689999999999</v>
      </c>
      <c r="S22" s="3">
        <v>0</v>
      </c>
      <c r="T22" s="3">
        <v>0</v>
      </c>
      <c r="U22" t="s">
        <v>110</v>
      </c>
    </row>
    <row r="23" spans="1:21" customFormat="1" ht="12.75" x14ac:dyDescent="0.2">
      <c r="A23">
        <v>1</v>
      </c>
      <c r="B23" t="s">
        <v>65</v>
      </c>
      <c r="C23">
        <v>4008000</v>
      </c>
      <c r="D23">
        <v>20730</v>
      </c>
      <c r="E23" t="s">
        <v>93</v>
      </c>
      <c r="F23">
        <v>31970</v>
      </c>
      <c r="G23" t="s">
        <v>94</v>
      </c>
      <c r="H23">
        <v>1000010310</v>
      </c>
      <c r="I23" t="s">
        <v>274</v>
      </c>
      <c r="J23" s="20">
        <v>41640</v>
      </c>
      <c r="K23" s="20">
        <v>41820</v>
      </c>
      <c r="L23" s="20">
        <v>42005</v>
      </c>
      <c r="M23" t="s">
        <v>84</v>
      </c>
      <c r="N23" t="s">
        <v>85</v>
      </c>
      <c r="O23" t="s">
        <v>227</v>
      </c>
      <c r="P23" t="s">
        <v>338</v>
      </c>
      <c r="Q23">
        <v>4008140</v>
      </c>
      <c r="R23" s="3">
        <v>37757.839999999997</v>
      </c>
      <c r="S23" s="3">
        <v>0</v>
      </c>
      <c r="T23" s="3">
        <v>0</v>
      </c>
      <c r="U23" t="s">
        <v>110</v>
      </c>
    </row>
    <row r="24" spans="1:21" customFormat="1" ht="12.75" x14ac:dyDescent="0.2">
      <c r="A24">
        <v>1</v>
      </c>
      <c r="B24" t="s">
        <v>65</v>
      </c>
      <c r="C24">
        <v>4008000</v>
      </c>
      <c r="D24">
        <v>20730</v>
      </c>
      <c r="E24" t="s">
        <v>93</v>
      </c>
      <c r="F24">
        <v>31970</v>
      </c>
      <c r="G24" t="s">
        <v>94</v>
      </c>
      <c r="H24">
        <v>1000010311</v>
      </c>
      <c r="I24" t="s">
        <v>275</v>
      </c>
      <c r="J24" s="20">
        <v>41640</v>
      </c>
      <c r="K24" s="20">
        <v>41640</v>
      </c>
      <c r="L24" s="20">
        <v>42005</v>
      </c>
      <c r="M24" t="s">
        <v>96</v>
      </c>
      <c r="N24" t="s">
        <v>85</v>
      </c>
      <c r="O24" t="s">
        <v>227</v>
      </c>
      <c r="P24" t="s">
        <v>338</v>
      </c>
      <c r="Q24">
        <v>4008140</v>
      </c>
      <c r="R24" s="3">
        <v>0</v>
      </c>
      <c r="S24" s="3">
        <v>2.5</v>
      </c>
      <c r="T24" s="3">
        <v>0</v>
      </c>
      <c r="U24" t="s">
        <v>110</v>
      </c>
    </row>
    <row r="25" spans="1:21" customFormat="1" ht="12.75" x14ac:dyDescent="0.2">
      <c r="A25">
        <v>1</v>
      </c>
      <c r="B25" t="s">
        <v>65</v>
      </c>
      <c r="C25">
        <v>4008000</v>
      </c>
      <c r="D25">
        <v>20730</v>
      </c>
      <c r="E25" t="s">
        <v>93</v>
      </c>
      <c r="F25">
        <v>31970</v>
      </c>
      <c r="G25" t="s">
        <v>94</v>
      </c>
      <c r="H25">
        <v>1000010311</v>
      </c>
      <c r="I25" t="s">
        <v>275</v>
      </c>
      <c r="J25" s="20">
        <v>41640</v>
      </c>
      <c r="K25" s="20">
        <v>41820</v>
      </c>
      <c r="L25" s="20">
        <v>42005</v>
      </c>
      <c r="M25" t="s">
        <v>84</v>
      </c>
      <c r="N25" t="s">
        <v>85</v>
      </c>
      <c r="O25" t="s">
        <v>227</v>
      </c>
      <c r="P25" t="s">
        <v>338</v>
      </c>
      <c r="Q25">
        <v>4008140</v>
      </c>
      <c r="R25" s="3">
        <v>14933.76</v>
      </c>
      <c r="S25" s="3">
        <v>0</v>
      </c>
      <c r="T25" s="3">
        <v>0</v>
      </c>
      <c r="U25" t="s">
        <v>110</v>
      </c>
    </row>
    <row r="26" spans="1:21" customFormat="1" ht="12.75" x14ac:dyDescent="0.2">
      <c r="A26">
        <v>1</v>
      </c>
      <c r="B26" t="s">
        <v>65</v>
      </c>
      <c r="C26">
        <v>4008000</v>
      </c>
      <c r="D26">
        <v>20730</v>
      </c>
      <c r="E26" t="s">
        <v>93</v>
      </c>
      <c r="F26">
        <v>31970</v>
      </c>
      <c r="G26" t="s">
        <v>94</v>
      </c>
      <c r="H26">
        <v>1000010313</v>
      </c>
      <c r="I26" t="s">
        <v>276</v>
      </c>
      <c r="J26" s="20">
        <v>41640</v>
      </c>
      <c r="K26" s="20">
        <v>41820</v>
      </c>
      <c r="L26" s="20">
        <v>42005</v>
      </c>
      <c r="M26" t="s">
        <v>84</v>
      </c>
      <c r="N26" t="s">
        <v>85</v>
      </c>
      <c r="O26" t="s">
        <v>227</v>
      </c>
      <c r="P26" t="s">
        <v>338</v>
      </c>
      <c r="Q26">
        <v>4008140</v>
      </c>
      <c r="R26" s="3">
        <v>47933.3</v>
      </c>
      <c r="S26" s="3">
        <v>0</v>
      </c>
      <c r="T26" s="3">
        <v>0</v>
      </c>
      <c r="U26" t="s">
        <v>110</v>
      </c>
    </row>
    <row r="27" spans="1:21" customFormat="1" ht="12.75" x14ac:dyDescent="0.2">
      <c r="A27">
        <v>1</v>
      </c>
      <c r="B27" t="s">
        <v>65</v>
      </c>
      <c r="C27">
        <v>4008000</v>
      </c>
      <c r="D27">
        <v>20730</v>
      </c>
      <c r="E27" t="s">
        <v>93</v>
      </c>
      <c r="F27">
        <v>31970</v>
      </c>
      <c r="G27" t="s">
        <v>94</v>
      </c>
      <c r="H27">
        <v>1000010314</v>
      </c>
      <c r="I27" t="s">
        <v>277</v>
      </c>
      <c r="J27" s="20">
        <v>41640</v>
      </c>
      <c r="K27" s="20">
        <v>41820</v>
      </c>
      <c r="L27" s="20">
        <v>42005</v>
      </c>
      <c r="M27" t="s">
        <v>84</v>
      </c>
      <c r="N27" t="s">
        <v>85</v>
      </c>
      <c r="O27" t="s">
        <v>227</v>
      </c>
      <c r="P27" t="s">
        <v>338</v>
      </c>
      <c r="Q27">
        <v>4008140</v>
      </c>
      <c r="R27" s="3">
        <v>45019.8</v>
      </c>
      <c r="S27" s="3">
        <v>0</v>
      </c>
      <c r="T27" s="3">
        <v>0</v>
      </c>
      <c r="U27" t="s">
        <v>110</v>
      </c>
    </row>
    <row r="28" spans="1:21" customFormat="1" ht="12.75" x14ac:dyDescent="0.2">
      <c r="A28">
        <v>1</v>
      </c>
      <c r="B28" t="s">
        <v>65</v>
      </c>
      <c r="C28">
        <v>4008000</v>
      </c>
      <c r="D28">
        <v>20730</v>
      </c>
      <c r="E28" t="s">
        <v>93</v>
      </c>
      <c r="F28">
        <v>31970</v>
      </c>
      <c r="G28" t="s">
        <v>94</v>
      </c>
      <c r="H28">
        <v>1000010315</v>
      </c>
      <c r="I28" t="s">
        <v>278</v>
      </c>
      <c r="J28" s="20">
        <v>41640</v>
      </c>
      <c r="K28" s="20">
        <v>41820</v>
      </c>
      <c r="L28" s="20">
        <v>42005</v>
      </c>
      <c r="M28" t="s">
        <v>84</v>
      </c>
      <c r="N28" t="s">
        <v>85</v>
      </c>
      <c r="O28" t="s">
        <v>227</v>
      </c>
      <c r="P28" t="s">
        <v>338</v>
      </c>
      <c r="Q28">
        <v>4008140</v>
      </c>
      <c r="R28" s="3">
        <v>23819.200000000001</v>
      </c>
      <c r="S28" s="3">
        <v>0</v>
      </c>
      <c r="T28" s="3">
        <v>0</v>
      </c>
      <c r="U28" t="s">
        <v>110</v>
      </c>
    </row>
    <row r="29" spans="1:21" customFormat="1" ht="12.75" x14ac:dyDescent="0.2">
      <c r="A29">
        <v>1</v>
      </c>
      <c r="B29" t="s">
        <v>65</v>
      </c>
      <c r="C29">
        <v>4008000</v>
      </c>
      <c r="D29">
        <v>20730</v>
      </c>
      <c r="E29" t="s">
        <v>93</v>
      </c>
      <c r="F29">
        <v>31970</v>
      </c>
      <c r="G29" t="s">
        <v>94</v>
      </c>
      <c r="H29">
        <v>1000010319</v>
      </c>
      <c r="I29" t="s">
        <v>279</v>
      </c>
      <c r="J29" s="20">
        <v>41640</v>
      </c>
      <c r="K29" s="20">
        <v>41820</v>
      </c>
      <c r="L29" s="20">
        <v>42005</v>
      </c>
      <c r="M29" t="s">
        <v>84</v>
      </c>
      <c r="N29" t="s">
        <v>85</v>
      </c>
      <c r="O29" t="s">
        <v>227</v>
      </c>
      <c r="P29" t="s">
        <v>338</v>
      </c>
      <c r="Q29">
        <v>4008140</v>
      </c>
      <c r="R29" s="3">
        <v>22684.95</v>
      </c>
      <c r="S29" s="3">
        <v>0</v>
      </c>
      <c r="T29" s="3">
        <v>0</v>
      </c>
      <c r="U29" t="s">
        <v>110</v>
      </c>
    </row>
    <row r="30" spans="1:21" customFormat="1" ht="12.75" x14ac:dyDescent="0.2">
      <c r="A30">
        <v>1</v>
      </c>
      <c r="B30" t="s">
        <v>65</v>
      </c>
      <c r="C30">
        <v>4008000</v>
      </c>
      <c r="D30">
        <v>20730</v>
      </c>
      <c r="E30" t="s">
        <v>93</v>
      </c>
      <c r="F30">
        <v>31970</v>
      </c>
      <c r="G30" t="s">
        <v>94</v>
      </c>
      <c r="H30">
        <v>1000010320</v>
      </c>
      <c r="I30" t="s">
        <v>280</v>
      </c>
      <c r="J30" s="20">
        <v>41640</v>
      </c>
      <c r="K30" s="20">
        <v>41820</v>
      </c>
      <c r="L30" s="20">
        <v>42005</v>
      </c>
      <c r="M30" t="s">
        <v>84</v>
      </c>
      <c r="N30" t="s">
        <v>85</v>
      </c>
      <c r="O30" t="s">
        <v>227</v>
      </c>
      <c r="P30" t="s">
        <v>338</v>
      </c>
      <c r="Q30">
        <v>4008140</v>
      </c>
      <c r="R30" s="3">
        <v>13182.48</v>
      </c>
      <c r="S30" s="3">
        <v>0</v>
      </c>
      <c r="T30" s="3">
        <v>0</v>
      </c>
      <c r="U30" t="s">
        <v>110</v>
      </c>
    </row>
    <row r="31" spans="1:21" customFormat="1" ht="12.75" x14ac:dyDescent="0.2">
      <c r="A31">
        <v>1</v>
      </c>
      <c r="B31" t="s">
        <v>65</v>
      </c>
      <c r="C31">
        <v>4008000</v>
      </c>
      <c r="D31">
        <v>20730</v>
      </c>
      <c r="E31" t="s">
        <v>93</v>
      </c>
      <c r="F31">
        <v>31970</v>
      </c>
      <c r="G31" t="s">
        <v>94</v>
      </c>
      <c r="H31">
        <v>1000010321</v>
      </c>
      <c r="I31" t="s">
        <v>281</v>
      </c>
      <c r="J31" s="20">
        <v>41640</v>
      </c>
      <c r="K31" s="20">
        <v>41820</v>
      </c>
      <c r="L31" s="20">
        <v>42005</v>
      </c>
      <c r="M31" t="s">
        <v>84</v>
      </c>
      <c r="N31" t="s">
        <v>85</v>
      </c>
      <c r="O31" t="s">
        <v>227</v>
      </c>
      <c r="P31" t="s">
        <v>338</v>
      </c>
      <c r="Q31">
        <v>4008140</v>
      </c>
      <c r="R31" s="3">
        <v>77859.789999999994</v>
      </c>
      <c r="S31" s="3">
        <v>0</v>
      </c>
      <c r="T31" s="3">
        <v>0</v>
      </c>
      <c r="U31" t="s">
        <v>110</v>
      </c>
    </row>
    <row r="32" spans="1:21" customFormat="1" ht="12.75" x14ac:dyDescent="0.2">
      <c r="A32">
        <v>1</v>
      </c>
      <c r="B32" t="s">
        <v>65</v>
      </c>
      <c r="C32">
        <v>4008000</v>
      </c>
      <c r="D32">
        <v>20730</v>
      </c>
      <c r="E32" t="s">
        <v>93</v>
      </c>
      <c r="F32">
        <v>31970</v>
      </c>
      <c r="G32" t="s">
        <v>94</v>
      </c>
      <c r="H32">
        <v>1000010322</v>
      </c>
      <c r="I32" t="s">
        <v>282</v>
      </c>
      <c r="J32" s="20">
        <v>41640</v>
      </c>
      <c r="K32" s="20">
        <v>41820</v>
      </c>
      <c r="L32" s="20">
        <v>42005</v>
      </c>
      <c r="M32" t="s">
        <v>84</v>
      </c>
      <c r="N32" t="s">
        <v>85</v>
      </c>
      <c r="O32" t="s">
        <v>227</v>
      </c>
      <c r="P32" t="s">
        <v>338</v>
      </c>
      <c r="Q32">
        <v>4008140</v>
      </c>
      <c r="R32" s="3">
        <v>11897</v>
      </c>
      <c r="S32" s="3">
        <v>0</v>
      </c>
      <c r="T32" s="3">
        <v>0</v>
      </c>
      <c r="U32" t="s">
        <v>110</v>
      </c>
    </row>
    <row r="33" spans="1:21" customFormat="1" ht="12.75" x14ac:dyDescent="0.2">
      <c r="A33">
        <v>1</v>
      </c>
      <c r="B33" t="s">
        <v>65</v>
      </c>
      <c r="C33">
        <v>4008000</v>
      </c>
      <c r="D33">
        <v>20730</v>
      </c>
      <c r="E33" t="s">
        <v>93</v>
      </c>
      <c r="F33">
        <v>31970</v>
      </c>
      <c r="G33" t="s">
        <v>94</v>
      </c>
      <c r="H33">
        <v>1000010324</v>
      </c>
      <c r="I33" t="s">
        <v>283</v>
      </c>
      <c r="J33" s="20">
        <v>41640</v>
      </c>
      <c r="K33" s="20">
        <v>41820</v>
      </c>
      <c r="L33" s="20">
        <v>42005</v>
      </c>
      <c r="M33" t="s">
        <v>84</v>
      </c>
      <c r="N33" t="s">
        <v>85</v>
      </c>
      <c r="O33" t="s">
        <v>227</v>
      </c>
      <c r="P33" t="s">
        <v>338</v>
      </c>
      <c r="Q33">
        <v>4008140</v>
      </c>
      <c r="R33" s="3">
        <v>70575.399999999994</v>
      </c>
      <c r="S33" s="3">
        <v>0</v>
      </c>
      <c r="T33" s="3">
        <v>0</v>
      </c>
      <c r="U33" t="s">
        <v>110</v>
      </c>
    </row>
    <row r="34" spans="1:21" customFormat="1" ht="12.75" x14ac:dyDescent="0.2">
      <c r="A34">
        <v>1</v>
      </c>
      <c r="B34" t="s">
        <v>65</v>
      </c>
      <c r="C34">
        <v>4008000</v>
      </c>
      <c r="D34">
        <v>20730</v>
      </c>
      <c r="E34" t="s">
        <v>93</v>
      </c>
      <c r="F34">
        <v>31970</v>
      </c>
      <c r="G34" t="s">
        <v>94</v>
      </c>
      <c r="H34">
        <v>1000010331</v>
      </c>
      <c r="I34" t="s">
        <v>284</v>
      </c>
      <c r="J34" s="20">
        <v>41640</v>
      </c>
      <c r="K34" s="20">
        <v>41820</v>
      </c>
      <c r="L34" s="20">
        <v>42005</v>
      </c>
      <c r="M34" t="s">
        <v>84</v>
      </c>
      <c r="N34" t="s">
        <v>85</v>
      </c>
      <c r="O34" t="s">
        <v>227</v>
      </c>
      <c r="P34" t="s">
        <v>338</v>
      </c>
      <c r="Q34">
        <v>4008140</v>
      </c>
      <c r="R34" s="3">
        <v>12602.75</v>
      </c>
      <c r="S34" s="3">
        <v>0</v>
      </c>
      <c r="T34" s="3">
        <v>0</v>
      </c>
      <c r="U34" t="s">
        <v>110</v>
      </c>
    </row>
    <row r="35" spans="1:21" customFormat="1" ht="12.75" x14ac:dyDescent="0.2">
      <c r="A35">
        <v>1</v>
      </c>
      <c r="B35" t="s">
        <v>65</v>
      </c>
      <c r="C35">
        <v>4008000</v>
      </c>
      <c r="D35">
        <v>20730</v>
      </c>
      <c r="E35" t="s">
        <v>93</v>
      </c>
      <c r="F35">
        <v>31970</v>
      </c>
      <c r="G35" t="s">
        <v>94</v>
      </c>
      <c r="H35">
        <v>1000010337</v>
      </c>
      <c r="I35" t="s">
        <v>285</v>
      </c>
      <c r="J35" s="20">
        <v>41640</v>
      </c>
      <c r="K35" s="20">
        <v>41820</v>
      </c>
      <c r="L35" s="20">
        <v>42005</v>
      </c>
      <c r="M35" t="s">
        <v>84</v>
      </c>
      <c r="N35" t="s">
        <v>85</v>
      </c>
      <c r="O35" t="s">
        <v>227</v>
      </c>
      <c r="P35" t="s">
        <v>338</v>
      </c>
      <c r="Q35">
        <v>4008140</v>
      </c>
      <c r="R35" s="3">
        <v>16257.55</v>
      </c>
      <c r="S35" s="3">
        <v>0</v>
      </c>
      <c r="T35" s="3">
        <v>0</v>
      </c>
      <c r="U35" t="s">
        <v>110</v>
      </c>
    </row>
    <row r="36" spans="1:21" customFormat="1" ht="12.75" x14ac:dyDescent="0.2">
      <c r="A36">
        <v>1</v>
      </c>
      <c r="B36" t="s">
        <v>65</v>
      </c>
      <c r="C36">
        <v>4008000</v>
      </c>
      <c r="D36">
        <v>20730</v>
      </c>
      <c r="E36" t="s">
        <v>93</v>
      </c>
      <c r="F36">
        <v>31970</v>
      </c>
      <c r="G36" t="s">
        <v>94</v>
      </c>
      <c r="H36">
        <v>1000010339</v>
      </c>
      <c r="I36" t="s">
        <v>286</v>
      </c>
      <c r="J36" s="20">
        <v>41640</v>
      </c>
      <c r="K36" s="20">
        <v>41820</v>
      </c>
      <c r="L36" s="20">
        <v>42005</v>
      </c>
      <c r="M36" t="s">
        <v>84</v>
      </c>
      <c r="N36" t="s">
        <v>85</v>
      </c>
      <c r="O36" t="s">
        <v>227</v>
      </c>
      <c r="P36" t="s">
        <v>338</v>
      </c>
      <c r="Q36">
        <v>4008140</v>
      </c>
      <c r="R36" s="3">
        <v>18878.919999999998</v>
      </c>
      <c r="S36" s="3">
        <v>0</v>
      </c>
      <c r="T36" s="3">
        <v>0</v>
      </c>
      <c r="U36" t="s">
        <v>110</v>
      </c>
    </row>
    <row r="37" spans="1:21" customFormat="1" ht="12.75" x14ac:dyDescent="0.2">
      <c r="A37">
        <v>1</v>
      </c>
      <c r="B37" t="s">
        <v>65</v>
      </c>
      <c r="C37">
        <v>4008000</v>
      </c>
      <c r="D37">
        <v>20730</v>
      </c>
      <c r="E37" t="s">
        <v>93</v>
      </c>
      <c r="F37">
        <v>31970</v>
      </c>
      <c r="G37" t="s">
        <v>94</v>
      </c>
      <c r="H37">
        <v>1000010341</v>
      </c>
      <c r="I37" t="s">
        <v>287</v>
      </c>
      <c r="J37" s="20">
        <v>41640</v>
      </c>
      <c r="K37" s="20">
        <v>41820</v>
      </c>
      <c r="L37" s="20">
        <v>42005</v>
      </c>
      <c r="M37" t="s">
        <v>84</v>
      </c>
      <c r="N37" t="s">
        <v>85</v>
      </c>
      <c r="O37" t="s">
        <v>227</v>
      </c>
      <c r="P37" t="s">
        <v>338</v>
      </c>
      <c r="Q37">
        <v>4008140</v>
      </c>
      <c r="R37" s="3">
        <v>20769.330000000002</v>
      </c>
      <c r="S37" s="3">
        <v>0</v>
      </c>
      <c r="T37" s="3">
        <v>0</v>
      </c>
      <c r="U37" t="s">
        <v>110</v>
      </c>
    </row>
    <row r="38" spans="1:21" customFormat="1" ht="12.75" x14ac:dyDescent="0.2">
      <c r="A38">
        <v>1</v>
      </c>
      <c r="B38" t="s">
        <v>65</v>
      </c>
      <c r="C38">
        <v>4008000</v>
      </c>
      <c r="D38">
        <v>20730</v>
      </c>
      <c r="E38" t="s">
        <v>93</v>
      </c>
      <c r="F38">
        <v>31970</v>
      </c>
      <c r="G38" t="s">
        <v>94</v>
      </c>
      <c r="H38">
        <v>1000010345</v>
      </c>
      <c r="I38" t="s">
        <v>288</v>
      </c>
      <c r="J38" s="20">
        <v>41640</v>
      </c>
      <c r="K38" s="20">
        <v>41820</v>
      </c>
      <c r="L38" s="20">
        <v>42005</v>
      </c>
      <c r="M38" t="s">
        <v>84</v>
      </c>
      <c r="N38" t="s">
        <v>85</v>
      </c>
      <c r="O38" t="s">
        <v>227</v>
      </c>
      <c r="P38" t="s">
        <v>338</v>
      </c>
      <c r="Q38">
        <v>4008140</v>
      </c>
      <c r="R38" s="3">
        <v>78238.38</v>
      </c>
      <c r="S38" s="3">
        <v>0</v>
      </c>
      <c r="T38" s="3">
        <v>0</v>
      </c>
      <c r="U38" t="s">
        <v>110</v>
      </c>
    </row>
    <row r="39" spans="1:21" customFormat="1" ht="12.75" x14ac:dyDescent="0.2">
      <c r="A39">
        <v>1</v>
      </c>
      <c r="B39" t="s">
        <v>65</v>
      </c>
      <c r="C39">
        <v>4008000</v>
      </c>
      <c r="D39">
        <v>20730</v>
      </c>
      <c r="E39" t="s">
        <v>93</v>
      </c>
      <c r="F39">
        <v>31970</v>
      </c>
      <c r="G39" t="s">
        <v>94</v>
      </c>
      <c r="H39">
        <v>1000010346</v>
      </c>
      <c r="I39" t="s">
        <v>289</v>
      </c>
      <c r="J39" s="20">
        <v>41640</v>
      </c>
      <c r="K39" s="20">
        <v>41820</v>
      </c>
      <c r="L39" s="20">
        <v>42005</v>
      </c>
      <c r="M39" t="s">
        <v>84</v>
      </c>
      <c r="N39" t="s">
        <v>85</v>
      </c>
      <c r="O39" t="s">
        <v>227</v>
      </c>
      <c r="P39" t="s">
        <v>338</v>
      </c>
      <c r="Q39">
        <v>4008140</v>
      </c>
      <c r="R39" s="3">
        <v>20164.400000000001</v>
      </c>
      <c r="S39" s="3">
        <v>0</v>
      </c>
      <c r="T39" s="3">
        <v>0</v>
      </c>
      <c r="U39" t="s">
        <v>110</v>
      </c>
    </row>
    <row r="40" spans="1:21" customFormat="1" ht="12.75" x14ac:dyDescent="0.2">
      <c r="A40">
        <v>1</v>
      </c>
      <c r="B40" t="s">
        <v>65</v>
      </c>
      <c r="C40">
        <v>4008000</v>
      </c>
      <c r="D40">
        <v>20730</v>
      </c>
      <c r="E40" t="s">
        <v>93</v>
      </c>
      <c r="F40">
        <v>31970</v>
      </c>
      <c r="G40" t="s">
        <v>94</v>
      </c>
      <c r="H40">
        <v>1000010349</v>
      </c>
      <c r="I40" t="s">
        <v>290</v>
      </c>
      <c r="J40" s="20">
        <v>41640</v>
      </c>
      <c r="K40" s="20">
        <v>41820</v>
      </c>
      <c r="L40" s="20">
        <v>42005</v>
      </c>
      <c r="M40" t="s">
        <v>84</v>
      </c>
      <c r="N40" t="s">
        <v>85</v>
      </c>
      <c r="O40" t="s">
        <v>227</v>
      </c>
      <c r="P40" t="s">
        <v>338</v>
      </c>
      <c r="Q40">
        <v>4008140</v>
      </c>
      <c r="R40" s="3">
        <v>113424.75</v>
      </c>
      <c r="S40" s="3">
        <v>0</v>
      </c>
      <c r="T40" s="3">
        <v>0</v>
      </c>
      <c r="U40" t="s">
        <v>110</v>
      </c>
    </row>
    <row r="41" spans="1:21" customFormat="1" ht="12.75" x14ac:dyDescent="0.2">
      <c r="A41">
        <v>1</v>
      </c>
      <c r="B41" t="s">
        <v>65</v>
      </c>
      <c r="C41">
        <v>4008000</v>
      </c>
      <c r="D41">
        <v>20730</v>
      </c>
      <c r="E41" t="s">
        <v>93</v>
      </c>
      <c r="F41">
        <v>31970</v>
      </c>
      <c r="G41" t="s">
        <v>94</v>
      </c>
      <c r="H41">
        <v>1000010350</v>
      </c>
      <c r="I41" t="s">
        <v>291</v>
      </c>
      <c r="J41" s="20">
        <v>41640</v>
      </c>
      <c r="K41" s="20">
        <v>41820</v>
      </c>
      <c r="L41" s="20">
        <v>42005</v>
      </c>
      <c r="M41" t="s">
        <v>84</v>
      </c>
      <c r="N41" t="s">
        <v>85</v>
      </c>
      <c r="O41" t="s">
        <v>227</v>
      </c>
      <c r="P41" t="s">
        <v>338</v>
      </c>
      <c r="Q41">
        <v>4008140</v>
      </c>
      <c r="R41" s="3">
        <v>39194.559999999998</v>
      </c>
      <c r="S41" s="3">
        <v>0</v>
      </c>
      <c r="T41" s="3">
        <v>0</v>
      </c>
      <c r="U41" t="s">
        <v>110</v>
      </c>
    </row>
    <row r="42" spans="1:21" customFormat="1" ht="12.75" x14ac:dyDescent="0.2">
      <c r="A42">
        <v>1</v>
      </c>
      <c r="B42" t="s">
        <v>65</v>
      </c>
      <c r="C42">
        <v>4008000</v>
      </c>
      <c r="D42">
        <v>20730</v>
      </c>
      <c r="E42" t="s">
        <v>93</v>
      </c>
      <c r="F42">
        <v>31970</v>
      </c>
      <c r="G42" t="s">
        <v>94</v>
      </c>
      <c r="H42">
        <v>1000010354</v>
      </c>
      <c r="I42" t="s">
        <v>292</v>
      </c>
      <c r="J42" s="20">
        <v>41640</v>
      </c>
      <c r="K42" s="20">
        <v>41820</v>
      </c>
      <c r="L42" s="20">
        <v>42005</v>
      </c>
      <c r="M42" t="s">
        <v>84</v>
      </c>
      <c r="N42" t="s">
        <v>85</v>
      </c>
      <c r="O42" t="s">
        <v>227</v>
      </c>
      <c r="P42" t="s">
        <v>338</v>
      </c>
      <c r="Q42">
        <v>4008140</v>
      </c>
      <c r="R42" s="3">
        <v>2596.17</v>
      </c>
      <c r="S42" s="3">
        <v>0</v>
      </c>
      <c r="T42" s="3">
        <v>0</v>
      </c>
      <c r="U42" t="s">
        <v>110</v>
      </c>
    </row>
    <row r="43" spans="1:21" customFormat="1" ht="12.75" x14ac:dyDescent="0.2">
      <c r="A43">
        <v>1</v>
      </c>
      <c r="B43" t="s">
        <v>65</v>
      </c>
      <c r="C43">
        <v>4008000</v>
      </c>
      <c r="D43">
        <v>20730</v>
      </c>
      <c r="E43" t="s">
        <v>93</v>
      </c>
      <c r="F43">
        <v>31970</v>
      </c>
      <c r="G43" t="s">
        <v>94</v>
      </c>
      <c r="H43">
        <v>1000010358</v>
      </c>
      <c r="I43" t="s">
        <v>101</v>
      </c>
      <c r="J43" s="20">
        <v>41640</v>
      </c>
      <c r="K43" s="20">
        <v>41820</v>
      </c>
      <c r="L43" s="20">
        <v>42005</v>
      </c>
      <c r="M43" t="s">
        <v>84</v>
      </c>
      <c r="N43" t="s">
        <v>85</v>
      </c>
      <c r="O43" t="s">
        <v>227</v>
      </c>
      <c r="P43" t="s">
        <v>338</v>
      </c>
      <c r="Q43">
        <v>4008140</v>
      </c>
      <c r="R43" s="3">
        <v>20686.310000000001</v>
      </c>
      <c r="S43" s="3">
        <v>0</v>
      </c>
      <c r="T43" s="3">
        <v>0</v>
      </c>
      <c r="U43" t="s">
        <v>110</v>
      </c>
    </row>
    <row r="44" spans="1:21" customFormat="1" ht="12.75" x14ac:dyDescent="0.2">
      <c r="A44">
        <v>1</v>
      </c>
      <c r="B44" t="s">
        <v>65</v>
      </c>
      <c r="C44">
        <v>4008000</v>
      </c>
      <c r="D44">
        <v>20730</v>
      </c>
      <c r="E44" t="s">
        <v>93</v>
      </c>
      <c r="F44">
        <v>31970</v>
      </c>
      <c r="G44" t="s">
        <v>94</v>
      </c>
      <c r="H44">
        <v>1000010352</v>
      </c>
      <c r="I44" t="s">
        <v>103</v>
      </c>
      <c r="J44" s="20">
        <v>41643</v>
      </c>
      <c r="K44" s="20">
        <v>41820</v>
      </c>
      <c r="L44" s="20">
        <v>42008</v>
      </c>
      <c r="M44" t="s">
        <v>84</v>
      </c>
      <c r="N44" t="s">
        <v>85</v>
      </c>
      <c r="O44" t="s">
        <v>227</v>
      </c>
      <c r="P44" t="s">
        <v>338</v>
      </c>
      <c r="Q44">
        <v>4008140</v>
      </c>
      <c r="R44" s="3">
        <v>22516.91</v>
      </c>
      <c r="S44" s="3">
        <v>0</v>
      </c>
      <c r="T44" s="3">
        <v>0</v>
      </c>
      <c r="U44" t="s">
        <v>110</v>
      </c>
    </row>
    <row r="45" spans="1:21" customFormat="1" ht="12.75" x14ac:dyDescent="0.2">
      <c r="A45">
        <v>1</v>
      </c>
      <c r="B45" t="s">
        <v>65</v>
      </c>
      <c r="C45">
        <v>4008000</v>
      </c>
      <c r="D45">
        <v>20730</v>
      </c>
      <c r="E45" t="s">
        <v>93</v>
      </c>
      <c r="F45">
        <v>31970</v>
      </c>
      <c r="G45" t="s">
        <v>94</v>
      </c>
      <c r="H45">
        <v>1000010355</v>
      </c>
      <c r="I45" t="s">
        <v>192</v>
      </c>
      <c r="J45" s="20">
        <v>41646</v>
      </c>
      <c r="K45" s="20">
        <v>41820</v>
      </c>
      <c r="L45" s="20">
        <v>42011</v>
      </c>
      <c r="M45" t="s">
        <v>84</v>
      </c>
      <c r="N45" t="s">
        <v>85</v>
      </c>
      <c r="O45" t="s">
        <v>227</v>
      </c>
      <c r="P45" t="s">
        <v>338</v>
      </c>
      <c r="Q45">
        <v>4008140</v>
      </c>
      <c r="R45" s="3">
        <v>16553.490000000002</v>
      </c>
      <c r="S45" s="3">
        <v>0</v>
      </c>
      <c r="T45" s="3">
        <v>0</v>
      </c>
      <c r="U45" t="s">
        <v>110</v>
      </c>
    </row>
    <row r="46" spans="1:21" customFormat="1" ht="12.75" x14ac:dyDescent="0.2">
      <c r="A46">
        <v>1</v>
      </c>
      <c r="B46" t="s">
        <v>65</v>
      </c>
      <c r="C46">
        <v>4008000</v>
      </c>
      <c r="D46">
        <v>20720</v>
      </c>
      <c r="E46" t="s">
        <v>91</v>
      </c>
      <c r="F46">
        <v>31950</v>
      </c>
      <c r="G46" t="s">
        <v>92</v>
      </c>
      <c r="H46">
        <v>1000005164</v>
      </c>
      <c r="I46" t="s">
        <v>183</v>
      </c>
      <c r="J46" s="20">
        <v>41654</v>
      </c>
      <c r="K46" s="20">
        <v>41820</v>
      </c>
      <c r="L46" s="20">
        <v>42019</v>
      </c>
      <c r="M46" t="s">
        <v>84</v>
      </c>
      <c r="N46" t="s">
        <v>85</v>
      </c>
      <c r="O46" t="s">
        <v>227</v>
      </c>
      <c r="P46" t="s">
        <v>338</v>
      </c>
      <c r="Q46">
        <v>4008140</v>
      </c>
      <c r="R46" s="3">
        <v>63360.5</v>
      </c>
      <c r="S46" s="3">
        <v>0</v>
      </c>
      <c r="T46" s="3">
        <v>0</v>
      </c>
      <c r="U46" t="s">
        <v>110</v>
      </c>
    </row>
    <row r="47" spans="1:21" customFormat="1" ht="12.75" x14ac:dyDescent="0.2">
      <c r="A47">
        <v>1</v>
      </c>
      <c r="B47" t="s">
        <v>65</v>
      </c>
      <c r="C47">
        <v>4008000</v>
      </c>
      <c r="D47">
        <v>20730</v>
      </c>
      <c r="E47" t="s">
        <v>93</v>
      </c>
      <c r="F47">
        <v>31970</v>
      </c>
      <c r="G47" t="s">
        <v>94</v>
      </c>
      <c r="H47">
        <v>1000010359</v>
      </c>
      <c r="I47" t="s">
        <v>293</v>
      </c>
      <c r="J47" s="20">
        <v>41654</v>
      </c>
      <c r="K47" s="20">
        <v>41820</v>
      </c>
      <c r="L47" s="20">
        <v>42019</v>
      </c>
      <c r="M47" t="s">
        <v>84</v>
      </c>
      <c r="N47" t="s">
        <v>85</v>
      </c>
      <c r="O47" t="s">
        <v>227</v>
      </c>
      <c r="P47" t="s">
        <v>338</v>
      </c>
      <c r="Q47">
        <v>4008140</v>
      </c>
      <c r="R47" s="3">
        <v>18986.45</v>
      </c>
      <c r="S47" s="3">
        <v>0</v>
      </c>
      <c r="T47" s="3">
        <v>0</v>
      </c>
      <c r="U47" t="s">
        <v>110</v>
      </c>
    </row>
    <row r="48" spans="1:21" customFormat="1" ht="12.75" x14ac:dyDescent="0.2">
      <c r="A48">
        <v>1</v>
      </c>
      <c r="B48" t="s">
        <v>65</v>
      </c>
      <c r="C48">
        <v>4008000</v>
      </c>
      <c r="D48">
        <v>20730</v>
      </c>
      <c r="E48" t="s">
        <v>93</v>
      </c>
      <c r="F48">
        <v>31970</v>
      </c>
      <c r="G48" t="s">
        <v>94</v>
      </c>
      <c r="H48">
        <v>1000010360</v>
      </c>
      <c r="I48" t="s">
        <v>208</v>
      </c>
      <c r="J48" s="20">
        <v>41658</v>
      </c>
      <c r="K48" s="20">
        <v>41820</v>
      </c>
      <c r="L48" s="20">
        <v>42023</v>
      </c>
      <c r="M48" t="s">
        <v>84</v>
      </c>
      <c r="N48" t="s">
        <v>85</v>
      </c>
      <c r="O48" t="s">
        <v>227</v>
      </c>
      <c r="P48" t="s">
        <v>338</v>
      </c>
      <c r="Q48">
        <v>4008140</v>
      </c>
      <c r="R48" s="3">
        <v>9878.5499999999993</v>
      </c>
      <c r="S48" s="3">
        <v>0</v>
      </c>
      <c r="T48" s="3">
        <v>0</v>
      </c>
      <c r="U48" t="s">
        <v>110</v>
      </c>
    </row>
    <row r="49" spans="1:21" customFormat="1" ht="12.75" x14ac:dyDescent="0.2">
      <c r="A49">
        <v>1</v>
      </c>
      <c r="B49" t="s">
        <v>65</v>
      </c>
      <c r="C49">
        <v>4008000</v>
      </c>
      <c r="D49">
        <v>20730</v>
      </c>
      <c r="E49" t="s">
        <v>93</v>
      </c>
      <c r="F49">
        <v>31970</v>
      </c>
      <c r="G49" t="s">
        <v>94</v>
      </c>
      <c r="H49">
        <v>1000010362</v>
      </c>
      <c r="I49" t="s">
        <v>236</v>
      </c>
      <c r="J49" s="20">
        <v>41658</v>
      </c>
      <c r="K49" s="20">
        <v>41820</v>
      </c>
      <c r="L49" s="20">
        <v>42023</v>
      </c>
      <c r="M49" t="s">
        <v>84</v>
      </c>
      <c r="N49" t="s">
        <v>85</v>
      </c>
      <c r="O49" t="s">
        <v>227</v>
      </c>
      <c r="P49" t="s">
        <v>338</v>
      </c>
      <c r="Q49">
        <v>4008140</v>
      </c>
      <c r="R49" s="3">
        <v>23520.35</v>
      </c>
      <c r="S49" s="3">
        <v>0</v>
      </c>
      <c r="T49" s="3">
        <v>0</v>
      </c>
      <c r="U49" t="s">
        <v>110</v>
      </c>
    </row>
    <row r="50" spans="1:21" customFormat="1" ht="12.75" x14ac:dyDescent="0.2">
      <c r="A50">
        <v>1</v>
      </c>
      <c r="B50" t="s">
        <v>65</v>
      </c>
      <c r="C50">
        <v>4008000</v>
      </c>
      <c r="D50">
        <v>20730</v>
      </c>
      <c r="E50" t="s">
        <v>93</v>
      </c>
      <c r="F50">
        <v>31970</v>
      </c>
      <c r="G50" t="s">
        <v>94</v>
      </c>
      <c r="H50">
        <v>1000010364</v>
      </c>
      <c r="I50" t="s">
        <v>294</v>
      </c>
      <c r="J50" s="20">
        <v>41665</v>
      </c>
      <c r="K50" s="20">
        <v>41820</v>
      </c>
      <c r="L50" s="20">
        <v>42030</v>
      </c>
      <c r="M50" t="s">
        <v>84</v>
      </c>
      <c r="N50" t="s">
        <v>85</v>
      </c>
      <c r="O50" t="s">
        <v>227</v>
      </c>
      <c r="P50" t="s">
        <v>338</v>
      </c>
      <c r="Q50">
        <v>4008140</v>
      </c>
      <c r="R50" s="3">
        <v>57260</v>
      </c>
      <c r="S50" s="3">
        <v>0</v>
      </c>
      <c r="T50" s="3">
        <v>0</v>
      </c>
      <c r="U50" t="s">
        <v>110</v>
      </c>
    </row>
    <row r="51" spans="1:21" customFormat="1" ht="12.75" x14ac:dyDescent="0.2">
      <c r="A51">
        <v>1</v>
      </c>
      <c r="B51" t="s">
        <v>65</v>
      </c>
      <c r="C51">
        <v>4008000</v>
      </c>
      <c r="D51">
        <v>20730</v>
      </c>
      <c r="E51" t="s">
        <v>93</v>
      </c>
      <c r="F51">
        <v>31970</v>
      </c>
      <c r="G51" t="s">
        <v>94</v>
      </c>
      <c r="H51">
        <v>1000010366</v>
      </c>
      <c r="I51" t="s">
        <v>296</v>
      </c>
      <c r="J51" s="20">
        <v>41665</v>
      </c>
      <c r="K51" s="20">
        <v>41820</v>
      </c>
      <c r="L51" s="20">
        <v>42030</v>
      </c>
      <c r="M51" t="s">
        <v>84</v>
      </c>
      <c r="N51" t="s">
        <v>85</v>
      </c>
      <c r="O51" t="s">
        <v>227</v>
      </c>
      <c r="P51" t="s">
        <v>338</v>
      </c>
      <c r="Q51">
        <v>4008140</v>
      </c>
      <c r="R51" s="3">
        <v>30748.62</v>
      </c>
      <c r="S51" s="3">
        <v>0</v>
      </c>
      <c r="T51" s="3">
        <v>0</v>
      </c>
      <c r="U51" t="s">
        <v>110</v>
      </c>
    </row>
    <row r="52" spans="1:21" customFormat="1" ht="12.75" x14ac:dyDescent="0.2">
      <c r="A52">
        <v>1</v>
      </c>
      <c r="B52" t="s">
        <v>65</v>
      </c>
      <c r="C52">
        <v>4008000</v>
      </c>
      <c r="D52">
        <v>20730</v>
      </c>
      <c r="E52" t="s">
        <v>93</v>
      </c>
      <c r="F52">
        <v>31970</v>
      </c>
      <c r="G52" t="s">
        <v>94</v>
      </c>
      <c r="H52">
        <v>1000010369</v>
      </c>
      <c r="I52" t="s">
        <v>298</v>
      </c>
      <c r="J52" s="20">
        <v>41670</v>
      </c>
      <c r="K52" s="20">
        <v>41820</v>
      </c>
      <c r="L52" s="20">
        <v>42035</v>
      </c>
      <c r="M52" t="s">
        <v>84</v>
      </c>
      <c r="N52" t="s">
        <v>85</v>
      </c>
      <c r="O52" t="s">
        <v>227</v>
      </c>
      <c r="P52" t="s">
        <v>338</v>
      </c>
      <c r="Q52">
        <v>4008140</v>
      </c>
      <c r="R52" s="3">
        <v>8794.5</v>
      </c>
      <c r="S52" s="3">
        <v>0</v>
      </c>
      <c r="T52" s="3">
        <v>0</v>
      </c>
      <c r="U52" t="s">
        <v>110</v>
      </c>
    </row>
    <row r="53" spans="1:21" customFormat="1" ht="12.75" x14ac:dyDescent="0.2">
      <c r="A53">
        <v>1</v>
      </c>
      <c r="B53" t="s">
        <v>65</v>
      </c>
      <c r="C53">
        <v>4008000</v>
      </c>
      <c r="D53">
        <v>20730</v>
      </c>
      <c r="E53" t="s">
        <v>93</v>
      </c>
      <c r="F53">
        <v>31970</v>
      </c>
      <c r="G53" t="s">
        <v>94</v>
      </c>
      <c r="H53">
        <v>1000010370</v>
      </c>
      <c r="I53" t="s">
        <v>299</v>
      </c>
      <c r="J53" s="20">
        <v>41670</v>
      </c>
      <c r="K53" s="20">
        <v>41820</v>
      </c>
      <c r="L53" s="20">
        <v>42079</v>
      </c>
      <c r="M53" t="s">
        <v>84</v>
      </c>
      <c r="N53" t="s">
        <v>85</v>
      </c>
      <c r="O53" t="s">
        <v>227</v>
      </c>
      <c r="P53" t="s">
        <v>338</v>
      </c>
      <c r="Q53">
        <v>4008140</v>
      </c>
      <c r="R53" s="3">
        <v>14700.08</v>
      </c>
      <c r="S53" s="3">
        <v>0</v>
      </c>
      <c r="T53" s="3">
        <v>0</v>
      </c>
      <c r="U53" t="s">
        <v>110</v>
      </c>
    </row>
    <row r="54" spans="1:21" customFormat="1" ht="12.75" x14ac:dyDescent="0.2">
      <c r="A54">
        <v>1</v>
      </c>
      <c r="B54" t="s">
        <v>65</v>
      </c>
      <c r="C54">
        <v>4008000</v>
      </c>
      <c r="D54">
        <v>20730</v>
      </c>
      <c r="E54" t="s">
        <v>93</v>
      </c>
      <c r="F54">
        <v>31970</v>
      </c>
      <c r="G54" t="s">
        <v>94</v>
      </c>
      <c r="H54">
        <v>1000010374</v>
      </c>
      <c r="I54" t="s">
        <v>209</v>
      </c>
      <c r="J54" s="20">
        <v>41670</v>
      </c>
      <c r="K54" s="20">
        <v>41820</v>
      </c>
      <c r="L54" s="20">
        <v>42035</v>
      </c>
      <c r="M54" t="s">
        <v>84</v>
      </c>
      <c r="N54" t="s">
        <v>85</v>
      </c>
      <c r="O54" t="s">
        <v>227</v>
      </c>
      <c r="P54" t="s">
        <v>338</v>
      </c>
      <c r="Q54">
        <v>4008140</v>
      </c>
      <c r="R54" s="3">
        <v>37128.92</v>
      </c>
      <c r="S54" s="3">
        <v>0</v>
      </c>
      <c r="T54" s="3">
        <v>0</v>
      </c>
      <c r="U54" t="s">
        <v>110</v>
      </c>
    </row>
    <row r="55" spans="1:21" customFormat="1" ht="12.75" x14ac:dyDescent="0.2">
      <c r="A55">
        <v>1</v>
      </c>
      <c r="B55" t="s">
        <v>65</v>
      </c>
      <c r="C55">
        <v>4008000</v>
      </c>
      <c r="D55">
        <v>20720</v>
      </c>
      <c r="E55" t="s">
        <v>91</v>
      </c>
      <c r="F55">
        <v>31950</v>
      </c>
      <c r="G55" t="s">
        <v>92</v>
      </c>
      <c r="H55">
        <v>1000005165</v>
      </c>
      <c r="I55" t="s">
        <v>184</v>
      </c>
      <c r="J55" s="20">
        <v>41671</v>
      </c>
      <c r="K55" s="20">
        <v>41820</v>
      </c>
      <c r="L55" s="20">
        <v>42036</v>
      </c>
      <c r="M55" t="s">
        <v>84</v>
      </c>
      <c r="N55" t="s">
        <v>85</v>
      </c>
      <c r="O55" t="s">
        <v>227</v>
      </c>
      <c r="P55" t="s">
        <v>338</v>
      </c>
      <c r="Q55">
        <v>4008140</v>
      </c>
      <c r="R55" s="3">
        <v>42899.199999999997</v>
      </c>
      <c r="S55" s="3">
        <v>0</v>
      </c>
      <c r="T55" s="3">
        <v>0</v>
      </c>
      <c r="U55" t="s">
        <v>110</v>
      </c>
    </row>
    <row r="56" spans="1:21" customFormat="1" ht="12.75" x14ac:dyDescent="0.2">
      <c r="A56">
        <v>1</v>
      </c>
      <c r="B56" t="s">
        <v>65</v>
      </c>
      <c r="C56">
        <v>4008000</v>
      </c>
      <c r="D56">
        <v>20730</v>
      </c>
      <c r="E56" t="s">
        <v>93</v>
      </c>
      <c r="F56">
        <v>31970</v>
      </c>
      <c r="G56" t="s">
        <v>94</v>
      </c>
      <c r="H56">
        <v>1000010365</v>
      </c>
      <c r="I56" t="s">
        <v>295</v>
      </c>
      <c r="J56" s="20">
        <v>41671</v>
      </c>
      <c r="K56" s="20">
        <v>41820</v>
      </c>
      <c r="L56" s="20">
        <v>42036</v>
      </c>
      <c r="M56" t="s">
        <v>84</v>
      </c>
      <c r="N56" t="s">
        <v>85</v>
      </c>
      <c r="O56" t="s">
        <v>227</v>
      </c>
      <c r="P56" t="s">
        <v>338</v>
      </c>
      <c r="Q56">
        <v>4008140</v>
      </c>
      <c r="R56" s="3">
        <v>27596.53</v>
      </c>
      <c r="S56" s="3">
        <v>0</v>
      </c>
      <c r="T56" s="3">
        <v>0</v>
      </c>
      <c r="U56" t="s">
        <v>110</v>
      </c>
    </row>
    <row r="57" spans="1:21" customFormat="1" ht="12.75" x14ac:dyDescent="0.2">
      <c r="A57">
        <v>1</v>
      </c>
      <c r="B57" t="s">
        <v>65</v>
      </c>
      <c r="C57">
        <v>4008000</v>
      </c>
      <c r="D57">
        <v>20730</v>
      </c>
      <c r="E57" t="s">
        <v>93</v>
      </c>
      <c r="F57">
        <v>31970</v>
      </c>
      <c r="G57" t="s">
        <v>94</v>
      </c>
      <c r="H57">
        <v>1000010367</v>
      </c>
      <c r="I57" t="s">
        <v>297</v>
      </c>
      <c r="J57" s="20">
        <v>41671</v>
      </c>
      <c r="K57" s="20">
        <v>41820</v>
      </c>
      <c r="L57" s="20">
        <v>42036</v>
      </c>
      <c r="M57" t="s">
        <v>84</v>
      </c>
      <c r="N57" t="s">
        <v>85</v>
      </c>
      <c r="O57" t="s">
        <v>227</v>
      </c>
      <c r="P57" t="s">
        <v>338</v>
      </c>
      <c r="Q57">
        <v>4008140</v>
      </c>
      <c r="R57" s="3">
        <v>19438.32</v>
      </c>
      <c r="S57" s="3">
        <v>0</v>
      </c>
      <c r="T57" s="3">
        <v>0</v>
      </c>
      <c r="U57" t="s">
        <v>110</v>
      </c>
    </row>
    <row r="58" spans="1:21" customFormat="1" ht="12.75" x14ac:dyDescent="0.2">
      <c r="A58">
        <v>1</v>
      </c>
      <c r="B58" t="s">
        <v>65</v>
      </c>
      <c r="C58">
        <v>4008000</v>
      </c>
      <c r="D58">
        <v>20730</v>
      </c>
      <c r="E58" t="s">
        <v>93</v>
      </c>
      <c r="F58">
        <v>31970</v>
      </c>
      <c r="G58" t="s">
        <v>94</v>
      </c>
      <c r="H58">
        <v>1000010371</v>
      </c>
      <c r="I58" t="s">
        <v>193</v>
      </c>
      <c r="J58" s="20">
        <v>41671</v>
      </c>
      <c r="K58" s="20">
        <v>41820</v>
      </c>
      <c r="L58" s="20">
        <v>42036</v>
      </c>
      <c r="M58" t="s">
        <v>84</v>
      </c>
      <c r="N58" t="s">
        <v>85</v>
      </c>
      <c r="O58" t="s">
        <v>227</v>
      </c>
      <c r="P58" t="s">
        <v>338</v>
      </c>
      <c r="Q58">
        <v>4008140</v>
      </c>
      <c r="R58" s="3">
        <v>31955.42</v>
      </c>
      <c r="S58" s="3">
        <v>0</v>
      </c>
      <c r="T58" s="3">
        <v>0</v>
      </c>
      <c r="U58" t="s">
        <v>110</v>
      </c>
    </row>
    <row r="59" spans="1:21" customFormat="1" ht="12.75" x14ac:dyDescent="0.2">
      <c r="A59">
        <v>1</v>
      </c>
      <c r="B59" t="s">
        <v>65</v>
      </c>
      <c r="C59">
        <v>4008000</v>
      </c>
      <c r="D59">
        <v>20730</v>
      </c>
      <c r="E59" t="s">
        <v>93</v>
      </c>
      <c r="F59">
        <v>31970</v>
      </c>
      <c r="G59" t="s">
        <v>94</v>
      </c>
      <c r="H59">
        <v>1000010372</v>
      </c>
      <c r="I59" t="s">
        <v>97</v>
      </c>
      <c r="J59" s="20">
        <v>41671</v>
      </c>
      <c r="K59" s="20">
        <v>41820</v>
      </c>
      <c r="L59" s="20">
        <v>42036</v>
      </c>
      <c r="M59" t="s">
        <v>84</v>
      </c>
      <c r="N59" t="s">
        <v>85</v>
      </c>
      <c r="O59" t="s">
        <v>227</v>
      </c>
      <c r="P59" t="s">
        <v>338</v>
      </c>
      <c r="Q59">
        <v>4008140</v>
      </c>
      <c r="R59" s="3">
        <v>40143.08</v>
      </c>
      <c r="S59" s="3">
        <v>0</v>
      </c>
      <c r="T59" s="3">
        <v>0</v>
      </c>
      <c r="U59" t="s">
        <v>110</v>
      </c>
    </row>
    <row r="60" spans="1:21" customFormat="1" ht="12.75" x14ac:dyDescent="0.2">
      <c r="A60">
        <v>1</v>
      </c>
      <c r="B60" t="s">
        <v>65</v>
      </c>
      <c r="C60">
        <v>4008000</v>
      </c>
      <c r="D60">
        <v>20730</v>
      </c>
      <c r="E60" t="s">
        <v>93</v>
      </c>
      <c r="F60">
        <v>31970</v>
      </c>
      <c r="G60" t="s">
        <v>94</v>
      </c>
      <c r="H60">
        <v>1000010373</v>
      </c>
      <c r="I60" t="s">
        <v>300</v>
      </c>
      <c r="J60" s="20">
        <v>41671</v>
      </c>
      <c r="K60" s="20">
        <v>41820</v>
      </c>
      <c r="L60" s="20">
        <v>42036</v>
      </c>
      <c r="M60" t="s">
        <v>84</v>
      </c>
      <c r="N60" t="s">
        <v>85</v>
      </c>
      <c r="O60" t="s">
        <v>227</v>
      </c>
      <c r="P60" t="s">
        <v>338</v>
      </c>
      <c r="Q60">
        <v>4008140</v>
      </c>
      <c r="R60" s="3">
        <v>12429.63</v>
      </c>
      <c r="S60" s="3">
        <v>0</v>
      </c>
      <c r="T60" s="3">
        <v>0</v>
      </c>
      <c r="U60" t="s">
        <v>110</v>
      </c>
    </row>
    <row r="61" spans="1:21" customFormat="1" ht="12.75" x14ac:dyDescent="0.2">
      <c r="A61">
        <v>1</v>
      </c>
      <c r="B61" t="s">
        <v>65</v>
      </c>
      <c r="C61">
        <v>4008000</v>
      </c>
      <c r="D61">
        <v>20730</v>
      </c>
      <c r="E61" t="s">
        <v>93</v>
      </c>
      <c r="F61">
        <v>31970</v>
      </c>
      <c r="G61" t="s">
        <v>94</v>
      </c>
      <c r="H61">
        <v>1000010375</v>
      </c>
      <c r="I61" t="s">
        <v>210</v>
      </c>
      <c r="J61" s="20">
        <v>41671</v>
      </c>
      <c r="K61" s="20">
        <v>41820</v>
      </c>
      <c r="L61" s="20">
        <v>42036</v>
      </c>
      <c r="M61" t="s">
        <v>84</v>
      </c>
      <c r="N61" t="s">
        <v>85</v>
      </c>
      <c r="O61" t="s">
        <v>227</v>
      </c>
      <c r="P61" t="s">
        <v>338</v>
      </c>
      <c r="Q61">
        <v>4008140</v>
      </c>
      <c r="R61" s="3">
        <v>27419.81</v>
      </c>
      <c r="S61" s="3">
        <v>0</v>
      </c>
      <c r="T61" s="3">
        <v>0</v>
      </c>
      <c r="U61" t="s">
        <v>110</v>
      </c>
    </row>
    <row r="62" spans="1:21" customFormat="1" ht="12.75" x14ac:dyDescent="0.2">
      <c r="A62">
        <v>1</v>
      </c>
      <c r="B62" t="s">
        <v>65</v>
      </c>
      <c r="C62">
        <v>4008000</v>
      </c>
      <c r="D62">
        <v>20730</v>
      </c>
      <c r="E62" t="s">
        <v>93</v>
      </c>
      <c r="F62">
        <v>31970</v>
      </c>
      <c r="G62" t="s">
        <v>94</v>
      </c>
      <c r="H62">
        <v>1000010377</v>
      </c>
      <c r="I62" t="s">
        <v>194</v>
      </c>
      <c r="J62" s="20">
        <v>41671</v>
      </c>
      <c r="K62" s="20">
        <v>41820</v>
      </c>
      <c r="L62" s="20">
        <v>42036</v>
      </c>
      <c r="M62" t="s">
        <v>84</v>
      </c>
      <c r="N62" t="s">
        <v>85</v>
      </c>
      <c r="O62" t="s">
        <v>227</v>
      </c>
      <c r="P62" t="s">
        <v>338</v>
      </c>
      <c r="Q62">
        <v>4008140</v>
      </c>
      <c r="R62" s="3">
        <v>21987.69</v>
      </c>
      <c r="S62" s="3">
        <v>0</v>
      </c>
      <c r="T62" s="3">
        <v>0</v>
      </c>
      <c r="U62" t="s">
        <v>110</v>
      </c>
    </row>
    <row r="63" spans="1:21" customFormat="1" ht="12.75" x14ac:dyDescent="0.2">
      <c r="A63">
        <v>1</v>
      </c>
      <c r="B63" t="s">
        <v>65</v>
      </c>
      <c r="C63">
        <v>4008000</v>
      </c>
      <c r="D63">
        <v>20730</v>
      </c>
      <c r="E63" t="s">
        <v>93</v>
      </c>
      <c r="F63">
        <v>31970</v>
      </c>
      <c r="G63" t="s">
        <v>94</v>
      </c>
      <c r="H63">
        <v>1000010378</v>
      </c>
      <c r="I63" t="s">
        <v>196</v>
      </c>
      <c r="J63" s="20">
        <v>41671</v>
      </c>
      <c r="K63" s="20">
        <v>41820</v>
      </c>
      <c r="L63" s="20">
        <v>42036</v>
      </c>
      <c r="M63" t="s">
        <v>84</v>
      </c>
      <c r="N63" t="s">
        <v>85</v>
      </c>
      <c r="O63" t="s">
        <v>227</v>
      </c>
      <c r="P63" t="s">
        <v>338</v>
      </c>
      <c r="Q63">
        <v>4008140</v>
      </c>
      <c r="R63" s="3">
        <v>17546.330000000002</v>
      </c>
      <c r="S63" s="3">
        <v>0</v>
      </c>
      <c r="T63" s="3">
        <v>0</v>
      </c>
      <c r="U63" t="s">
        <v>110</v>
      </c>
    </row>
    <row r="64" spans="1:21" customFormat="1" ht="12.75" x14ac:dyDescent="0.2">
      <c r="A64">
        <v>1</v>
      </c>
      <c r="B64" t="s">
        <v>65</v>
      </c>
      <c r="C64">
        <v>4008000</v>
      </c>
      <c r="D64">
        <v>20730</v>
      </c>
      <c r="E64" t="s">
        <v>93</v>
      </c>
      <c r="F64">
        <v>31970</v>
      </c>
      <c r="G64" t="s">
        <v>94</v>
      </c>
      <c r="H64">
        <v>1000010379</v>
      </c>
      <c r="I64" t="s">
        <v>301</v>
      </c>
      <c r="J64" s="20">
        <v>41671</v>
      </c>
      <c r="K64" s="20">
        <v>41820</v>
      </c>
      <c r="L64" s="20">
        <v>42036</v>
      </c>
      <c r="M64" t="s">
        <v>84</v>
      </c>
      <c r="N64" t="s">
        <v>85</v>
      </c>
      <c r="O64" t="s">
        <v>227</v>
      </c>
      <c r="P64" t="s">
        <v>338</v>
      </c>
      <c r="Q64">
        <v>4008140</v>
      </c>
      <c r="R64" s="3">
        <v>52777.99</v>
      </c>
      <c r="S64" s="3">
        <v>0</v>
      </c>
      <c r="T64" s="3">
        <v>0</v>
      </c>
      <c r="U64" t="s">
        <v>110</v>
      </c>
    </row>
    <row r="65" spans="1:21" customFormat="1" ht="12.75" x14ac:dyDescent="0.2">
      <c r="A65">
        <v>1</v>
      </c>
      <c r="B65" t="s">
        <v>65</v>
      </c>
      <c r="C65">
        <v>4008000</v>
      </c>
      <c r="D65">
        <v>20730</v>
      </c>
      <c r="E65" t="s">
        <v>93</v>
      </c>
      <c r="F65">
        <v>31970</v>
      </c>
      <c r="G65" t="s">
        <v>94</v>
      </c>
      <c r="H65">
        <v>1000010380</v>
      </c>
      <c r="I65" t="s">
        <v>302</v>
      </c>
      <c r="J65" s="20">
        <v>41671</v>
      </c>
      <c r="K65" s="20">
        <v>41820</v>
      </c>
      <c r="L65" s="20">
        <v>42005</v>
      </c>
      <c r="M65" t="s">
        <v>84</v>
      </c>
      <c r="N65" t="s">
        <v>85</v>
      </c>
      <c r="O65" t="s">
        <v>227</v>
      </c>
      <c r="P65" t="s">
        <v>338</v>
      </c>
      <c r="Q65">
        <v>4008140</v>
      </c>
      <c r="R65" s="3">
        <v>13765.34</v>
      </c>
      <c r="S65" s="3">
        <v>0</v>
      </c>
      <c r="T65" s="3">
        <v>0</v>
      </c>
      <c r="U65" t="s">
        <v>110</v>
      </c>
    </row>
    <row r="66" spans="1:21" customFormat="1" ht="12.75" x14ac:dyDescent="0.2">
      <c r="A66">
        <v>1</v>
      </c>
      <c r="B66" t="s">
        <v>65</v>
      </c>
      <c r="C66">
        <v>4008000</v>
      </c>
      <c r="D66">
        <v>20730</v>
      </c>
      <c r="E66" t="s">
        <v>93</v>
      </c>
      <c r="F66">
        <v>31970</v>
      </c>
      <c r="G66" t="s">
        <v>94</v>
      </c>
      <c r="H66">
        <v>1000010381</v>
      </c>
      <c r="I66" t="s">
        <v>195</v>
      </c>
      <c r="J66" s="20">
        <v>41671</v>
      </c>
      <c r="K66" s="20">
        <v>41820</v>
      </c>
      <c r="L66" s="20">
        <v>42036</v>
      </c>
      <c r="M66" t="s">
        <v>84</v>
      </c>
      <c r="N66" t="s">
        <v>85</v>
      </c>
      <c r="O66" t="s">
        <v>227</v>
      </c>
      <c r="P66" t="s">
        <v>338</v>
      </c>
      <c r="Q66">
        <v>4008140</v>
      </c>
      <c r="R66" s="3">
        <v>100796.53</v>
      </c>
      <c r="S66" s="3">
        <v>0</v>
      </c>
      <c r="T66" s="3">
        <v>0</v>
      </c>
      <c r="U66" t="s">
        <v>110</v>
      </c>
    </row>
    <row r="67" spans="1:21" customFormat="1" ht="12.75" x14ac:dyDescent="0.2">
      <c r="A67">
        <v>1</v>
      </c>
      <c r="B67" t="s">
        <v>65</v>
      </c>
      <c r="C67">
        <v>4008000</v>
      </c>
      <c r="D67">
        <v>20700</v>
      </c>
      <c r="E67" t="s">
        <v>87</v>
      </c>
      <c r="F67">
        <v>31890</v>
      </c>
      <c r="G67" t="s">
        <v>88</v>
      </c>
      <c r="H67">
        <v>1000015097</v>
      </c>
      <c r="I67" t="s">
        <v>181</v>
      </c>
      <c r="J67" s="20">
        <v>41671</v>
      </c>
      <c r="K67" s="20">
        <v>41820</v>
      </c>
      <c r="L67" s="20">
        <v>42036</v>
      </c>
      <c r="M67" t="s">
        <v>84</v>
      </c>
      <c r="N67" t="s">
        <v>85</v>
      </c>
      <c r="O67" t="s">
        <v>227</v>
      </c>
      <c r="P67" t="s">
        <v>338</v>
      </c>
      <c r="Q67">
        <v>4008140</v>
      </c>
      <c r="R67" s="3">
        <v>25475.98</v>
      </c>
      <c r="S67" s="3">
        <v>0</v>
      </c>
      <c r="T67" s="3">
        <v>0</v>
      </c>
      <c r="U67" t="s">
        <v>110</v>
      </c>
    </row>
    <row r="68" spans="1:21" customFormat="1" ht="12.75" x14ac:dyDescent="0.2">
      <c r="A68">
        <v>1</v>
      </c>
      <c r="B68" t="s">
        <v>65</v>
      </c>
      <c r="C68">
        <v>4008000</v>
      </c>
      <c r="D68">
        <v>20730</v>
      </c>
      <c r="E68" t="s">
        <v>93</v>
      </c>
      <c r="F68">
        <v>31970</v>
      </c>
      <c r="G68" t="s">
        <v>94</v>
      </c>
      <c r="H68">
        <v>1000010383</v>
      </c>
      <c r="I68" t="s">
        <v>211</v>
      </c>
      <c r="J68" s="20">
        <v>41674</v>
      </c>
      <c r="K68" s="20">
        <v>41820</v>
      </c>
      <c r="L68" s="20">
        <v>42098</v>
      </c>
      <c r="M68" t="s">
        <v>84</v>
      </c>
      <c r="N68" t="s">
        <v>85</v>
      </c>
      <c r="O68" t="s">
        <v>227</v>
      </c>
      <c r="P68" t="s">
        <v>338</v>
      </c>
      <c r="Q68">
        <v>4008140</v>
      </c>
      <c r="R68" s="3">
        <v>39766.370000000003</v>
      </c>
      <c r="S68" s="3">
        <v>0</v>
      </c>
      <c r="T68" s="3">
        <v>0</v>
      </c>
      <c r="U68" t="s">
        <v>110</v>
      </c>
    </row>
    <row r="69" spans="1:21" customFormat="1" ht="12.75" x14ac:dyDescent="0.2">
      <c r="A69">
        <v>1</v>
      </c>
      <c r="B69" t="s">
        <v>65</v>
      </c>
      <c r="C69">
        <v>4008000</v>
      </c>
      <c r="D69">
        <v>20720</v>
      </c>
      <c r="E69" t="s">
        <v>91</v>
      </c>
      <c r="F69">
        <v>31950</v>
      </c>
      <c r="G69" t="s">
        <v>92</v>
      </c>
      <c r="H69">
        <v>1000005167</v>
      </c>
      <c r="I69" t="s">
        <v>190</v>
      </c>
      <c r="J69" s="20">
        <v>41676</v>
      </c>
      <c r="K69" s="20">
        <v>41820</v>
      </c>
      <c r="L69" s="20">
        <v>42041</v>
      </c>
      <c r="M69" t="s">
        <v>84</v>
      </c>
      <c r="N69" t="s">
        <v>85</v>
      </c>
      <c r="O69" t="s">
        <v>227</v>
      </c>
      <c r="P69" t="s">
        <v>338</v>
      </c>
      <c r="Q69">
        <v>4008140</v>
      </c>
      <c r="R69" s="3">
        <v>44271.26</v>
      </c>
      <c r="S69" s="3">
        <v>0</v>
      </c>
      <c r="T69" s="3">
        <v>0</v>
      </c>
      <c r="U69" t="s">
        <v>110</v>
      </c>
    </row>
    <row r="70" spans="1:21" customFormat="1" ht="12.75" x14ac:dyDescent="0.2">
      <c r="A70">
        <v>1</v>
      </c>
      <c r="B70" t="s">
        <v>65</v>
      </c>
      <c r="C70">
        <v>4008000</v>
      </c>
      <c r="D70">
        <v>20730</v>
      </c>
      <c r="E70" t="s">
        <v>93</v>
      </c>
      <c r="F70">
        <v>31970</v>
      </c>
      <c r="G70" t="s">
        <v>94</v>
      </c>
      <c r="H70">
        <v>1000010388</v>
      </c>
      <c r="I70" t="s">
        <v>304</v>
      </c>
      <c r="J70" s="20">
        <v>41677</v>
      </c>
      <c r="K70" s="20">
        <v>41820</v>
      </c>
      <c r="L70" s="20">
        <v>42042</v>
      </c>
      <c r="M70" t="s">
        <v>84</v>
      </c>
      <c r="N70" t="s">
        <v>85</v>
      </c>
      <c r="O70" t="s">
        <v>227</v>
      </c>
      <c r="P70" t="s">
        <v>338</v>
      </c>
      <c r="Q70">
        <v>4008140</v>
      </c>
      <c r="R70" s="3">
        <v>24177.119999999999</v>
      </c>
      <c r="S70" s="3">
        <v>0</v>
      </c>
      <c r="T70" s="3">
        <v>0</v>
      </c>
      <c r="U70" t="s">
        <v>110</v>
      </c>
    </row>
    <row r="71" spans="1:21" customFormat="1" ht="12.75" x14ac:dyDescent="0.2">
      <c r="A71">
        <v>1</v>
      </c>
      <c r="B71" t="s">
        <v>65</v>
      </c>
      <c r="C71">
        <v>4008000</v>
      </c>
      <c r="D71">
        <v>20700</v>
      </c>
      <c r="E71" t="s">
        <v>87</v>
      </c>
      <c r="F71">
        <v>31890</v>
      </c>
      <c r="G71" t="s">
        <v>88</v>
      </c>
      <c r="H71">
        <v>1000015094</v>
      </c>
      <c r="I71" t="s">
        <v>182</v>
      </c>
      <c r="J71" s="20">
        <v>41679</v>
      </c>
      <c r="K71" s="20">
        <v>41820</v>
      </c>
      <c r="L71" s="20">
        <v>42044</v>
      </c>
      <c r="M71" t="s">
        <v>84</v>
      </c>
      <c r="N71" t="s">
        <v>85</v>
      </c>
      <c r="O71" t="s">
        <v>227</v>
      </c>
      <c r="P71" t="s">
        <v>338</v>
      </c>
      <c r="Q71">
        <v>4008140</v>
      </c>
      <c r="R71" s="3">
        <v>13105.09</v>
      </c>
      <c r="S71" s="3">
        <v>0</v>
      </c>
      <c r="T71" s="3">
        <v>0</v>
      </c>
      <c r="U71" t="s">
        <v>110</v>
      </c>
    </row>
    <row r="72" spans="1:21" customFormat="1" ht="12.75" x14ac:dyDescent="0.2">
      <c r="A72">
        <v>1</v>
      </c>
      <c r="B72" t="s">
        <v>65</v>
      </c>
      <c r="C72">
        <v>4008000</v>
      </c>
      <c r="D72">
        <v>20730</v>
      </c>
      <c r="E72" t="s">
        <v>93</v>
      </c>
      <c r="F72">
        <v>31970</v>
      </c>
      <c r="G72" t="s">
        <v>94</v>
      </c>
      <c r="H72">
        <v>1000010363</v>
      </c>
      <c r="I72" t="s">
        <v>135</v>
      </c>
      <c r="J72" s="20">
        <v>41680</v>
      </c>
      <c r="K72" s="20">
        <v>41820</v>
      </c>
      <c r="L72" s="20">
        <v>42045</v>
      </c>
      <c r="M72" t="s">
        <v>84</v>
      </c>
      <c r="N72" t="s">
        <v>85</v>
      </c>
      <c r="O72" t="s">
        <v>227</v>
      </c>
      <c r="P72" t="s">
        <v>338</v>
      </c>
      <c r="Q72">
        <v>4008140</v>
      </c>
      <c r="R72" s="3">
        <v>38652.06</v>
      </c>
      <c r="S72" s="3">
        <v>0</v>
      </c>
      <c r="T72" s="3">
        <v>0</v>
      </c>
      <c r="U72" t="s">
        <v>110</v>
      </c>
    </row>
    <row r="73" spans="1:21" customFormat="1" ht="12.75" x14ac:dyDescent="0.2">
      <c r="A73">
        <v>1</v>
      </c>
      <c r="B73" t="s">
        <v>65</v>
      </c>
      <c r="C73">
        <v>4008000</v>
      </c>
      <c r="D73">
        <v>20730</v>
      </c>
      <c r="E73" t="s">
        <v>93</v>
      </c>
      <c r="F73">
        <v>31970</v>
      </c>
      <c r="G73" t="s">
        <v>94</v>
      </c>
      <c r="H73">
        <v>1000010393</v>
      </c>
      <c r="I73" t="s">
        <v>213</v>
      </c>
      <c r="J73" s="20">
        <v>41683</v>
      </c>
      <c r="K73" s="20">
        <v>41820</v>
      </c>
      <c r="L73" s="20">
        <v>42048</v>
      </c>
      <c r="M73" t="s">
        <v>84</v>
      </c>
      <c r="N73" t="s">
        <v>85</v>
      </c>
      <c r="O73" t="s">
        <v>227</v>
      </c>
      <c r="P73" t="s">
        <v>338</v>
      </c>
      <c r="Q73">
        <v>4008140</v>
      </c>
      <c r="R73" s="3">
        <v>34827.519999999997</v>
      </c>
      <c r="S73" s="3">
        <v>0</v>
      </c>
      <c r="T73" s="3">
        <v>0</v>
      </c>
      <c r="U73" t="s">
        <v>110</v>
      </c>
    </row>
    <row r="74" spans="1:21" customFormat="1" ht="12.75" x14ac:dyDescent="0.2">
      <c r="A74">
        <v>1</v>
      </c>
      <c r="B74" t="s">
        <v>65</v>
      </c>
      <c r="C74">
        <v>4008000</v>
      </c>
      <c r="D74">
        <v>20700</v>
      </c>
      <c r="E74" t="s">
        <v>87</v>
      </c>
      <c r="F74">
        <v>31910</v>
      </c>
      <c r="G74" t="s">
        <v>90</v>
      </c>
      <c r="H74">
        <v>1000015098</v>
      </c>
      <c r="I74" t="s">
        <v>253</v>
      </c>
      <c r="J74" s="20">
        <v>41683</v>
      </c>
      <c r="K74" s="20">
        <v>41820</v>
      </c>
      <c r="L74" s="20">
        <v>42564</v>
      </c>
      <c r="M74" t="s">
        <v>84</v>
      </c>
      <c r="N74" t="s">
        <v>85</v>
      </c>
      <c r="O74" t="s">
        <v>227</v>
      </c>
      <c r="P74" t="s">
        <v>338</v>
      </c>
      <c r="Q74">
        <v>4008140</v>
      </c>
      <c r="R74" s="3">
        <v>54143.71</v>
      </c>
      <c r="S74" s="3">
        <v>0</v>
      </c>
      <c r="T74" s="3">
        <v>0</v>
      </c>
      <c r="U74" t="s">
        <v>110</v>
      </c>
    </row>
    <row r="75" spans="1:21" customFormat="1" ht="12.75" x14ac:dyDescent="0.2">
      <c r="A75">
        <v>1</v>
      </c>
      <c r="B75" t="s">
        <v>65</v>
      </c>
      <c r="C75">
        <v>4008000</v>
      </c>
      <c r="D75">
        <v>20730</v>
      </c>
      <c r="E75" t="s">
        <v>93</v>
      </c>
      <c r="F75">
        <v>31970</v>
      </c>
      <c r="G75" t="s">
        <v>94</v>
      </c>
      <c r="H75">
        <v>1000010390</v>
      </c>
      <c r="I75" t="s">
        <v>214</v>
      </c>
      <c r="J75" s="20">
        <v>41684</v>
      </c>
      <c r="K75" s="20">
        <v>41820</v>
      </c>
      <c r="L75" s="20">
        <v>42049</v>
      </c>
      <c r="M75" t="s">
        <v>84</v>
      </c>
      <c r="N75" t="s">
        <v>85</v>
      </c>
      <c r="O75" t="s">
        <v>227</v>
      </c>
      <c r="P75" t="s">
        <v>338</v>
      </c>
      <c r="Q75">
        <v>4008140</v>
      </c>
      <c r="R75" s="3">
        <v>39041.25</v>
      </c>
      <c r="S75" s="3">
        <v>0</v>
      </c>
      <c r="T75" s="3">
        <v>0</v>
      </c>
      <c r="U75" t="s">
        <v>110</v>
      </c>
    </row>
    <row r="76" spans="1:21" customFormat="1" ht="12.75" x14ac:dyDescent="0.2">
      <c r="A76">
        <v>1</v>
      </c>
      <c r="B76" t="s">
        <v>65</v>
      </c>
      <c r="C76">
        <v>4008000</v>
      </c>
      <c r="D76">
        <v>20730</v>
      </c>
      <c r="E76" t="s">
        <v>93</v>
      </c>
      <c r="F76">
        <v>31970</v>
      </c>
      <c r="G76" t="s">
        <v>94</v>
      </c>
      <c r="H76">
        <v>1000010387</v>
      </c>
      <c r="I76" t="s">
        <v>215</v>
      </c>
      <c r="J76" s="20">
        <v>41685</v>
      </c>
      <c r="K76" s="20">
        <v>41820</v>
      </c>
      <c r="L76" s="20">
        <v>42050</v>
      </c>
      <c r="M76" t="s">
        <v>84</v>
      </c>
      <c r="N76" t="s">
        <v>85</v>
      </c>
      <c r="O76" t="s">
        <v>227</v>
      </c>
      <c r="P76" t="s">
        <v>338</v>
      </c>
      <c r="Q76">
        <v>4008140</v>
      </c>
      <c r="R76" s="3">
        <v>37644</v>
      </c>
      <c r="S76" s="3">
        <v>0</v>
      </c>
      <c r="T76" s="3">
        <v>0</v>
      </c>
      <c r="U76" t="s">
        <v>110</v>
      </c>
    </row>
    <row r="77" spans="1:21" customFormat="1" ht="12.75" x14ac:dyDescent="0.2">
      <c r="A77">
        <v>1</v>
      </c>
      <c r="B77" t="s">
        <v>65</v>
      </c>
      <c r="C77">
        <v>4008000</v>
      </c>
      <c r="D77">
        <v>20730</v>
      </c>
      <c r="E77" t="s">
        <v>93</v>
      </c>
      <c r="F77">
        <v>31970</v>
      </c>
      <c r="G77" t="s">
        <v>94</v>
      </c>
      <c r="H77">
        <v>1000010389</v>
      </c>
      <c r="I77" t="s">
        <v>212</v>
      </c>
      <c r="J77" s="20">
        <v>41685</v>
      </c>
      <c r="K77" s="20">
        <v>41820</v>
      </c>
      <c r="L77" s="20">
        <v>42050</v>
      </c>
      <c r="M77" t="s">
        <v>84</v>
      </c>
      <c r="N77" t="s">
        <v>85</v>
      </c>
      <c r="O77" t="s">
        <v>227</v>
      </c>
      <c r="P77" t="s">
        <v>338</v>
      </c>
      <c r="Q77">
        <v>4008140</v>
      </c>
      <c r="R77" s="3">
        <v>14134.38</v>
      </c>
      <c r="S77" s="3">
        <v>0</v>
      </c>
      <c r="T77" s="3">
        <v>0</v>
      </c>
      <c r="U77" t="s">
        <v>110</v>
      </c>
    </row>
    <row r="78" spans="1:21" customFormat="1" ht="12.75" x14ac:dyDescent="0.2">
      <c r="A78">
        <v>1</v>
      </c>
      <c r="B78" t="s">
        <v>65</v>
      </c>
      <c r="C78">
        <v>4008000</v>
      </c>
      <c r="D78">
        <v>20730</v>
      </c>
      <c r="E78" t="s">
        <v>93</v>
      </c>
      <c r="F78">
        <v>31970</v>
      </c>
      <c r="G78" t="s">
        <v>94</v>
      </c>
      <c r="H78">
        <v>1000010391</v>
      </c>
      <c r="I78" t="s">
        <v>305</v>
      </c>
      <c r="J78" s="20">
        <v>41685</v>
      </c>
      <c r="K78" s="20">
        <v>41820</v>
      </c>
      <c r="L78" s="20">
        <v>42050</v>
      </c>
      <c r="M78" t="s">
        <v>84</v>
      </c>
      <c r="N78" t="s">
        <v>85</v>
      </c>
      <c r="O78" t="s">
        <v>227</v>
      </c>
      <c r="P78" t="s">
        <v>338</v>
      </c>
      <c r="Q78">
        <v>4008140</v>
      </c>
      <c r="R78" s="3">
        <v>20390.5</v>
      </c>
      <c r="S78" s="3">
        <v>0</v>
      </c>
      <c r="T78" s="3">
        <v>0</v>
      </c>
      <c r="U78" t="s">
        <v>110</v>
      </c>
    </row>
    <row r="79" spans="1:21" customFormat="1" ht="12.75" x14ac:dyDescent="0.2">
      <c r="A79">
        <v>1</v>
      </c>
      <c r="B79" t="s">
        <v>65</v>
      </c>
      <c r="C79">
        <v>4008000</v>
      </c>
      <c r="D79">
        <v>20730</v>
      </c>
      <c r="E79" t="s">
        <v>93</v>
      </c>
      <c r="F79">
        <v>31970</v>
      </c>
      <c r="G79" t="s">
        <v>94</v>
      </c>
      <c r="H79">
        <v>1000010385</v>
      </c>
      <c r="I79" t="s">
        <v>303</v>
      </c>
      <c r="J79" s="20">
        <v>41688</v>
      </c>
      <c r="K79" s="20">
        <v>41820</v>
      </c>
      <c r="L79" s="20">
        <v>42053</v>
      </c>
      <c r="M79" t="s">
        <v>84</v>
      </c>
      <c r="N79" t="s">
        <v>85</v>
      </c>
      <c r="O79" t="s">
        <v>227</v>
      </c>
      <c r="P79" t="s">
        <v>338</v>
      </c>
      <c r="Q79">
        <v>4008140</v>
      </c>
      <c r="R79" s="3">
        <v>19736</v>
      </c>
      <c r="S79" s="3">
        <v>0</v>
      </c>
      <c r="T79" s="3">
        <v>0</v>
      </c>
      <c r="U79" t="s">
        <v>110</v>
      </c>
    </row>
    <row r="80" spans="1:21" customFormat="1" ht="12.75" x14ac:dyDescent="0.2">
      <c r="A80">
        <v>1</v>
      </c>
      <c r="B80" t="s">
        <v>65</v>
      </c>
      <c r="C80">
        <v>4008000</v>
      </c>
      <c r="D80">
        <v>20730</v>
      </c>
      <c r="E80" t="s">
        <v>93</v>
      </c>
      <c r="F80">
        <v>31970</v>
      </c>
      <c r="G80" t="s">
        <v>94</v>
      </c>
      <c r="H80">
        <v>1000010396</v>
      </c>
      <c r="I80" t="s">
        <v>216</v>
      </c>
      <c r="J80" s="20">
        <v>41691</v>
      </c>
      <c r="K80" s="20">
        <v>41820</v>
      </c>
      <c r="L80" s="20">
        <v>42056</v>
      </c>
      <c r="M80" t="s">
        <v>84</v>
      </c>
      <c r="N80" t="s">
        <v>85</v>
      </c>
      <c r="O80" t="s">
        <v>227</v>
      </c>
      <c r="P80" t="s">
        <v>338</v>
      </c>
      <c r="Q80">
        <v>4008140</v>
      </c>
      <c r="R80" s="3">
        <v>30357.06</v>
      </c>
      <c r="S80" s="3">
        <v>0</v>
      </c>
      <c r="T80" s="3">
        <v>0</v>
      </c>
      <c r="U80" t="s">
        <v>110</v>
      </c>
    </row>
    <row r="81" spans="1:21" customFormat="1" ht="12.75" x14ac:dyDescent="0.2">
      <c r="A81">
        <v>1</v>
      </c>
      <c r="B81" t="s">
        <v>65</v>
      </c>
      <c r="C81">
        <v>4008000</v>
      </c>
      <c r="D81">
        <v>20730</v>
      </c>
      <c r="E81" t="s">
        <v>93</v>
      </c>
      <c r="F81">
        <v>31970</v>
      </c>
      <c r="G81" t="s">
        <v>94</v>
      </c>
      <c r="H81">
        <v>1000010397</v>
      </c>
      <c r="I81" t="s">
        <v>307</v>
      </c>
      <c r="J81" s="20">
        <v>41692</v>
      </c>
      <c r="K81" s="20">
        <v>41820</v>
      </c>
      <c r="L81" s="20">
        <v>42057</v>
      </c>
      <c r="M81" t="s">
        <v>84</v>
      </c>
      <c r="N81" t="s">
        <v>85</v>
      </c>
      <c r="O81" t="s">
        <v>227</v>
      </c>
      <c r="P81" t="s">
        <v>338</v>
      </c>
      <c r="Q81">
        <v>4008140</v>
      </c>
      <c r="R81" s="3">
        <v>62201</v>
      </c>
      <c r="S81" s="3">
        <v>0</v>
      </c>
      <c r="T81" s="3">
        <v>0</v>
      </c>
      <c r="U81" t="s">
        <v>110</v>
      </c>
    </row>
    <row r="82" spans="1:21" customFormat="1" ht="12.75" x14ac:dyDescent="0.2">
      <c r="A82">
        <v>1</v>
      </c>
      <c r="B82" t="s">
        <v>65</v>
      </c>
      <c r="C82">
        <v>4008000</v>
      </c>
      <c r="D82">
        <v>20730</v>
      </c>
      <c r="E82" t="s">
        <v>93</v>
      </c>
      <c r="F82">
        <v>31970</v>
      </c>
      <c r="G82" t="s">
        <v>94</v>
      </c>
      <c r="H82">
        <v>1000010398</v>
      </c>
      <c r="I82" t="s">
        <v>308</v>
      </c>
      <c r="J82" s="20">
        <v>41692</v>
      </c>
      <c r="K82" s="20">
        <v>41820</v>
      </c>
      <c r="L82" s="20">
        <v>42057</v>
      </c>
      <c r="M82" t="s">
        <v>84</v>
      </c>
      <c r="N82" t="s">
        <v>85</v>
      </c>
      <c r="O82" t="s">
        <v>227</v>
      </c>
      <c r="P82" t="s">
        <v>338</v>
      </c>
      <c r="Q82">
        <v>4008140</v>
      </c>
      <c r="R82" s="3">
        <v>13028.59</v>
      </c>
      <c r="S82" s="3">
        <v>0</v>
      </c>
      <c r="T82" s="3">
        <v>0</v>
      </c>
      <c r="U82" t="s">
        <v>110</v>
      </c>
    </row>
    <row r="83" spans="1:21" customFormat="1" ht="12.75" x14ac:dyDescent="0.2">
      <c r="A83">
        <v>1</v>
      </c>
      <c r="B83" t="s">
        <v>65</v>
      </c>
      <c r="C83">
        <v>4008000</v>
      </c>
      <c r="D83">
        <v>20730</v>
      </c>
      <c r="E83" t="s">
        <v>93</v>
      </c>
      <c r="F83">
        <v>31970</v>
      </c>
      <c r="G83" t="s">
        <v>94</v>
      </c>
      <c r="H83">
        <v>1000010395</v>
      </c>
      <c r="I83" t="s">
        <v>306</v>
      </c>
      <c r="J83" s="20">
        <v>41695</v>
      </c>
      <c r="K83" s="20">
        <v>41820</v>
      </c>
      <c r="L83" s="20">
        <v>42060</v>
      </c>
      <c r="M83" t="s">
        <v>84</v>
      </c>
      <c r="N83" t="s">
        <v>85</v>
      </c>
      <c r="O83" t="s">
        <v>227</v>
      </c>
      <c r="P83" t="s">
        <v>338</v>
      </c>
      <c r="Q83">
        <v>4008140</v>
      </c>
      <c r="R83" s="3">
        <v>26191.599999999999</v>
      </c>
      <c r="S83" s="3">
        <v>0</v>
      </c>
      <c r="T83" s="3">
        <v>0</v>
      </c>
      <c r="U83" t="s">
        <v>110</v>
      </c>
    </row>
    <row r="84" spans="1:21" customFormat="1" ht="12.75" x14ac:dyDescent="0.2">
      <c r="A84">
        <v>1</v>
      </c>
      <c r="B84" t="s">
        <v>65</v>
      </c>
      <c r="C84">
        <v>4008000</v>
      </c>
      <c r="D84">
        <v>20730</v>
      </c>
      <c r="E84" t="s">
        <v>93</v>
      </c>
      <c r="F84">
        <v>31970</v>
      </c>
      <c r="G84" t="s">
        <v>94</v>
      </c>
      <c r="H84">
        <v>1000010407</v>
      </c>
      <c r="I84" t="s">
        <v>310</v>
      </c>
      <c r="J84" s="20">
        <v>41695</v>
      </c>
      <c r="K84" s="20">
        <v>41820</v>
      </c>
      <c r="L84" s="20">
        <v>42036</v>
      </c>
      <c r="M84" t="s">
        <v>84</v>
      </c>
      <c r="N84" t="s">
        <v>85</v>
      </c>
      <c r="O84" t="s">
        <v>227</v>
      </c>
      <c r="P84" t="s">
        <v>338</v>
      </c>
      <c r="Q84">
        <v>4008140</v>
      </c>
      <c r="R84" s="3">
        <v>16174.22</v>
      </c>
      <c r="S84" s="3">
        <v>0</v>
      </c>
      <c r="T84" s="3">
        <v>0</v>
      </c>
      <c r="U84" t="s">
        <v>110</v>
      </c>
    </row>
    <row r="85" spans="1:21" customFormat="1" ht="12.75" x14ac:dyDescent="0.2">
      <c r="A85">
        <v>1</v>
      </c>
      <c r="B85" t="s">
        <v>65</v>
      </c>
      <c r="C85">
        <v>4008000</v>
      </c>
      <c r="D85">
        <v>20730</v>
      </c>
      <c r="E85" t="s">
        <v>93</v>
      </c>
      <c r="F85">
        <v>31970</v>
      </c>
      <c r="G85" t="s">
        <v>94</v>
      </c>
      <c r="H85">
        <v>1000010403</v>
      </c>
      <c r="I85" t="s">
        <v>199</v>
      </c>
      <c r="J85" s="20">
        <v>41696</v>
      </c>
      <c r="K85" s="20">
        <v>41820</v>
      </c>
      <c r="L85" s="20">
        <v>42061</v>
      </c>
      <c r="M85" t="s">
        <v>84</v>
      </c>
      <c r="N85" t="s">
        <v>85</v>
      </c>
      <c r="O85" t="s">
        <v>227</v>
      </c>
      <c r="P85" t="s">
        <v>338</v>
      </c>
      <c r="Q85">
        <v>4008140</v>
      </c>
      <c r="R85" s="3">
        <v>23013.55</v>
      </c>
      <c r="S85" s="3">
        <v>0</v>
      </c>
      <c r="T85" s="3">
        <v>0</v>
      </c>
      <c r="U85" t="s">
        <v>110</v>
      </c>
    </row>
    <row r="86" spans="1:21" customFormat="1" ht="12.75" x14ac:dyDescent="0.2">
      <c r="A86">
        <v>1</v>
      </c>
      <c r="B86" t="s">
        <v>65</v>
      </c>
      <c r="C86">
        <v>4008000</v>
      </c>
      <c r="D86">
        <v>20730</v>
      </c>
      <c r="E86" t="s">
        <v>93</v>
      </c>
      <c r="F86">
        <v>31970</v>
      </c>
      <c r="G86" t="s">
        <v>94</v>
      </c>
      <c r="H86">
        <v>1000010405</v>
      </c>
      <c r="I86" t="s">
        <v>198</v>
      </c>
      <c r="J86" s="20">
        <v>41696</v>
      </c>
      <c r="K86" s="20">
        <v>41820</v>
      </c>
      <c r="L86" s="20">
        <v>42061</v>
      </c>
      <c r="M86" t="s">
        <v>84</v>
      </c>
      <c r="N86" t="s">
        <v>85</v>
      </c>
      <c r="O86" t="s">
        <v>227</v>
      </c>
      <c r="P86" t="s">
        <v>338</v>
      </c>
      <c r="Q86">
        <v>4008140</v>
      </c>
      <c r="R86" s="3">
        <v>76043.350000000006</v>
      </c>
      <c r="S86" s="3">
        <v>0</v>
      </c>
      <c r="T86" s="3">
        <v>0</v>
      </c>
      <c r="U86" t="s">
        <v>110</v>
      </c>
    </row>
    <row r="87" spans="1:21" customFormat="1" ht="12.75" x14ac:dyDescent="0.2">
      <c r="A87">
        <v>1</v>
      </c>
      <c r="B87" t="s">
        <v>65</v>
      </c>
      <c r="C87">
        <v>4008000</v>
      </c>
      <c r="D87">
        <v>20730</v>
      </c>
      <c r="E87" t="s">
        <v>93</v>
      </c>
      <c r="F87">
        <v>31970</v>
      </c>
      <c r="G87" t="s">
        <v>94</v>
      </c>
      <c r="H87">
        <v>1000010412</v>
      </c>
      <c r="I87" t="s">
        <v>221</v>
      </c>
      <c r="J87" s="20">
        <v>41697</v>
      </c>
      <c r="K87" s="20">
        <v>41820</v>
      </c>
      <c r="L87" s="20">
        <v>42062</v>
      </c>
      <c r="M87" t="s">
        <v>84</v>
      </c>
      <c r="N87" t="s">
        <v>85</v>
      </c>
      <c r="O87" t="s">
        <v>227</v>
      </c>
      <c r="P87" t="s">
        <v>338</v>
      </c>
      <c r="Q87">
        <v>4008140</v>
      </c>
      <c r="R87" s="3">
        <v>59424.3</v>
      </c>
      <c r="S87" s="3">
        <v>0</v>
      </c>
      <c r="T87" s="3">
        <v>0</v>
      </c>
      <c r="U87" t="s">
        <v>110</v>
      </c>
    </row>
    <row r="88" spans="1:21" customFormat="1" ht="12.75" x14ac:dyDescent="0.2">
      <c r="A88">
        <v>1</v>
      </c>
      <c r="B88" t="s">
        <v>65</v>
      </c>
      <c r="C88">
        <v>4008000</v>
      </c>
      <c r="D88">
        <v>20730</v>
      </c>
      <c r="E88" t="s">
        <v>93</v>
      </c>
      <c r="F88">
        <v>31970</v>
      </c>
      <c r="G88" t="s">
        <v>94</v>
      </c>
      <c r="H88">
        <v>1000010406</v>
      </c>
      <c r="I88" t="s">
        <v>200</v>
      </c>
      <c r="J88" s="20">
        <v>41698</v>
      </c>
      <c r="K88" s="20">
        <v>41820</v>
      </c>
      <c r="L88" s="20">
        <v>42063</v>
      </c>
      <c r="M88" t="s">
        <v>84</v>
      </c>
      <c r="N88" t="s">
        <v>85</v>
      </c>
      <c r="O88" t="s">
        <v>227</v>
      </c>
      <c r="P88" t="s">
        <v>338</v>
      </c>
      <c r="Q88">
        <v>4008140</v>
      </c>
      <c r="R88" s="3">
        <v>86942.49</v>
      </c>
      <c r="S88" s="3">
        <v>0</v>
      </c>
      <c r="T88" s="3">
        <v>0</v>
      </c>
      <c r="U88" t="s">
        <v>110</v>
      </c>
    </row>
    <row r="89" spans="1:21" customFormat="1" ht="12.75" x14ac:dyDescent="0.2">
      <c r="A89">
        <v>1</v>
      </c>
      <c r="B89" t="s">
        <v>65</v>
      </c>
      <c r="C89">
        <v>4008000</v>
      </c>
      <c r="D89">
        <v>20730</v>
      </c>
      <c r="E89" t="s">
        <v>93</v>
      </c>
      <c r="F89">
        <v>31970</v>
      </c>
      <c r="G89" t="s">
        <v>94</v>
      </c>
      <c r="H89">
        <v>1000010421</v>
      </c>
      <c r="I89" t="s">
        <v>316</v>
      </c>
      <c r="J89" s="20">
        <v>41698</v>
      </c>
      <c r="K89" s="20">
        <v>41820</v>
      </c>
      <c r="L89" s="20">
        <v>42063</v>
      </c>
      <c r="M89" t="s">
        <v>84</v>
      </c>
      <c r="N89" t="s">
        <v>85</v>
      </c>
      <c r="O89" t="s">
        <v>227</v>
      </c>
      <c r="P89" t="s">
        <v>338</v>
      </c>
      <c r="Q89">
        <v>4008140</v>
      </c>
      <c r="R89" s="3">
        <v>19459.349999999999</v>
      </c>
      <c r="S89" s="3">
        <v>0</v>
      </c>
      <c r="T89" s="3">
        <v>0</v>
      </c>
      <c r="U89" t="s">
        <v>110</v>
      </c>
    </row>
    <row r="90" spans="1:21" customFormat="1" ht="12.75" x14ac:dyDescent="0.2">
      <c r="A90">
        <v>1</v>
      </c>
      <c r="B90" t="s">
        <v>65</v>
      </c>
      <c r="C90">
        <v>4008000</v>
      </c>
      <c r="D90">
        <v>20720</v>
      </c>
      <c r="E90" t="s">
        <v>91</v>
      </c>
      <c r="F90">
        <v>31960</v>
      </c>
      <c r="G90" t="s">
        <v>86</v>
      </c>
      <c r="H90">
        <v>1000005166</v>
      </c>
      <c r="I90" t="s">
        <v>191</v>
      </c>
      <c r="J90" s="20">
        <v>41699</v>
      </c>
      <c r="K90" s="20">
        <v>41820</v>
      </c>
      <c r="L90" s="20">
        <v>42064</v>
      </c>
      <c r="M90" t="s">
        <v>84</v>
      </c>
      <c r="N90" t="s">
        <v>85</v>
      </c>
      <c r="O90" t="s">
        <v>227</v>
      </c>
      <c r="P90" t="s">
        <v>338</v>
      </c>
      <c r="Q90">
        <v>4008140</v>
      </c>
      <c r="R90" s="3">
        <v>17995.560000000001</v>
      </c>
      <c r="S90" s="3">
        <v>0</v>
      </c>
      <c r="T90" s="3">
        <v>0</v>
      </c>
      <c r="U90" t="s">
        <v>110</v>
      </c>
    </row>
    <row r="91" spans="1:21" customFormat="1" ht="12.75" x14ac:dyDescent="0.2">
      <c r="A91">
        <v>1</v>
      </c>
      <c r="B91" t="s">
        <v>65</v>
      </c>
      <c r="C91">
        <v>4008000</v>
      </c>
      <c r="D91">
        <v>20720</v>
      </c>
      <c r="E91" t="s">
        <v>91</v>
      </c>
      <c r="F91">
        <v>31950</v>
      </c>
      <c r="G91" t="s">
        <v>92</v>
      </c>
      <c r="H91">
        <v>1000005168</v>
      </c>
      <c r="I91" t="s">
        <v>186</v>
      </c>
      <c r="J91" s="20">
        <v>41699</v>
      </c>
      <c r="K91" s="20">
        <v>41820</v>
      </c>
      <c r="L91" s="20">
        <v>42064</v>
      </c>
      <c r="M91" t="s">
        <v>84</v>
      </c>
      <c r="N91" t="s">
        <v>85</v>
      </c>
      <c r="O91" t="s">
        <v>227</v>
      </c>
      <c r="P91" t="s">
        <v>338</v>
      </c>
      <c r="Q91">
        <v>4008140</v>
      </c>
      <c r="R91" s="3">
        <v>256177.27</v>
      </c>
      <c r="S91" s="3">
        <v>0</v>
      </c>
      <c r="T91" s="3">
        <v>0</v>
      </c>
      <c r="U91" t="s">
        <v>110</v>
      </c>
    </row>
    <row r="92" spans="1:21" customFormat="1" ht="12.75" x14ac:dyDescent="0.2">
      <c r="A92">
        <v>1</v>
      </c>
      <c r="B92" t="s">
        <v>65</v>
      </c>
      <c r="C92">
        <v>4008000</v>
      </c>
      <c r="D92">
        <v>20720</v>
      </c>
      <c r="E92" t="s">
        <v>91</v>
      </c>
      <c r="F92">
        <v>31950</v>
      </c>
      <c r="G92" t="s">
        <v>92</v>
      </c>
      <c r="H92">
        <v>1000005169</v>
      </c>
      <c r="I92" t="s">
        <v>185</v>
      </c>
      <c r="J92" s="20">
        <v>41699</v>
      </c>
      <c r="K92" s="20">
        <v>41820</v>
      </c>
      <c r="L92" s="20">
        <v>42064</v>
      </c>
      <c r="M92" t="s">
        <v>84</v>
      </c>
      <c r="N92" t="s">
        <v>85</v>
      </c>
      <c r="O92" t="s">
        <v>227</v>
      </c>
      <c r="P92" t="s">
        <v>338</v>
      </c>
      <c r="Q92">
        <v>4008140</v>
      </c>
      <c r="R92" s="3">
        <v>43766.07</v>
      </c>
      <c r="S92" s="3">
        <v>0</v>
      </c>
      <c r="T92" s="3">
        <v>0</v>
      </c>
      <c r="U92" t="s">
        <v>110</v>
      </c>
    </row>
    <row r="93" spans="1:21" customFormat="1" ht="12.75" x14ac:dyDescent="0.2">
      <c r="A93">
        <v>1</v>
      </c>
      <c r="B93" t="s">
        <v>65</v>
      </c>
      <c r="C93">
        <v>4008000</v>
      </c>
      <c r="D93">
        <v>20720</v>
      </c>
      <c r="E93" t="s">
        <v>91</v>
      </c>
      <c r="F93">
        <v>31950</v>
      </c>
      <c r="G93" t="s">
        <v>92</v>
      </c>
      <c r="H93">
        <v>1000005170</v>
      </c>
      <c r="I93" t="s">
        <v>187</v>
      </c>
      <c r="J93" s="20">
        <v>41699</v>
      </c>
      <c r="K93" s="20">
        <v>41820</v>
      </c>
      <c r="L93" s="20">
        <v>42064</v>
      </c>
      <c r="M93" t="s">
        <v>84</v>
      </c>
      <c r="N93" t="s">
        <v>85</v>
      </c>
      <c r="O93" t="s">
        <v>227</v>
      </c>
      <c r="P93" t="s">
        <v>338</v>
      </c>
      <c r="Q93">
        <v>4008140</v>
      </c>
      <c r="R93" s="3">
        <v>56838.080000000002</v>
      </c>
      <c r="S93" s="3">
        <v>0</v>
      </c>
      <c r="T93" s="3">
        <v>0</v>
      </c>
      <c r="U93" t="s">
        <v>110</v>
      </c>
    </row>
    <row r="94" spans="1:21" customFormat="1" ht="12.75" x14ac:dyDescent="0.2">
      <c r="A94">
        <v>1</v>
      </c>
      <c r="B94" t="s">
        <v>65</v>
      </c>
      <c r="C94">
        <v>4008000</v>
      </c>
      <c r="D94">
        <v>20730</v>
      </c>
      <c r="E94" t="s">
        <v>93</v>
      </c>
      <c r="F94">
        <v>31970</v>
      </c>
      <c r="G94" t="s">
        <v>94</v>
      </c>
      <c r="H94">
        <v>1000010399</v>
      </c>
      <c r="I94" t="s">
        <v>202</v>
      </c>
      <c r="J94" s="20">
        <v>41699</v>
      </c>
      <c r="K94" s="20">
        <v>41820</v>
      </c>
      <c r="L94" s="20">
        <v>42064</v>
      </c>
      <c r="M94" t="s">
        <v>84</v>
      </c>
      <c r="N94" t="s">
        <v>85</v>
      </c>
      <c r="O94" t="s">
        <v>227</v>
      </c>
      <c r="P94" t="s">
        <v>338</v>
      </c>
      <c r="Q94">
        <v>4008140</v>
      </c>
      <c r="R94" s="3">
        <v>22136.19</v>
      </c>
      <c r="S94" s="3">
        <v>0</v>
      </c>
      <c r="T94" s="3">
        <v>0</v>
      </c>
      <c r="U94" t="s">
        <v>110</v>
      </c>
    </row>
    <row r="95" spans="1:21" customFormat="1" ht="12.75" x14ac:dyDescent="0.2">
      <c r="A95">
        <v>1</v>
      </c>
      <c r="B95" t="s">
        <v>65</v>
      </c>
      <c r="C95">
        <v>4008000</v>
      </c>
      <c r="D95">
        <v>20730</v>
      </c>
      <c r="E95" t="s">
        <v>93</v>
      </c>
      <c r="F95">
        <v>31970</v>
      </c>
      <c r="G95" t="s">
        <v>94</v>
      </c>
      <c r="H95">
        <v>1000010400</v>
      </c>
      <c r="I95" t="s">
        <v>309</v>
      </c>
      <c r="J95" s="20">
        <v>41699</v>
      </c>
      <c r="K95" s="20">
        <v>41820</v>
      </c>
      <c r="L95" s="20">
        <v>42064</v>
      </c>
      <c r="M95" t="s">
        <v>84</v>
      </c>
      <c r="N95" t="s">
        <v>85</v>
      </c>
      <c r="O95" t="s">
        <v>227</v>
      </c>
      <c r="P95" t="s">
        <v>338</v>
      </c>
      <c r="Q95">
        <v>4008140</v>
      </c>
      <c r="R95" s="3">
        <v>17900.02</v>
      </c>
      <c r="S95" s="3">
        <v>0</v>
      </c>
      <c r="T95" s="3">
        <v>0</v>
      </c>
      <c r="U95" t="s">
        <v>110</v>
      </c>
    </row>
    <row r="96" spans="1:21" customFormat="1" ht="12.75" x14ac:dyDescent="0.2">
      <c r="A96">
        <v>1</v>
      </c>
      <c r="B96" t="s">
        <v>65</v>
      </c>
      <c r="C96">
        <v>4008000</v>
      </c>
      <c r="D96">
        <v>20730</v>
      </c>
      <c r="E96" t="s">
        <v>93</v>
      </c>
      <c r="F96">
        <v>31970</v>
      </c>
      <c r="G96" t="s">
        <v>94</v>
      </c>
      <c r="H96">
        <v>1000010402</v>
      </c>
      <c r="I96" t="s">
        <v>220</v>
      </c>
      <c r="J96" s="20">
        <v>41699</v>
      </c>
      <c r="K96" s="20">
        <v>41820</v>
      </c>
      <c r="L96" s="20">
        <v>42064</v>
      </c>
      <c r="M96" t="s">
        <v>84</v>
      </c>
      <c r="N96" t="s">
        <v>85</v>
      </c>
      <c r="O96" t="s">
        <v>227</v>
      </c>
      <c r="P96" t="s">
        <v>338</v>
      </c>
      <c r="Q96">
        <v>4008140</v>
      </c>
      <c r="R96" s="3">
        <v>122631.15</v>
      </c>
      <c r="S96" s="3">
        <v>0</v>
      </c>
      <c r="T96" s="3">
        <v>0</v>
      </c>
      <c r="U96" t="s">
        <v>110</v>
      </c>
    </row>
    <row r="97" spans="1:21" customFormat="1" ht="12.75" x14ac:dyDescent="0.2">
      <c r="A97">
        <v>1</v>
      </c>
      <c r="B97" t="s">
        <v>65</v>
      </c>
      <c r="C97">
        <v>4008000</v>
      </c>
      <c r="D97">
        <v>20730</v>
      </c>
      <c r="E97" t="s">
        <v>93</v>
      </c>
      <c r="F97">
        <v>31970</v>
      </c>
      <c r="G97" t="s">
        <v>94</v>
      </c>
      <c r="H97">
        <v>1000010404</v>
      </c>
      <c r="I97" t="s">
        <v>203</v>
      </c>
      <c r="J97" s="20">
        <v>41699</v>
      </c>
      <c r="K97" s="20">
        <v>41820</v>
      </c>
      <c r="L97" s="20">
        <v>42064</v>
      </c>
      <c r="M97" t="s">
        <v>84</v>
      </c>
      <c r="N97" t="s">
        <v>85</v>
      </c>
      <c r="O97" t="s">
        <v>227</v>
      </c>
      <c r="P97" t="s">
        <v>338</v>
      </c>
      <c r="Q97">
        <v>4008140</v>
      </c>
      <c r="R97" s="3">
        <v>24699.33</v>
      </c>
      <c r="S97" s="3">
        <v>0</v>
      </c>
      <c r="T97" s="3">
        <v>0</v>
      </c>
      <c r="U97" t="s">
        <v>110</v>
      </c>
    </row>
    <row r="98" spans="1:21" customFormat="1" ht="12.75" x14ac:dyDescent="0.2">
      <c r="A98">
        <v>1</v>
      </c>
      <c r="B98" t="s">
        <v>65</v>
      </c>
      <c r="C98">
        <v>4008000</v>
      </c>
      <c r="D98">
        <v>20730</v>
      </c>
      <c r="E98" t="s">
        <v>93</v>
      </c>
      <c r="F98">
        <v>31970</v>
      </c>
      <c r="G98" t="s">
        <v>94</v>
      </c>
      <c r="H98">
        <v>1000010408</v>
      </c>
      <c r="I98" t="s">
        <v>311</v>
      </c>
      <c r="J98" s="20">
        <v>41699</v>
      </c>
      <c r="K98" s="20">
        <v>41820</v>
      </c>
      <c r="L98" s="20">
        <v>42064</v>
      </c>
      <c r="M98" t="s">
        <v>84</v>
      </c>
      <c r="N98" t="s">
        <v>85</v>
      </c>
      <c r="O98" t="s">
        <v>227</v>
      </c>
      <c r="P98" t="s">
        <v>338</v>
      </c>
      <c r="Q98">
        <v>4008140</v>
      </c>
      <c r="R98" s="3">
        <v>15966.02</v>
      </c>
      <c r="S98" s="3">
        <v>0</v>
      </c>
      <c r="T98" s="3">
        <v>0</v>
      </c>
      <c r="U98" t="s">
        <v>110</v>
      </c>
    </row>
    <row r="99" spans="1:21" customFormat="1" ht="12.75" x14ac:dyDescent="0.2">
      <c r="A99">
        <v>1</v>
      </c>
      <c r="B99" t="s">
        <v>65</v>
      </c>
      <c r="C99">
        <v>4008000</v>
      </c>
      <c r="D99">
        <v>20730</v>
      </c>
      <c r="E99" t="s">
        <v>93</v>
      </c>
      <c r="F99">
        <v>31970</v>
      </c>
      <c r="G99" t="s">
        <v>94</v>
      </c>
      <c r="H99">
        <v>1000010409</v>
      </c>
      <c r="I99" t="s">
        <v>201</v>
      </c>
      <c r="J99" s="20">
        <v>41699</v>
      </c>
      <c r="K99" s="20">
        <v>41820</v>
      </c>
      <c r="L99" s="20">
        <v>42064</v>
      </c>
      <c r="M99" t="s">
        <v>84</v>
      </c>
      <c r="N99" t="s">
        <v>85</v>
      </c>
      <c r="O99" t="s">
        <v>227</v>
      </c>
      <c r="P99" t="s">
        <v>338</v>
      </c>
      <c r="Q99">
        <v>4008140</v>
      </c>
      <c r="R99" s="3">
        <v>57420.94</v>
      </c>
      <c r="S99" s="3">
        <v>0</v>
      </c>
      <c r="T99" s="3">
        <v>0</v>
      </c>
      <c r="U99" t="s">
        <v>110</v>
      </c>
    </row>
    <row r="100" spans="1:21" customFormat="1" ht="12.75" x14ac:dyDescent="0.2">
      <c r="A100">
        <v>1</v>
      </c>
      <c r="B100" t="s">
        <v>65</v>
      </c>
      <c r="C100">
        <v>4008000</v>
      </c>
      <c r="D100">
        <v>20730</v>
      </c>
      <c r="E100" t="s">
        <v>93</v>
      </c>
      <c r="F100">
        <v>31970</v>
      </c>
      <c r="G100" t="s">
        <v>94</v>
      </c>
      <c r="H100">
        <v>1000010410</v>
      </c>
      <c r="I100" t="s">
        <v>222</v>
      </c>
      <c r="J100" s="20">
        <v>41699</v>
      </c>
      <c r="K100" s="20">
        <v>41820</v>
      </c>
      <c r="L100" s="20">
        <v>42064</v>
      </c>
      <c r="M100" t="s">
        <v>84</v>
      </c>
      <c r="N100" t="s">
        <v>85</v>
      </c>
      <c r="O100" t="s">
        <v>227</v>
      </c>
      <c r="P100" t="s">
        <v>338</v>
      </c>
      <c r="Q100">
        <v>4008140</v>
      </c>
      <c r="R100" s="3">
        <v>19390.97</v>
      </c>
      <c r="S100" s="3">
        <v>0</v>
      </c>
      <c r="T100" s="3">
        <v>0</v>
      </c>
      <c r="U100" t="s">
        <v>110</v>
      </c>
    </row>
    <row r="101" spans="1:21" customFormat="1" ht="12.75" x14ac:dyDescent="0.2">
      <c r="A101">
        <v>1</v>
      </c>
      <c r="B101" t="s">
        <v>65</v>
      </c>
      <c r="C101">
        <v>4008000</v>
      </c>
      <c r="D101">
        <v>20730</v>
      </c>
      <c r="E101" t="s">
        <v>93</v>
      </c>
      <c r="F101">
        <v>31970</v>
      </c>
      <c r="G101" t="s">
        <v>94</v>
      </c>
      <c r="H101">
        <v>1000010411</v>
      </c>
      <c r="I101" t="s">
        <v>136</v>
      </c>
      <c r="J101" s="20">
        <v>41699</v>
      </c>
      <c r="K101" s="20">
        <v>41820</v>
      </c>
      <c r="L101" s="20">
        <v>42064</v>
      </c>
      <c r="M101" t="s">
        <v>84</v>
      </c>
      <c r="N101" t="s">
        <v>85</v>
      </c>
      <c r="O101" t="s">
        <v>227</v>
      </c>
      <c r="P101" t="s">
        <v>338</v>
      </c>
      <c r="Q101">
        <v>4008140</v>
      </c>
      <c r="R101" s="3">
        <v>20750.759999999998</v>
      </c>
      <c r="S101" s="3">
        <v>0</v>
      </c>
      <c r="T101" s="3">
        <v>0</v>
      </c>
      <c r="U101" t="s">
        <v>110</v>
      </c>
    </row>
    <row r="102" spans="1:21" customFormat="1" ht="12.75" x14ac:dyDescent="0.2">
      <c r="A102">
        <v>1</v>
      </c>
      <c r="B102" t="s">
        <v>65</v>
      </c>
      <c r="C102">
        <v>4008000</v>
      </c>
      <c r="D102">
        <v>20730</v>
      </c>
      <c r="E102" t="s">
        <v>93</v>
      </c>
      <c r="F102">
        <v>31970</v>
      </c>
      <c r="G102" t="s">
        <v>94</v>
      </c>
      <c r="H102">
        <v>1000010413</v>
      </c>
      <c r="I102" t="s">
        <v>217</v>
      </c>
      <c r="J102" s="20">
        <v>41699</v>
      </c>
      <c r="K102" s="20">
        <v>41820</v>
      </c>
      <c r="L102" s="20">
        <v>42064</v>
      </c>
      <c r="M102" t="s">
        <v>84</v>
      </c>
      <c r="N102" t="s">
        <v>85</v>
      </c>
      <c r="O102" t="s">
        <v>227</v>
      </c>
      <c r="P102" t="s">
        <v>338</v>
      </c>
      <c r="Q102">
        <v>4008140</v>
      </c>
      <c r="R102" s="3">
        <v>19073.740000000002</v>
      </c>
      <c r="S102" s="3">
        <v>0</v>
      </c>
      <c r="T102" s="3">
        <v>0</v>
      </c>
      <c r="U102" t="s">
        <v>110</v>
      </c>
    </row>
    <row r="103" spans="1:21" customFormat="1" ht="12.75" x14ac:dyDescent="0.2">
      <c r="A103">
        <v>1</v>
      </c>
      <c r="B103" t="s">
        <v>65</v>
      </c>
      <c r="C103">
        <v>4008000</v>
      </c>
      <c r="D103">
        <v>20730</v>
      </c>
      <c r="E103" t="s">
        <v>93</v>
      </c>
      <c r="F103">
        <v>31970</v>
      </c>
      <c r="G103" t="s">
        <v>94</v>
      </c>
      <c r="H103">
        <v>1000010414</v>
      </c>
      <c r="I103" t="s">
        <v>312</v>
      </c>
      <c r="J103" s="20">
        <v>41699</v>
      </c>
      <c r="K103" s="20">
        <v>41820</v>
      </c>
      <c r="L103" s="20">
        <v>42064</v>
      </c>
      <c r="M103" t="s">
        <v>84</v>
      </c>
      <c r="N103" t="s">
        <v>85</v>
      </c>
      <c r="O103" t="s">
        <v>227</v>
      </c>
      <c r="P103" t="s">
        <v>338</v>
      </c>
      <c r="Q103">
        <v>4008140</v>
      </c>
      <c r="R103" s="3">
        <v>15811.57</v>
      </c>
      <c r="S103" s="3">
        <v>0</v>
      </c>
      <c r="T103" s="3">
        <v>0</v>
      </c>
      <c r="U103" t="s">
        <v>110</v>
      </c>
    </row>
    <row r="104" spans="1:21" customFormat="1" ht="12.75" x14ac:dyDescent="0.2">
      <c r="A104">
        <v>1</v>
      </c>
      <c r="B104" t="s">
        <v>65</v>
      </c>
      <c r="C104">
        <v>4008000</v>
      </c>
      <c r="D104">
        <v>20730</v>
      </c>
      <c r="E104" t="s">
        <v>93</v>
      </c>
      <c r="F104">
        <v>31970</v>
      </c>
      <c r="G104" t="s">
        <v>94</v>
      </c>
      <c r="H104">
        <v>1000010416</v>
      </c>
      <c r="I104" t="s">
        <v>314</v>
      </c>
      <c r="J104" s="20">
        <v>41699</v>
      </c>
      <c r="K104" s="20">
        <v>41820</v>
      </c>
      <c r="L104" s="20">
        <v>42064</v>
      </c>
      <c r="M104" t="s">
        <v>84</v>
      </c>
      <c r="N104" t="s">
        <v>85</v>
      </c>
      <c r="O104" t="s">
        <v>227</v>
      </c>
      <c r="P104" t="s">
        <v>338</v>
      </c>
      <c r="Q104">
        <v>4008140</v>
      </c>
      <c r="R104" s="3">
        <v>20971.13</v>
      </c>
      <c r="S104" s="3">
        <v>0</v>
      </c>
      <c r="T104" s="3">
        <v>0</v>
      </c>
      <c r="U104" t="s">
        <v>110</v>
      </c>
    </row>
    <row r="105" spans="1:21" customFormat="1" ht="12.75" x14ac:dyDescent="0.2">
      <c r="A105">
        <v>1</v>
      </c>
      <c r="B105" t="s">
        <v>65</v>
      </c>
      <c r="C105">
        <v>4008000</v>
      </c>
      <c r="D105">
        <v>20730</v>
      </c>
      <c r="E105" t="s">
        <v>93</v>
      </c>
      <c r="F105">
        <v>31970</v>
      </c>
      <c r="G105" t="s">
        <v>94</v>
      </c>
      <c r="H105">
        <v>1000010417</v>
      </c>
      <c r="I105" t="s">
        <v>206</v>
      </c>
      <c r="J105" s="20">
        <v>41699</v>
      </c>
      <c r="K105" s="20">
        <v>41820</v>
      </c>
      <c r="L105" s="20">
        <v>42064</v>
      </c>
      <c r="M105" t="s">
        <v>84</v>
      </c>
      <c r="N105" t="s">
        <v>85</v>
      </c>
      <c r="O105" t="s">
        <v>227</v>
      </c>
      <c r="P105" t="s">
        <v>338</v>
      </c>
      <c r="Q105">
        <v>4008140</v>
      </c>
      <c r="R105" s="3">
        <v>68239.38</v>
      </c>
      <c r="S105" s="3">
        <v>0</v>
      </c>
      <c r="T105" s="3">
        <v>0</v>
      </c>
      <c r="U105" t="s">
        <v>110</v>
      </c>
    </row>
    <row r="106" spans="1:21" customFormat="1" ht="12.75" x14ac:dyDescent="0.2">
      <c r="A106">
        <v>1</v>
      </c>
      <c r="B106" t="s">
        <v>65</v>
      </c>
      <c r="C106">
        <v>4008000</v>
      </c>
      <c r="D106">
        <v>20730</v>
      </c>
      <c r="E106" t="s">
        <v>93</v>
      </c>
      <c r="F106">
        <v>31970</v>
      </c>
      <c r="G106" t="s">
        <v>94</v>
      </c>
      <c r="H106">
        <v>1000010418</v>
      </c>
      <c r="I106" t="s">
        <v>219</v>
      </c>
      <c r="J106" s="20">
        <v>41699</v>
      </c>
      <c r="K106" s="20">
        <v>41820</v>
      </c>
      <c r="L106" s="20">
        <v>42064</v>
      </c>
      <c r="M106" t="s">
        <v>84</v>
      </c>
      <c r="N106" t="s">
        <v>85</v>
      </c>
      <c r="O106" t="s">
        <v>227</v>
      </c>
      <c r="P106" t="s">
        <v>338</v>
      </c>
      <c r="Q106">
        <v>4008140</v>
      </c>
      <c r="R106" s="3">
        <v>66197.19</v>
      </c>
      <c r="S106" s="3">
        <v>0</v>
      </c>
      <c r="T106" s="3">
        <v>0</v>
      </c>
      <c r="U106" t="s">
        <v>110</v>
      </c>
    </row>
    <row r="107" spans="1:21" customFormat="1" ht="12.75" x14ac:dyDescent="0.2">
      <c r="A107">
        <v>1</v>
      </c>
      <c r="B107" t="s">
        <v>65</v>
      </c>
      <c r="C107">
        <v>4008000</v>
      </c>
      <c r="D107">
        <v>20730</v>
      </c>
      <c r="E107" t="s">
        <v>93</v>
      </c>
      <c r="F107">
        <v>31970</v>
      </c>
      <c r="G107" t="s">
        <v>94</v>
      </c>
      <c r="H107">
        <v>1000010419</v>
      </c>
      <c r="I107" t="s">
        <v>315</v>
      </c>
      <c r="J107" s="20">
        <v>41699</v>
      </c>
      <c r="K107" s="20">
        <v>41699</v>
      </c>
      <c r="L107" s="20">
        <v>42064</v>
      </c>
      <c r="M107" t="s">
        <v>96</v>
      </c>
      <c r="N107" t="s">
        <v>85</v>
      </c>
      <c r="O107" t="s">
        <v>227</v>
      </c>
      <c r="P107" t="s">
        <v>338</v>
      </c>
      <c r="Q107">
        <v>4008140</v>
      </c>
      <c r="R107" s="3">
        <v>0</v>
      </c>
      <c r="S107" s="3">
        <v>2.5</v>
      </c>
      <c r="T107" s="3">
        <v>0</v>
      </c>
      <c r="U107" t="s">
        <v>110</v>
      </c>
    </row>
    <row r="108" spans="1:21" customFormat="1" ht="12.75" x14ac:dyDescent="0.2">
      <c r="A108">
        <v>1</v>
      </c>
      <c r="B108" t="s">
        <v>65</v>
      </c>
      <c r="C108">
        <v>4008000</v>
      </c>
      <c r="D108">
        <v>20730</v>
      </c>
      <c r="E108" t="s">
        <v>93</v>
      </c>
      <c r="F108">
        <v>31970</v>
      </c>
      <c r="G108" t="s">
        <v>94</v>
      </c>
      <c r="H108">
        <v>1000010419</v>
      </c>
      <c r="I108" t="s">
        <v>315</v>
      </c>
      <c r="J108" s="20">
        <v>41699</v>
      </c>
      <c r="K108" s="20">
        <v>41820</v>
      </c>
      <c r="L108" s="20">
        <v>42064</v>
      </c>
      <c r="M108" t="s">
        <v>84</v>
      </c>
      <c r="N108" t="s">
        <v>85</v>
      </c>
      <c r="O108" t="s">
        <v>227</v>
      </c>
      <c r="P108" t="s">
        <v>338</v>
      </c>
      <c r="Q108">
        <v>4008140</v>
      </c>
      <c r="R108" s="3">
        <v>32322.17</v>
      </c>
      <c r="S108" s="3">
        <v>0</v>
      </c>
      <c r="T108" s="3">
        <v>0</v>
      </c>
      <c r="U108" t="s">
        <v>110</v>
      </c>
    </row>
    <row r="109" spans="1:21" customFormat="1" ht="12.75" x14ac:dyDescent="0.2">
      <c r="A109">
        <v>1</v>
      </c>
      <c r="B109" t="s">
        <v>65</v>
      </c>
      <c r="C109">
        <v>4008000</v>
      </c>
      <c r="D109">
        <v>20730</v>
      </c>
      <c r="E109" t="s">
        <v>93</v>
      </c>
      <c r="F109">
        <v>31970</v>
      </c>
      <c r="G109" t="s">
        <v>94</v>
      </c>
      <c r="H109">
        <v>1000010420</v>
      </c>
      <c r="I109" t="s">
        <v>197</v>
      </c>
      <c r="J109" s="20">
        <v>41699</v>
      </c>
      <c r="K109" s="20">
        <v>41820</v>
      </c>
      <c r="L109" s="20">
        <v>42064</v>
      </c>
      <c r="M109" t="s">
        <v>84</v>
      </c>
      <c r="N109" t="s">
        <v>85</v>
      </c>
      <c r="O109" t="s">
        <v>227</v>
      </c>
      <c r="P109" t="s">
        <v>338</v>
      </c>
      <c r="Q109">
        <v>4008140</v>
      </c>
      <c r="R109" s="3">
        <v>46653.77</v>
      </c>
      <c r="S109" s="3">
        <v>0</v>
      </c>
      <c r="T109" s="3">
        <v>0</v>
      </c>
      <c r="U109" t="s">
        <v>110</v>
      </c>
    </row>
    <row r="110" spans="1:21" customFormat="1" ht="12.75" x14ac:dyDescent="0.2">
      <c r="A110">
        <v>1</v>
      </c>
      <c r="B110" t="s">
        <v>65</v>
      </c>
      <c r="C110">
        <v>4008000</v>
      </c>
      <c r="D110">
        <v>20730</v>
      </c>
      <c r="E110" t="s">
        <v>93</v>
      </c>
      <c r="F110">
        <v>31970</v>
      </c>
      <c r="G110" t="s">
        <v>94</v>
      </c>
      <c r="H110">
        <v>1000010423</v>
      </c>
      <c r="I110" t="s">
        <v>205</v>
      </c>
      <c r="J110" s="20">
        <v>41699</v>
      </c>
      <c r="K110" s="20">
        <v>41820</v>
      </c>
      <c r="L110" s="20">
        <v>42064</v>
      </c>
      <c r="M110" t="s">
        <v>84</v>
      </c>
      <c r="N110" t="s">
        <v>85</v>
      </c>
      <c r="O110" t="s">
        <v>227</v>
      </c>
      <c r="P110" t="s">
        <v>338</v>
      </c>
      <c r="Q110">
        <v>4008140</v>
      </c>
      <c r="R110" s="3">
        <v>16710.330000000002</v>
      </c>
      <c r="S110" s="3">
        <v>0</v>
      </c>
      <c r="T110" s="3">
        <v>0</v>
      </c>
      <c r="U110" t="s">
        <v>110</v>
      </c>
    </row>
    <row r="111" spans="1:21" customFormat="1" ht="12.75" x14ac:dyDescent="0.2">
      <c r="A111">
        <v>1</v>
      </c>
      <c r="B111" t="s">
        <v>65</v>
      </c>
      <c r="C111">
        <v>4008000</v>
      </c>
      <c r="D111">
        <v>20730</v>
      </c>
      <c r="E111" t="s">
        <v>93</v>
      </c>
      <c r="F111">
        <v>31970</v>
      </c>
      <c r="G111" t="s">
        <v>94</v>
      </c>
      <c r="H111">
        <v>1000010424</v>
      </c>
      <c r="I111" t="s">
        <v>317</v>
      </c>
      <c r="J111" s="20">
        <v>41699</v>
      </c>
      <c r="K111" s="20">
        <v>41820</v>
      </c>
      <c r="L111" s="20">
        <v>42064</v>
      </c>
      <c r="M111" t="s">
        <v>84</v>
      </c>
      <c r="N111" t="s">
        <v>85</v>
      </c>
      <c r="O111" t="s">
        <v>227</v>
      </c>
      <c r="P111" t="s">
        <v>338</v>
      </c>
      <c r="Q111">
        <v>4008140</v>
      </c>
      <c r="R111" s="3">
        <v>16643.75</v>
      </c>
      <c r="S111" s="3">
        <v>0</v>
      </c>
      <c r="T111" s="3">
        <v>0</v>
      </c>
      <c r="U111" t="s">
        <v>110</v>
      </c>
    </row>
    <row r="112" spans="1:21" customFormat="1" ht="12.75" x14ac:dyDescent="0.2">
      <c r="A112">
        <v>1</v>
      </c>
      <c r="B112" t="s">
        <v>65</v>
      </c>
      <c r="C112">
        <v>4008000</v>
      </c>
      <c r="D112">
        <v>20730</v>
      </c>
      <c r="E112" t="s">
        <v>93</v>
      </c>
      <c r="F112">
        <v>31970</v>
      </c>
      <c r="G112" t="s">
        <v>94</v>
      </c>
      <c r="H112">
        <v>1000010425</v>
      </c>
      <c r="I112" t="s">
        <v>318</v>
      </c>
      <c r="J112" s="20">
        <v>41699</v>
      </c>
      <c r="K112" s="20">
        <v>41820</v>
      </c>
      <c r="L112" s="20">
        <v>42064</v>
      </c>
      <c r="M112" t="s">
        <v>84</v>
      </c>
      <c r="N112" t="s">
        <v>85</v>
      </c>
      <c r="O112" t="s">
        <v>227</v>
      </c>
      <c r="P112" t="s">
        <v>338</v>
      </c>
      <c r="Q112">
        <v>4008140</v>
      </c>
      <c r="R112" s="3">
        <v>66575</v>
      </c>
      <c r="S112" s="3">
        <v>0</v>
      </c>
      <c r="T112" s="3">
        <v>0</v>
      </c>
      <c r="U112" t="s">
        <v>110</v>
      </c>
    </row>
    <row r="113" spans="1:21" customFormat="1" ht="12.75" x14ac:dyDescent="0.2">
      <c r="A113">
        <v>1</v>
      </c>
      <c r="B113" t="s">
        <v>65</v>
      </c>
      <c r="C113">
        <v>4008000</v>
      </c>
      <c r="D113">
        <v>20730</v>
      </c>
      <c r="E113" t="s">
        <v>93</v>
      </c>
      <c r="F113">
        <v>31970</v>
      </c>
      <c r="G113" t="s">
        <v>94</v>
      </c>
      <c r="H113">
        <v>1000010426</v>
      </c>
      <c r="I113" t="s">
        <v>204</v>
      </c>
      <c r="J113" s="20">
        <v>41699</v>
      </c>
      <c r="K113" s="20">
        <v>41820</v>
      </c>
      <c r="L113" s="20">
        <v>42064</v>
      </c>
      <c r="M113" t="s">
        <v>84</v>
      </c>
      <c r="N113" t="s">
        <v>85</v>
      </c>
      <c r="O113" t="s">
        <v>227</v>
      </c>
      <c r="P113" t="s">
        <v>338</v>
      </c>
      <c r="Q113">
        <v>4008140</v>
      </c>
      <c r="R113" s="3">
        <v>18474.57</v>
      </c>
      <c r="S113" s="3">
        <v>0</v>
      </c>
      <c r="T113" s="3">
        <v>0</v>
      </c>
      <c r="U113" t="s">
        <v>110</v>
      </c>
    </row>
    <row r="114" spans="1:21" customFormat="1" ht="12.75" x14ac:dyDescent="0.2">
      <c r="A114">
        <v>1</v>
      </c>
      <c r="B114" t="s">
        <v>65</v>
      </c>
      <c r="C114">
        <v>4008000</v>
      </c>
      <c r="D114">
        <v>20730</v>
      </c>
      <c r="E114" t="s">
        <v>93</v>
      </c>
      <c r="F114">
        <v>31970</v>
      </c>
      <c r="G114" t="s">
        <v>94</v>
      </c>
      <c r="H114">
        <v>1000010401</v>
      </c>
      <c r="I114" t="s">
        <v>137</v>
      </c>
      <c r="J114" s="20">
        <v>41700</v>
      </c>
      <c r="K114" s="20">
        <v>41820</v>
      </c>
      <c r="L114" s="20">
        <v>42065</v>
      </c>
      <c r="M114" t="s">
        <v>84</v>
      </c>
      <c r="N114" t="s">
        <v>85</v>
      </c>
      <c r="O114" t="s">
        <v>227</v>
      </c>
      <c r="P114" t="s">
        <v>338</v>
      </c>
      <c r="Q114">
        <v>4008140</v>
      </c>
      <c r="R114" s="3">
        <v>105542.2</v>
      </c>
      <c r="S114" s="3">
        <v>0</v>
      </c>
      <c r="T114" s="3">
        <v>0</v>
      </c>
      <c r="U114" t="s">
        <v>110</v>
      </c>
    </row>
    <row r="115" spans="1:21" customFormat="1" ht="12.75" x14ac:dyDescent="0.2">
      <c r="A115">
        <v>1</v>
      </c>
      <c r="B115" t="s">
        <v>65</v>
      </c>
      <c r="C115">
        <v>4008000</v>
      </c>
      <c r="D115">
        <v>20730</v>
      </c>
      <c r="E115" t="s">
        <v>93</v>
      </c>
      <c r="F115">
        <v>31970</v>
      </c>
      <c r="G115" t="s">
        <v>94</v>
      </c>
      <c r="H115">
        <v>1000010415</v>
      </c>
      <c r="I115" t="s">
        <v>313</v>
      </c>
      <c r="J115" s="20">
        <v>41700</v>
      </c>
      <c r="K115" s="20">
        <v>41820</v>
      </c>
      <c r="L115" s="20">
        <v>42035</v>
      </c>
      <c r="M115" t="s">
        <v>84</v>
      </c>
      <c r="N115" t="s">
        <v>85</v>
      </c>
      <c r="O115" t="s">
        <v>227</v>
      </c>
      <c r="P115" t="s">
        <v>338</v>
      </c>
      <c r="Q115">
        <v>4008140</v>
      </c>
      <c r="R115" s="3">
        <v>16763.34</v>
      </c>
      <c r="S115" s="3">
        <v>0</v>
      </c>
      <c r="T115" s="3">
        <v>0</v>
      </c>
      <c r="U115" t="s">
        <v>110</v>
      </c>
    </row>
    <row r="116" spans="1:21" customFormat="1" ht="12.75" x14ac:dyDescent="0.2">
      <c r="A116">
        <v>1</v>
      </c>
      <c r="B116" t="s">
        <v>65</v>
      </c>
      <c r="C116">
        <v>4008000</v>
      </c>
      <c r="D116">
        <v>20730</v>
      </c>
      <c r="E116" t="s">
        <v>93</v>
      </c>
      <c r="F116">
        <v>31970</v>
      </c>
      <c r="G116" t="s">
        <v>94</v>
      </c>
      <c r="H116">
        <v>1000010429</v>
      </c>
      <c r="I116" t="s">
        <v>218</v>
      </c>
      <c r="J116" s="20">
        <v>41701</v>
      </c>
      <c r="K116" s="20">
        <v>41820</v>
      </c>
      <c r="L116" s="20">
        <v>42066</v>
      </c>
      <c r="M116" t="s">
        <v>84</v>
      </c>
      <c r="N116" t="s">
        <v>85</v>
      </c>
      <c r="O116" t="s">
        <v>227</v>
      </c>
      <c r="P116" t="s">
        <v>338</v>
      </c>
      <c r="Q116">
        <v>4008140</v>
      </c>
      <c r="R116" s="3">
        <v>18089.599999999999</v>
      </c>
      <c r="S116" s="3">
        <v>0</v>
      </c>
      <c r="T116" s="3">
        <v>0</v>
      </c>
      <c r="U116" t="s">
        <v>110</v>
      </c>
    </row>
    <row r="117" spans="1:21" customFormat="1" ht="12.75" x14ac:dyDescent="0.2">
      <c r="A117">
        <v>1</v>
      </c>
      <c r="B117" t="s">
        <v>65</v>
      </c>
      <c r="C117">
        <v>4008000</v>
      </c>
      <c r="D117">
        <v>20730</v>
      </c>
      <c r="E117" t="s">
        <v>93</v>
      </c>
      <c r="F117">
        <v>31970</v>
      </c>
      <c r="G117" t="s">
        <v>94</v>
      </c>
      <c r="H117">
        <v>1000010432</v>
      </c>
      <c r="I117" t="s">
        <v>322</v>
      </c>
      <c r="J117" s="20">
        <v>41702</v>
      </c>
      <c r="K117" s="20">
        <v>41820</v>
      </c>
      <c r="L117" s="20">
        <v>42067</v>
      </c>
      <c r="M117" t="s">
        <v>84</v>
      </c>
      <c r="N117" t="s">
        <v>85</v>
      </c>
      <c r="O117" t="s">
        <v>227</v>
      </c>
      <c r="P117" t="s">
        <v>338</v>
      </c>
      <c r="Q117">
        <v>4008140</v>
      </c>
      <c r="R117" s="3">
        <v>0</v>
      </c>
      <c r="S117" s="3">
        <v>0</v>
      </c>
      <c r="T117" s="3">
        <v>0</v>
      </c>
      <c r="U117" t="s">
        <v>110</v>
      </c>
    </row>
    <row r="118" spans="1:21" customFormat="1" ht="12.75" x14ac:dyDescent="0.2">
      <c r="A118">
        <v>1</v>
      </c>
      <c r="B118" t="s">
        <v>65</v>
      </c>
      <c r="C118">
        <v>4008000</v>
      </c>
      <c r="D118">
        <v>20730</v>
      </c>
      <c r="E118" t="s">
        <v>93</v>
      </c>
      <c r="F118">
        <v>31970</v>
      </c>
      <c r="G118" t="s">
        <v>94</v>
      </c>
      <c r="H118">
        <v>1000010428</v>
      </c>
      <c r="I118" t="s">
        <v>320</v>
      </c>
      <c r="J118" s="20">
        <v>41704</v>
      </c>
      <c r="K118" s="20">
        <v>41820</v>
      </c>
      <c r="L118" s="20">
        <v>42069</v>
      </c>
      <c r="M118" t="s">
        <v>84</v>
      </c>
      <c r="N118" t="s">
        <v>85</v>
      </c>
      <c r="O118" t="s">
        <v>227</v>
      </c>
      <c r="P118" t="s">
        <v>338</v>
      </c>
      <c r="Q118">
        <v>4008140</v>
      </c>
      <c r="R118" s="3">
        <v>17325.98</v>
      </c>
      <c r="S118" s="3">
        <v>0</v>
      </c>
      <c r="T118" s="3">
        <v>0</v>
      </c>
      <c r="U118" t="s">
        <v>110</v>
      </c>
    </row>
    <row r="119" spans="1:21" customFormat="1" ht="12.75" x14ac:dyDescent="0.2">
      <c r="A119">
        <v>1</v>
      </c>
      <c r="B119" t="s">
        <v>65</v>
      </c>
      <c r="C119">
        <v>4008000</v>
      </c>
      <c r="D119">
        <v>20730</v>
      </c>
      <c r="E119" t="s">
        <v>93</v>
      </c>
      <c r="F119">
        <v>31970</v>
      </c>
      <c r="G119" t="s">
        <v>94</v>
      </c>
      <c r="H119">
        <v>1000010430</v>
      </c>
      <c r="I119" t="s">
        <v>321</v>
      </c>
      <c r="J119" s="20">
        <v>41711</v>
      </c>
      <c r="K119" s="20">
        <v>41820</v>
      </c>
      <c r="L119" s="20">
        <v>42076</v>
      </c>
      <c r="M119" t="s">
        <v>84</v>
      </c>
      <c r="N119" t="s">
        <v>85</v>
      </c>
      <c r="O119" t="s">
        <v>227</v>
      </c>
      <c r="P119" t="s">
        <v>338</v>
      </c>
      <c r="Q119">
        <v>4008140</v>
      </c>
      <c r="R119" s="3">
        <v>12226.03</v>
      </c>
      <c r="S119" s="3">
        <v>0</v>
      </c>
      <c r="T119" s="3">
        <v>0</v>
      </c>
      <c r="U119" t="s">
        <v>110</v>
      </c>
    </row>
    <row r="120" spans="1:21" customFormat="1" ht="12.75" x14ac:dyDescent="0.2">
      <c r="A120">
        <v>1</v>
      </c>
      <c r="B120" t="s">
        <v>65</v>
      </c>
      <c r="C120">
        <v>4008000</v>
      </c>
      <c r="D120">
        <v>20700</v>
      </c>
      <c r="E120" t="s">
        <v>87</v>
      </c>
      <c r="F120">
        <v>31900</v>
      </c>
      <c r="G120" t="s">
        <v>89</v>
      </c>
      <c r="H120">
        <v>1000015107</v>
      </c>
      <c r="I120" t="s">
        <v>251</v>
      </c>
      <c r="J120" s="20">
        <v>41712</v>
      </c>
      <c r="K120" s="20">
        <v>41820</v>
      </c>
      <c r="L120" s="20">
        <v>42443</v>
      </c>
      <c r="M120" t="s">
        <v>84</v>
      </c>
      <c r="N120" t="s">
        <v>85</v>
      </c>
      <c r="O120" t="s">
        <v>227</v>
      </c>
      <c r="P120" t="s">
        <v>338</v>
      </c>
      <c r="Q120">
        <v>4008140</v>
      </c>
      <c r="R120" s="3">
        <v>62228.57</v>
      </c>
      <c r="S120" s="3">
        <v>0</v>
      </c>
      <c r="T120" s="3">
        <v>0</v>
      </c>
      <c r="U120" t="s">
        <v>110</v>
      </c>
    </row>
    <row r="121" spans="1:21" customFormat="1" ht="12.75" x14ac:dyDescent="0.2">
      <c r="A121">
        <v>1</v>
      </c>
      <c r="B121" t="s">
        <v>65</v>
      </c>
      <c r="C121">
        <v>4008000</v>
      </c>
      <c r="D121">
        <v>20720</v>
      </c>
      <c r="E121" t="s">
        <v>91</v>
      </c>
      <c r="F121">
        <v>31950</v>
      </c>
      <c r="G121" t="s">
        <v>92</v>
      </c>
      <c r="H121">
        <v>1000005171</v>
      </c>
      <c r="I121" t="s">
        <v>188</v>
      </c>
      <c r="J121" s="20">
        <v>41713</v>
      </c>
      <c r="K121" s="20">
        <v>41720</v>
      </c>
      <c r="L121" s="20">
        <v>42078</v>
      </c>
      <c r="M121" t="s">
        <v>96</v>
      </c>
      <c r="N121" t="s">
        <v>85</v>
      </c>
      <c r="O121" t="s">
        <v>227</v>
      </c>
      <c r="P121" t="s">
        <v>338</v>
      </c>
      <c r="Q121">
        <v>4008140</v>
      </c>
      <c r="R121" s="3">
        <v>0</v>
      </c>
      <c r="S121" s="3">
        <v>50001.5</v>
      </c>
      <c r="T121" s="3">
        <v>7500</v>
      </c>
      <c r="U121" t="s">
        <v>110</v>
      </c>
    </row>
    <row r="122" spans="1:21" customFormat="1" ht="12.75" x14ac:dyDescent="0.2">
      <c r="A122">
        <v>1</v>
      </c>
      <c r="B122" t="s">
        <v>65</v>
      </c>
      <c r="C122">
        <v>4008000</v>
      </c>
      <c r="D122">
        <v>20720</v>
      </c>
      <c r="E122" t="s">
        <v>91</v>
      </c>
      <c r="F122">
        <v>31950</v>
      </c>
      <c r="G122" t="s">
        <v>92</v>
      </c>
      <c r="H122">
        <v>1000005171</v>
      </c>
      <c r="I122" t="s">
        <v>188</v>
      </c>
      <c r="J122" s="20">
        <v>41713</v>
      </c>
      <c r="K122" s="20">
        <v>41820</v>
      </c>
      <c r="L122" s="20">
        <v>42078</v>
      </c>
      <c r="M122" t="s">
        <v>84</v>
      </c>
      <c r="N122" t="s">
        <v>85</v>
      </c>
      <c r="O122" t="s">
        <v>227</v>
      </c>
      <c r="P122" t="s">
        <v>338</v>
      </c>
      <c r="Q122">
        <v>4008140</v>
      </c>
      <c r="R122" s="3">
        <v>89702.21</v>
      </c>
      <c r="S122" s="3">
        <v>0</v>
      </c>
      <c r="T122" s="3">
        <v>0</v>
      </c>
      <c r="U122" t="s">
        <v>110</v>
      </c>
    </row>
    <row r="123" spans="1:21" customFormat="1" ht="12.75" x14ac:dyDescent="0.2">
      <c r="A123">
        <v>1</v>
      </c>
      <c r="B123" t="s">
        <v>65</v>
      </c>
      <c r="C123">
        <v>4008000</v>
      </c>
      <c r="D123">
        <v>20730</v>
      </c>
      <c r="E123" t="s">
        <v>93</v>
      </c>
      <c r="F123">
        <v>31970</v>
      </c>
      <c r="G123" t="s">
        <v>94</v>
      </c>
      <c r="H123">
        <v>1000010427</v>
      </c>
      <c r="I123" t="s">
        <v>319</v>
      </c>
      <c r="J123" s="20">
        <v>41713</v>
      </c>
      <c r="K123" s="20">
        <v>41820</v>
      </c>
      <c r="L123" s="20">
        <v>42078</v>
      </c>
      <c r="M123" t="s">
        <v>84</v>
      </c>
      <c r="N123" t="s">
        <v>85</v>
      </c>
      <c r="O123" t="s">
        <v>227</v>
      </c>
      <c r="P123" t="s">
        <v>338</v>
      </c>
      <c r="Q123">
        <v>4008140</v>
      </c>
      <c r="R123" s="3">
        <v>44363.86</v>
      </c>
      <c r="S123" s="3">
        <v>0</v>
      </c>
      <c r="T123" s="3">
        <v>0</v>
      </c>
      <c r="U123" t="s">
        <v>110</v>
      </c>
    </row>
    <row r="124" spans="1:21" customFormat="1" ht="12.75" x14ac:dyDescent="0.2">
      <c r="A124">
        <v>1</v>
      </c>
      <c r="B124" t="s">
        <v>65</v>
      </c>
      <c r="C124">
        <v>4008000</v>
      </c>
      <c r="D124">
        <v>20730</v>
      </c>
      <c r="E124" t="s">
        <v>93</v>
      </c>
      <c r="F124">
        <v>31970</v>
      </c>
      <c r="G124" t="s">
        <v>94</v>
      </c>
      <c r="H124">
        <v>1000010434</v>
      </c>
      <c r="I124" t="s">
        <v>323</v>
      </c>
      <c r="J124" s="20">
        <v>41713</v>
      </c>
      <c r="K124" s="20">
        <v>41820</v>
      </c>
      <c r="L124" s="20">
        <v>42078</v>
      </c>
      <c r="M124" t="s">
        <v>84</v>
      </c>
      <c r="N124" t="s">
        <v>85</v>
      </c>
      <c r="O124" t="s">
        <v>227</v>
      </c>
      <c r="P124" t="s">
        <v>338</v>
      </c>
      <c r="Q124">
        <v>4008140</v>
      </c>
      <c r="R124" s="3">
        <v>17602.75</v>
      </c>
      <c r="S124" s="3">
        <v>0</v>
      </c>
      <c r="T124" s="3">
        <v>0</v>
      </c>
      <c r="U124" t="s">
        <v>110</v>
      </c>
    </row>
    <row r="125" spans="1:21" customFormat="1" ht="12.75" x14ac:dyDescent="0.2">
      <c r="A125">
        <v>1</v>
      </c>
      <c r="B125" t="s">
        <v>65</v>
      </c>
      <c r="C125">
        <v>4008000</v>
      </c>
      <c r="D125">
        <v>20730</v>
      </c>
      <c r="E125" t="s">
        <v>93</v>
      </c>
      <c r="F125">
        <v>31970</v>
      </c>
      <c r="G125" t="s">
        <v>94</v>
      </c>
      <c r="H125">
        <v>1000010435</v>
      </c>
      <c r="I125" t="s">
        <v>324</v>
      </c>
      <c r="J125" s="20">
        <v>41713</v>
      </c>
      <c r="K125" s="20">
        <v>41820</v>
      </c>
      <c r="L125" s="20">
        <v>42078</v>
      </c>
      <c r="M125" t="s">
        <v>84</v>
      </c>
      <c r="N125" t="s">
        <v>85</v>
      </c>
      <c r="O125" t="s">
        <v>227</v>
      </c>
      <c r="P125" t="s">
        <v>338</v>
      </c>
      <c r="Q125">
        <v>4008140</v>
      </c>
      <c r="R125" s="3">
        <v>8955.58</v>
      </c>
      <c r="S125" s="3">
        <v>0</v>
      </c>
      <c r="T125" s="3">
        <v>0</v>
      </c>
      <c r="U125" t="s">
        <v>110</v>
      </c>
    </row>
    <row r="126" spans="1:21" customFormat="1" ht="12.75" x14ac:dyDescent="0.2">
      <c r="A126">
        <v>1</v>
      </c>
      <c r="B126" t="s">
        <v>65</v>
      </c>
      <c r="C126">
        <v>4008000</v>
      </c>
      <c r="D126">
        <v>20730</v>
      </c>
      <c r="E126" t="s">
        <v>93</v>
      </c>
      <c r="F126">
        <v>31970</v>
      </c>
      <c r="G126" t="s">
        <v>94</v>
      </c>
      <c r="H126">
        <v>1000010440</v>
      </c>
      <c r="I126" t="s">
        <v>248</v>
      </c>
      <c r="J126" s="20">
        <v>41713</v>
      </c>
      <c r="K126" s="20">
        <v>41820</v>
      </c>
      <c r="L126" s="20">
        <v>42078</v>
      </c>
      <c r="M126" t="s">
        <v>84</v>
      </c>
      <c r="N126" t="s">
        <v>85</v>
      </c>
      <c r="O126" t="s">
        <v>227</v>
      </c>
      <c r="P126" t="s">
        <v>338</v>
      </c>
      <c r="Q126">
        <v>4008140</v>
      </c>
      <c r="R126" s="3">
        <v>25828.17</v>
      </c>
      <c r="S126" s="3">
        <v>0</v>
      </c>
      <c r="T126" s="3">
        <v>0</v>
      </c>
      <c r="U126" t="s">
        <v>110</v>
      </c>
    </row>
    <row r="127" spans="1:21" customFormat="1" ht="12.75" x14ac:dyDescent="0.2">
      <c r="A127">
        <v>1</v>
      </c>
      <c r="B127" t="s">
        <v>65</v>
      </c>
      <c r="C127">
        <v>4008000</v>
      </c>
      <c r="D127">
        <v>20720</v>
      </c>
      <c r="E127" t="s">
        <v>91</v>
      </c>
      <c r="F127">
        <v>31950</v>
      </c>
      <c r="G127" t="s">
        <v>92</v>
      </c>
      <c r="H127">
        <v>1000005172</v>
      </c>
      <c r="I127" t="s">
        <v>189</v>
      </c>
      <c r="J127" s="20">
        <v>41715</v>
      </c>
      <c r="K127" s="20">
        <v>41820</v>
      </c>
      <c r="L127" s="20">
        <v>42080</v>
      </c>
      <c r="M127" t="s">
        <v>84</v>
      </c>
      <c r="N127" t="s">
        <v>85</v>
      </c>
      <c r="O127" t="s">
        <v>227</v>
      </c>
      <c r="P127" t="s">
        <v>338</v>
      </c>
      <c r="Q127">
        <v>4008140</v>
      </c>
      <c r="R127" s="3">
        <v>62160.09</v>
      </c>
      <c r="S127" s="3">
        <v>0</v>
      </c>
      <c r="T127" s="3">
        <v>0</v>
      </c>
      <c r="U127" t="s">
        <v>110</v>
      </c>
    </row>
    <row r="128" spans="1:21" customFormat="1" ht="12.75" x14ac:dyDescent="0.2">
      <c r="A128">
        <v>1</v>
      </c>
      <c r="B128" t="s">
        <v>65</v>
      </c>
      <c r="C128">
        <v>4008000</v>
      </c>
      <c r="D128">
        <v>20730</v>
      </c>
      <c r="E128" t="s">
        <v>93</v>
      </c>
      <c r="F128">
        <v>31970</v>
      </c>
      <c r="G128" t="s">
        <v>94</v>
      </c>
      <c r="H128">
        <v>1000010432</v>
      </c>
      <c r="I128" t="s">
        <v>322</v>
      </c>
      <c r="J128" s="20">
        <v>41715</v>
      </c>
      <c r="K128" s="20">
        <v>41820</v>
      </c>
      <c r="L128" s="20">
        <v>42080</v>
      </c>
      <c r="M128" t="s">
        <v>84</v>
      </c>
      <c r="N128" t="s">
        <v>85</v>
      </c>
      <c r="O128" t="s">
        <v>227</v>
      </c>
      <c r="P128" t="s">
        <v>338</v>
      </c>
      <c r="Q128">
        <v>4008140</v>
      </c>
      <c r="R128" s="3">
        <v>10253.58</v>
      </c>
      <c r="S128" s="3">
        <v>0</v>
      </c>
      <c r="T128" s="3">
        <v>0</v>
      </c>
      <c r="U128" t="s">
        <v>110</v>
      </c>
    </row>
    <row r="129" spans="1:21" customFormat="1" ht="12.75" x14ac:dyDescent="0.2">
      <c r="A129">
        <v>1</v>
      </c>
      <c r="B129" t="s">
        <v>65</v>
      </c>
      <c r="C129">
        <v>4008000</v>
      </c>
      <c r="D129">
        <v>20730</v>
      </c>
      <c r="E129" t="s">
        <v>93</v>
      </c>
      <c r="F129">
        <v>31970</v>
      </c>
      <c r="G129" t="s">
        <v>94</v>
      </c>
      <c r="H129">
        <v>1000010436</v>
      </c>
      <c r="I129" t="s">
        <v>223</v>
      </c>
      <c r="J129" s="20">
        <v>41718</v>
      </c>
      <c r="K129" s="20">
        <v>41820</v>
      </c>
      <c r="L129" s="20">
        <v>42083</v>
      </c>
      <c r="M129" t="s">
        <v>84</v>
      </c>
      <c r="N129" t="s">
        <v>85</v>
      </c>
      <c r="O129" t="s">
        <v>227</v>
      </c>
      <c r="P129" t="s">
        <v>338</v>
      </c>
      <c r="Q129">
        <v>4008140</v>
      </c>
      <c r="R129" s="3">
        <v>31942.55</v>
      </c>
      <c r="S129" s="3">
        <v>0</v>
      </c>
      <c r="T129" s="3">
        <v>0</v>
      </c>
      <c r="U129" t="s">
        <v>110</v>
      </c>
    </row>
    <row r="130" spans="1:21" customFormat="1" ht="12.75" x14ac:dyDescent="0.2">
      <c r="A130">
        <v>1</v>
      </c>
      <c r="B130" t="s">
        <v>65</v>
      </c>
      <c r="C130">
        <v>4008000</v>
      </c>
      <c r="D130">
        <v>20730</v>
      </c>
      <c r="E130" t="s">
        <v>93</v>
      </c>
      <c r="F130">
        <v>31970</v>
      </c>
      <c r="G130" t="s">
        <v>94</v>
      </c>
      <c r="H130">
        <v>1000010437</v>
      </c>
      <c r="I130" t="s">
        <v>226</v>
      </c>
      <c r="J130" s="20">
        <v>41720</v>
      </c>
      <c r="K130" s="20">
        <v>41820</v>
      </c>
      <c r="L130" s="20">
        <v>42085</v>
      </c>
      <c r="M130" t="s">
        <v>84</v>
      </c>
      <c r="N130" t="s">
        <v>85</v>
      </c>
      <c r="O130" t="s">
        <v>227</v>
      </c>
      <c r="P130" t="s">
        <v>338</v>
      </c>
      <c r="Q130">
        <v>4008140</v>
      </c>
      <c r="R130" s="3">
        <v>164512.31</v>
      </c>
      <c r="S130" s="3">
        <v>0</v>
      </c>
      <c r="T130" s="3">
        <v>0</v>
      </c>
      <c r="U130" t="s">
        <v>110</v>
      </c>
    </row>
    <row r="131" spans="1:21" customFormat="1" ht="12.75" x14ac:dyDescent="0.2">
      <c r="A131">
        <v>1</v>
      </c>
      <c r="B131" t="s">
        <v>65</v>
      </c>
      <c r="C131">
        <v>4008000</v>
      </c>
      <c r="D131">
        <v>20730</v>
      </c>
      <c r="E131" t="s">
        <v>93</v>
      </c>
      <c r="F131">
        <v>31970</v>
      </c>
      <c r="G131" t="s">
        <v>94</v>
      </c>
      <c r="H131">
        <v>1000010442</v>
      </c>
      <c r="I131" t="s">
        <v>224</v>
      </c>
      <c r="J131" s="20">
        <v>41720</v>
      </c>
      <c r="K131" s="20">
        <v>41820</v>
      </c>
      <c r="L131" s="20">
        <v>42085</v>
      </c>
      <c r="M131" t="s">
        <v>84</v>
      </c>
      <c r="N131" t="s">
        <v>85</v>
      </c>
      <c r="O131" t="s">
        <v>227</v>
      </c>
      <c r="P131" t="s">
        <v>338</v>
      </c>
      <c r="Q131">
        <v>4008140</v>
      </c>
      <c r="R131" s="3">
        <v>25134.33</v>
      </c>
      <c r="S131" s="3">
        <v>0</v>
      </c>
      <c r="T131" s="3">
        <v>0</v>
      </c>
      <c r="U131" t="s">
        <v>110</v>
      </c>
    </row>
    <row r="132" spans="1:21" customFormat="1" ht="12.75" x14ac:dyDescent="0.2">
      <c r="A132">
        <v>1</v>
      </c>
      <c r="B132" t="s">
        <v>65</v>
      </c>
      <c r="C132">
        <v>4008000</v>
      </c>
      <c r="D132">
        <v>20700</v>
      </c>
      <c r="E132" t="s">
        <v>87</v>
      </c>
      <c r="F132">
        <v>31910</v>
      </c>
      <c r="G132" t="s">
        <v>90</v>
      </c>
      <c r="H132">
        <v>1000015109</v>
      </c>
      <c r="I132" t="s">
        <v>254</v>
      </c>
      <c r="J132" s="20">
        <v>41722</v>
      </c>
      <c r="K132" s="20">
        <v>41820</v>
      </c>
      <c r="L132" s="20">
        <v>43183</v>
      </c>
      <c r="M132" t="s">
        <v>84</v>
      </c>
      <c r="N132" t="s">
        <v>85</v>
      </c>
      <c r="O132" t="s">
        <v>227</v>
      </c>
      <c r="P132" t="s">
        <v>338</v>
      </c>
      <c r="Q132">
        <v>4008140</v>
      </c>
      <c r="R132" s="3">
        <v>72108.77</v>
      </c>
      <c r="S132" s="3">
        <v>0</v>
      </c>
      <c r="T132" s="3">
        <v>0</v>
      </c>
      <c r="U132" t="s">
        <v>110</v>
      </c>
    </row>
    <row r="133" spans="1:21" customFormat="1" ht="12.75" x14ac:dyDescent="0.2">
      <c r="A133">
        <v>1</v>
      </c>
      <c r="B133" t="s">
        <v>65</v>
      </c>
      <c r="C133">
        <v>4008000</v>
      </c>
      <c r="D133">
        <v>20730</v>
      </c>
      <c r="E133" t="s">
        <v>93</v>
      </c>
      <c r="F133">
        <v>31970</v>
      </c>
      <c r="G133" t="s">
        <v>94</v>
      </c>
      <c r="H133">
        <v>1000010446</v>
      </c>
      <c r="I133" t="s">
        <v>326</v>
      </c>
      <c r="J133" s="20">
        <v>41723</v>
      </c>
      <c r="K133" s="20">
        <v>41820</v>
      </c>
      <c r="L133" s="20">
        <v>42088</v>
      </c>
      <c r="M133" t="s">
        <v>84</v>
      </c>
      <c r="N133" t="s">
        <v>85</v>
      </c>
      <c r="O133" t="s">
        <v>227</v>
      </c>
      <c r="P133" t="s">
        <v>338</v>
      </c>
      <c r="Q133">
        <v>4008140</v>
      </c>
      <c r="R133" s="3">
        <v>58520.800000000003</v>
      </c>
      <c r="S133" s="3">
        <v>0</v>
      </c>
      <c r="T133" s="3">
        <v>0</v>
      </c>
      <c r="U133" t="s">
        <v>110</v>
      </c>
    </row>
    <row r="134" spans="1:21" customFormat="1" ht="12.75" x14ac:dyDescent="0.2">
      <c r="A134">
        <v>1</v>
      </c>
      <c r="B134" t="s">
        <v>65</v>
      </c>
      <c r="C134">
        <v>4008000</v>
      </c>
      <c r="D134">
        <v>20730</v>
      </c>
      <c r="E134" t="s">
        <v>93</v>
      </c>
      <c r="F134">
        <v>31970</v>
      </c>
      <c r="G134" t="s">
        <v>94</v>
      </c>
      <c r="H134">
        <v>1000010450</v>
      </c>
      <c r="I134" t="s">
        <v>327</v>
      </c>
      <c r="J134" s="20">
        <v>41723</v>
      </c>
      <c r="K134" s="20">
        <v>41820</v>
      </c>
      <c r="L134" s="20">
        <v>42067</v>
      </c>
      <c r="M134" t="s">
        <v>84</v>
      </c>
      <c r="N134" t="s">
        <v>85</v>
      </c>
      <c r="O134" t="s">
        <v>227</v>
      </c>
      <c r="P134" t="s">
        <v>338</v>
      </c>
      <c r="Q134">
        <v>4008140</v>
      </c>
      <c r="R134" s="3">
        <v>38113.75</v>
      </c>
      <c r="S134" s="3">
        <v>0</v>
      </c>
      <c r="T134" s="3">
        <v>0</v>
      </c>
      <c r="U134" t="s">
        <v>110</v>
      </c>
    </row>
    <row r="135" spans="1:21" customFormat="1" ht="12.75" x14ac:dyDescent="0.2">
      <c r="A135">
        <v>1</v>
      </c>
      <c r="B135" t="s">
        <v>65</v>
      </c>
      <c r="C135">
        <v>4008000</v>
      </c>
      <c r="D135">
        <v>20700</v>
      </c>
      <c r="E135" t="s">
        <v>87</v>
      </c>
      <c r="F135">
        <v>31910</v>
      </c>
      <c r="G135" t="s">
        <v>90</v>
      </c>
      <c r="H135">
        <v>1000015113</v>
      </c>
      <c r="I135" t="s">
        <v>255</v>
      </c>
      <c r="J135" s="20">
        <v>41723</v>
      </c>
      <c r="K135" s="20">
        <v>41820</v>
      </c>
      <c r="L135" s="20">
        <v>42819</v>
      </c>
      <c r="M135" t="s">
        <v>84</v>
      </c>
      <c r="N135" t="s">
        <v>85</v>
      </c>
      <c r="O135" t="s">
        <v>227</v>
      </c>
      <c r="P135" t="s">
        <v>338</v>
      </c>
      <c r="Q135">
        <v>4008140</v>
      </c>
      <c r="R135" s="3">
        <v>40976.1</v>
      </c>
      <c r="S135" s="3">
        <v>0</v>
      </c>
      <c r="T135" s="3">
        <v>0</v>
      </c>
      <c r="U135" t="s">
        <v>110</v>
      </c>
    </row>
    <row r="136" spans="1:21" customFormat="1" ht="12.75" x14ac:dyDescent="0.2">
      <c r="A136">
        <v>1</v>
      </c>
      <c r="B136" t="s">
        <v>65</v>
      </c>
      <c r="C136">
        <v>4008000</v>
      </c>
      <c r="D136">
        <v>20730</v>
      </c>
      <c r="E136" t="s">
        <v>93</v>
      </c>
      <c r="F136">
        <v>31970</v>
      </c>
      <c r="G136" t="s">
        <v>94</v>
      </c>
      <c r="H136">
        <v>1000010449</v>
      </c>
      <c r="I136" t="s">
        <v>138</v>
      </c>
      <c r="J136" s="20">
        <v>41724</v>
      </c>
      <c r="K136" s="20">
        <v>41820</v>
      </c>
      <c r="L136" s="20">
        <v>42089</v>
      </c>
      <c r="M136" t="s">
        <v>84</v>
      </c>
      <c r="N136" t="s">
        <v>85</v>
      </c>
      <c r="O136" t="s">
        <v>227</v>
      </c>
      <c r="P136" t="s">
        <v>338</v>
      </c>
      <c r="Q136">
        <v>4008140</v>
      </c>
      <c r="R136" s="3">
        <v>27167.25</v>
      </c>
      <c r="S136" s="3">
        <v>0</v>
      </c>
      <c r="T136" s="3">
        <v>0</v>
      </c>
      <c r="U136" t="s">
        <v>110</v>
      </c>
    </row>
    <row r="137" spans="1:21" customFormat="1" ht="12.75" x14ac:dyDescent="0.2">
      <c r="A137">
        <v>1</v>
      </c>
      <c r="B137" t="s">
        <v>65</v>
      </c>
      <c r="C137">
        <v>4008000</v>
      </c>
      <c r="D137">
        <v>20700</v>
      </c>
      <c r="E137" t="s">
        <v>87</v>
      </c>
      <c r="F137">
        <v>31900</v>
      </c>
      <c r="G137" t="s">
        <v>89</v>
      </c>
      <c r="H137">
        <v>1000015112</v>
      </c>
      <c r="I137" t="s">
        <v>252</v>
      </c>
      <c r="J137" s="20">
        <v>41724</v>
      </c>
      <c r="K137" s="20">
        <v>41820</v>
      </c>
      <c r="L137" s="20">
        <v>42735</v>
      </c>
      <c r="M137" t="s">
        <v>84</v>
      </c>
      <c r="N137" t="s">
        <v>85</v>
      </c>
      <c r="O137" t="s">
        <v>227</v>
      </c>
      <c r="P137" t="s">
        <v>338</v>
      </c>
      <c r="Q137">
        <v>4008140</v>
      </c>
      <c r="R137" s="3">
        <v>270630.36</v>
      </c>
      <c r="S137" s="3">
        <v>0</v>
      </c>
      <c r="T137" s="3">
        <v>0</v>
      </c>
      <c r="U137" t="s">
        <v>110</v>
      </c>
    </row>
    <row r="138" spans="1:21" customFormat="1" ht="12.75" x14ac:dyDescent="0.2">
      <c r="A138">
        <v>1</v>
      </c>
      <c r="B138" t="s">
        <v>65</v>
      </c>
      <c r="C138">
        <v>4008000</v>
      </c>
      <c r="D138">
        <v>20730</v>
      </c>
      <c r="E138" t="s">
        <v>93</v>
      </c>
      <c r="F138">
        <v>31970</v>
      </c>
      <c r="G138" t="s">
        <v>94</v>
      </c>
      <c r="H138">
        <v>1000010441</v>
      </c>
      <c r="I138" t="s">
        <v>225</v>
      </c>
      <c r="J138" s="20">
        <v>41725</v>
      </c>
      <c r="K138" s="20">
        <v>41820</v>
      </c>
      <c r="L138" s="20">
        <v>42090</v>
      </c>
      <c r="M138" t="s">
        <v>84</v>
      </c>
      <c r="N138" t="s">
        <v>85</v>
      </c>
      <c r="O138" t="s">
        <v>227</v>
      </c>
      <c r="P138" t="s">
        <v>338</v>
      </c>
      <c r="Q138">
        <v>4008140</v>
      </c>
      <c r="R138" s="3">
        <v>44808.99</v>
      </c>
      <c r="S138" s="3">
        <v>0</v>
      </c>
      <c r="T138" s="3">
        <v>0</v>
      </c>
      <c r="U138" t="s">
        <v>110</v>
      </c>
    </row>
    <row r="139" spans="1:21" customFormat="1" ht="12.75" x14ac:dyDescent="0.2">
      <c r="A139">
        <v>1</v>
      </c>
      <c r="B139" t="s">
        <v>65</v>
      </c>
      <c r="C139">
        <v>4008000</v>
      </c>
      <c r="D139">
        <v>20700</v>
      </c>
      <c r="E139" t="s">
        <v>87</v>
      </c>
      <c r="F139">
        <v>31890</v>
      </c>
      <c r="G139" t="s">
        <v>88</v>
      </c>
      <c r="H139">
        <v>1000015115</v>
      </c>
      <c r="I139" t="s">
        <v>250</v>
      </c>
      <c r="J139" s="20">
        <v>41728</v>
      </c>
      <c r="K139" s="20">
        <v>41820</v>
      </c>
      <c r="L139" s="20">
        <v>42093</v>
      </c>
      <c r="M139" t="s">
        <v>84</v>
      </c>
      <c r="N139" t="s">
        <v>85</v>
      </c>
      <c r="O139" t="s">
        <v>227</v>
      </c>
      <c r="P139" t="s">
        <v>338</v>
      </c>
      <c r="Q139">
        <v>4008140</v>
      </c>
      <c r="R139" s="3">
        <v>29808.400000000001</v>
      </c>
      <c r="S139" s="3">
        <v>0</v>
      </c>
      <c r="T139" s="3">
        <v>0</v>
      </c>
      <c r="U139" t="s">
        <v>110</v>
      </c>
    </row>
    <row r="140" spans="1:21" customFormat="1" ht="12.75" x14ac:dyDescent="0.2">
      <c r="A140">
        <v>1</v>
      </c>
      <c r="B140" t="s">
        <v>65</v>
      </c>
      <c r="C140">
        <v>4008000</v>
      </c>
      <c r="D140">
        <v>20720</v>
      </c>
      <c r="E140" t="s">
        <v>91</v>
      </c>
      <c r="F140">
        <v>31960</v>
      </c>
      <c r="G140" t="s">
        <v>86</v>
      </c>
      <c r="H140">
        <v>1000005174</v>
      </c>
      <c r="I140" t="s">
        <v>268</v>
      </c>
      <c r="J140" s="20">
        <v>41729</v>
      </c>
      <c r="K140" s="20">
        <v>41820</v>
      </c>
      <c r="L140" s="20">
        <v>42094</v>
      </c>
      <c r="M140" t="s">
        <v>84</v>
      </c>
      <c r="N140" t="s">
        <v>85</v>
      </c>
      <c r="O140" t="s">
        <v>227</v>
      </c>
      <c r="P140" t="s">
        <v>338</v>
      </c>
      <c r="Q140">
        <v>4008140</v>
      </c>
      <c r="R140" s="3">
        <v>19072.73</v>
      </c>
      <c r="S140" s="3">
        <v>0</v>
      </c>
      <c r="T140" s="3">
        <v>0</v>
      </c>
      <c r="U140" t="s">
        <v>110</v>
      </c>
    </row>
    <row r="141" spans="1:21" customFormat="1" ht="12.75" x14ac:dyDescent="0.2">
      <c r="A141">
        <v>1</v>
      </c>
      <c r="B141" t="s">
        <v>65</v>
      </c>
      <c r="C141">
        <v>4008000</v>
      </c>
      <c r="D141">
        <v>20720</v>
      </c>
      <c r="E141" t="s">
        <v>91</v>
      </c>
      <c r="F141">
        <v>31960</v>
      </c>
      <c r="G141" t="s">
        <v>86</v>
      </c>
      <c r="H141">
        <v>1000005177</v>
      </c>
      <c r="I141" t="s">
        <v>123</v>
      </c>
      <c r="J141" s="20">
        <v>41729</v>
      </c>
      <c r="K141" s="20">
        <v>41820</v>
      </c>
      <c r="L141" s="20">
        <v>42094</v>
      </c>
      <c r="M141" t="s">
        <v>84</v>
      </c>
      <c r="N141" t="s">
        <v>85</v>
      </c>
      <c r="O141" t="s">
        <v>227</v>
      </c>
      <c r="P141" t="s">
        <v>338</v>
      </c>
      <c r="Q141">
        <v>4008140</v>
      </c>
      <c r="R141" s="3">
        <v>35527.629999999997</v>
      </c>
      <c r="S141" s="3">
        <v>0</v>
      </c>
      <c r="T141" s="3">
        <v>0</v>
      </c>
      <c r="U141" t="s">
        <v>110</v>
      </c>
    </row>
    <row r="142" spans="1:21" customFormat="1" ht="12.75" x14ac:dyDescent="0.2">
      <c r="A142">
        <v>1</v>
      </c>
      <c r="B142" t="s">
        <v>65</v>
      </c>
      <c r="C142">
        <v>4008000</v>
      </c>
      <c r="D142">
        <v>20730</v>
      </c>
      <c r="E142" t="s">
        <v>93</v>
      </c>
      <c r="F142">
        <v>31970</v>
      </c>
      <c r="G142" t="s">
        <v>94</v>
      </c>
      <c r="H142">
        <v>1000010438</v>
      </c>
      <c r="I142" t="s">
        <v>207</v>
      </c>
      <c r="J142" s="20">
        <v>41729</v>
      </c>
      <c r="K142" s="20">
        <v>41820</v>
      </c>
      <c r="L142" s="20">
        <v>42094</v>
      </c>
      <c r="M142" t="s">
        <v>84</v>
      </c>
      <c r="N142" t="s">
        <v>85</v>
      </c>
      <c r="O142" t="s">
        <v>227</v>
      </c>
      <c r="P142" t="s">
        <v>338</v>
      </c>
      <c r="Q142">
        <v>4008140</v>
      </c>
      <c r="R142" s="3">
        <v>62940</v>
      </c>
      <c r="S142" s="3">
        <v>0</v>
      </c>
      <c r="T142" s="3">
        <v>0</v>
      </c>
      <c r="U142" t="s">
        <v>110</v>
      </c>
    </row>
    <row r="143" spans="1:21" customFormat="1" ht="12.75" x14ac:dyDescent="0.2">
      <c r="A143">
        <v>1</v>
      </c>
      <c r="B143" t="s">
        <v>65</v>
      </c>
      <c r="C143">
        <v>4008000</v>
      </c>
      <c r="D143">
        <v>20730</v>
      </c>
      <c r="E143" t="s">
        <v>93</v>
      </c>
      <c r="F143">
        <v>31970</v>
      </c>
      <c r="G143" t="s">
        <v>94</v>
      </c>
      <c r="H143">
        <v>1000010445</v>
      </c>
      <c r="I143" t="s">
        <v>325</v>
      </c>
      <c r="J143" s="20">
        <v>41729</v>
      </c>
      <c r="K143" s="20">
        <v>41820</v>
      </c>
      <c r="L143" s="20">
        <v>42094</v>
      </c>
      <c r="M143" t="s">
        <v>84</v>
      </c>
      <c r="N143" t="s">
        <v>85</v>
      </c>
      <c r="O143" t="s">
        <v>227</v>
      </c>
      <c r="P143" t="s">
        <v>338</v>
      </c>
      <c r="Q143">
        <v>4008140</v>
      </c>
      <c r="R143" s="3">
        <v>9349.3799999999992</v>
      </c>
      <c r="S143" s="3">
        <v>0</v>
      </c>
      <c r="T143" s="3">
        <v>0</v>
      </c>
      <c r="U143" t="s">
        <v>110</v>
      </c>
    </row>
    <row r="144" spans="1:21" customFormat="1" ht="12.75" x14ac:dyDescent="0.2">
      <c r="A144">
        <v>1</v>
      </c>
      <c r="B144" t="s">
        <v>65</v>
      </c>
      <c r="C144">
        <v>4008000</v>
      </c>
      <c r="D144">
        <v>20730</v>
      </c>
      <c r="E144" t="s">
        <v>93</v>
      </c>
      <c r="F144">
        <v>31970</v>
      </c>
      <c r="G144" t="s">
        <v>94</v>
      </c>
      <c r="H144">
        <v>1000010455</v>
      </c>
      <c r="I144" t="s">
        <v>131</v>
      </c>
      <c r="J144" s="20">
        <v>41729</v>
      </c>
      <c r="K144" s="20">
        <v>41820</v>
      </c>
      <c r="L144" s="20">
        <v>42094</v>
      </c>
      <c r="M144" t="s">
        <v>84</v>
      </c>
      <c r="N144" t="s">
        <v>85</v>
      </c>
      <c r="O144" t="s">
        <v>227</v>
      </c>
      <c r="P144" t="s">
        <v>338</v>
      </c>
      <c r="Q144">
        <v>4008140</v>
      </c>
      <c r="R144" s="3">
        <v>52880.07</v>
      </c>
      <c r="S144" s="3">
        <v>0</v>
      </c>
      <c r="T144" s="3">
        <v>0</v>
      </c>
      <c r="U144" t="s">
        <v>110</v>
      </c>
    </row>
    <row r="145" spans="1:21" customFormat="1" ht="12.75" x14ac:dyDescent="0.2">
      <c r="A145">
        <v>1</v>
      </c>
      <c r="B145" t="s">
        <v>65</v>
      </c>
      <c r="C145">
        <v>4008000</v>
      </c>
      <c r="D145">
        <v>20730</v>
      </c>
      <c r="E145" t="s">
        <v>93</v>
      </c>
      <c r="F145">
        <v>31970</v>
      </c>
      <c r="G145" t="s">
        <v>94</v>
      </c>
      <c r="H145">
        <v>1000010457</v>
      </c>
      <c r="I145" t="s">
        <v>133</v>
      </c>
      <c r="J145" s="20">
        <v>41729</v>
      </c>
      <c r="K145" s="20">
        <v>41820</v>
      </c>
      <c r="L145" s="20">
        <v>42094</v>
      </c>
      <c r="M145" t="s">
        <v>84</v>
      </c>
      <c r="N145" t="s">
        <v>85</v>
      </c>
      <c r="O145" t="s">
        <v>227</v>
      </c>
      <c r="P145" t="s">
        <v>338</v>
      </c>
      <c r="Q145">
        <v>4008140</v>
      </c>
      <c r="R145" s="3">
        <v>20568.63</v>
      </c>
      <c r="S145" s="3">
        <v>0</v>
      </c>
      <c r="T145" s="3">
        <v>0</v>
      </c>
      <c r="U145" t="s">
        <v>110</v>
      </c>
    </row>
    <row r="146" spans="1:21" customFormat="1" ht="12.75" x14ac:dyDescent="0.2">
      <c r="A146">
        <v>1</v>
      </c>
      <c r="B146" t="s">
        <v>65</v>
      </c>
      <c r="C146">
        <v>4008000</v>
      </c>
      <c r="D146">
        <v>20730</v>
      </c>
      <c r="E146" t="s">
        <v>93</v>
      </c>
      <c r="F146">
        <v>31970</v>
      </c>
      <c r="G146" t="s">
        <v>94</v>
      </c>
      <c r="H146">
        <v>1000010458</v>
      </c>
      <c r="I146" t="s">
        <v>129</v>
      </c>
      <c r="J146" s="20">
        <v>41729</v>
      </c>
      <c r="K146" s="20">
        <v>41820</v>
      </c>
      <c r="L146" s="20">
        <v>42094</v>
      </c>
      <c r="M146" t="s">
        <v>84</v>
      </c>
      <c r="N146" t="s">
        <v>85</v>
      </c>
      <c r="O146" t="s">
        <v>227</v>
      </c>
      <c r="P146" t="s">
        <v>338</v>
      </c>
      <c r="Q146">
        <v>4008140</v>
      </c>
      <c r="R146" s="3">
        <v>55569.32</v>
      </c>
      <c r="S146" s="3">
        <v>0</v>
      </c>
      <c r="T146" s="3">
        <v>0</v>
      </c>
      <c r="U146" t="s">
        <v>110</v>
      </c>
    </row>
    <row r="147" spans="1:21" customFormat="1" ht="12.75" x14ac:dyDescent="0.2">
      <c r="A147">
        <v>1</v>
      </c>
      <c r="B147" t="s">
        <v>65</v>
      </c>
      <c r="C147">
        <v>4008000</v>
      </c>
      <c r="D147">
        <v>20730</v>
      </c>
      <c r="E147" t="s">
        <v>93</v>
      </c>
      <c r="F147">
        <v>31970</v>
      </c>
      <c r="G147" t="s">
        <v>94</v>
      </c>
      <c r="H147">
        <v>1000010463</v>
      </c>
      <c r="I147" t="s">
        <v>328</v>
      </c>
      <c r="J147" s="20">
        <v>41729</v>
      </c>
      <c r="K147" s="20">
        <v>41820</v>
      </c>
      <c r="L147" s="20">
        <v>42094</v>
      </c>
      <c r="M147" t="s">
        <v>84</v>
      </c>
      <c r="N147" t="s">
        <v>85</v>
      </c>
      <c r="O147" t="s">
        <v>227</v>
      </c>
      <c r="P147" t="s">
        <v>338</v>
      </c>
      <c r="Q147">
        <v>4008140</v>
      </c>
      <c r="R147" s="3">
        <v>40744.58</v>
      </c>
      <c r="S147" s="3">
        <v>0</v>
      </c>
      <c r="T147" s="3">
        <v>0</v>
      </c>
      <c r="U147" t="s">
        <v>110</v>
      </c>
    </row>
    <row r="148" spans="1:21" customFormat="1" ht="12.75" x14ac:dyDescent="0.2">
      <c r="A148">
        <v>1</v>
      </c>
      <c r="B148" t="s">
        <v>65</v>
      </c>
      <c r="C148">
        <v>4008000</v>
      </c>
      <c r="D148">
        <v>20730</v>
      </c>
      <c r="E148" t="s">
        <v>93</v>
      </c>
      <c r="F148">
        <v>31970</v>
      </c>
      <c r="G148" t="s">
        <v>94</v>
      </c>
      <c r="H148">
        <v>1000010464</v>
      </c>
      <c r="I148" t="s">
        <v>329</v>
      </c>
      <c r="J148" s="20">
        <v>41729</v>
      </c>
      <c r="K148" s="20">
        <v>41820</v>
      </c>
      <c r="L148" s="20">
        <v>42094</v>
      </c>
      <c r="M148" t="s">
        <v>84</v>
      </c>
      <c r="N148" t="s">
        <v>85</v>
      </c>
      <c r="O148" t="s">
        <v>227</v>
      </c>
      <c r="P148" t="s">
        <v>338</v>
      </c>
      <c r="Q148">
        <v>4008140</v>
      </c>
      <c r="R148" s="3">
        <v>64562.3</v>
      </c>
      <c r="S148" s="3">
        <v>0</v>
      </c>
      <c r="T148" s="3">
        <v>0</v>
      </c>
      <c r="U148" t="s">
        <v>110</v>
      </c>
    </row>
    <row r="149" spans="1:21" customFormat="1" ht="12.75" x14ac:dyDescent="0.2">
      <c r="A149">
        <v>1</v>
      </c>
      <c r="B149" t="s">
        <v>65</v>
      </c>
      <c r="C149">
        <v>4008000</v>
      </c>
      <c r="D149">
        <v>20730</v>
      </c>
      <c r="E149" t="s">
        <v>93</v>
      </c>
      <c r="F149">
        <v>31970</v>
      </c>
      <c r="G149" t="s">
        <v>94</v>
      </c>
      <c r="H149">
        <v>1000010466</v>
      </c>
      <c r="I149" t="s">
        <v>330</v>
      </c>
      <c r="J149" s="20">
        <v>41729</v>
      </c>
      <c r="K149" s="20">
        <v>41820</v>
      </c>
      <c r="L149" s="20">
        <v>42094</v>
      </c>
      <c r="M149" t="s">
        <v>84</v>
      </c>
      <c r="N149" t="s">
        <v>85</v>
      </c>
      <c r="O149" t="s">
        <v>227</v>
      </c>
      <c r="P149" t="s">
        <v>338</v>
      </c>
      <c r="Q149">
        <v>4008140</v>
      </c>
      <c r="R149" s="3">
        <v>33769.949999999997</v>
      </c>
      <c r="S149" s="3">
        <v>0</v>
      </c>
      <c r="T149" s="3">
        <v>0</v>
      </c>
      <c r="U149" t="s">
        <v>110</v>
      </c>
    </row>
    <row r="150" spans="1:21" customFormat="1" ht="12.75" x14ac:dyDescent="0.2">
      <c r="A150">
        <v>1</v>
      </c>
      <c r="B150" t="s">
        <v>65</v>
      </c>
      <c r="C150">
        <v>4008000</v>
      </c>
      <c r="D150">
        <v>20730</v>
      </c>
      <c r="E150" t="s">
        <v>93</v>
      </c>
      <c r="F150">
        <v>31970</v>
      </c>
      <c r="G150" t="s">
        <v>94</v>
      </c>
      <c r="H150">
        <v>1000010485</v>
      </c>
      <c r="I150" t="s">
        <v>385</v>
      </c>
      <c r="J150" s="20">
        <v>41729</v>
      </c>
      <c r="K150" s="20">
        <v>41820</v>
      </c>
      <c r="L150" s="20">
        <v>42094</v>
      </c>
      <c r="M150" t="s">
        <v>84</v>
      </c>
      <c r="N150" t="s">
        <v>85</v>
      </c>
      <c r="O150" t="s">
        <v>227</v>
      </c>
      <c r="P150" t="s">
        <v>338</v>
      </c>
      <c r="Q150">
        <v>4008140</v>
      </c>
      <c r="R150" s="3">
        <v>99103.38</v>
      </c>
      <c r="S150" s="3">
        <v>0</v>
      </c>
      <c r="T150" s="3">
        <v>0</v>
      </c>
      <c r="U150" t="s">
        <v>110</v>
      </c>
    </row>
    <row r="151" spans="1:21" customFormat="1" ht="12.75" x14ac:dyDescent="0.2">
      <c r="A151">
        <v>1</v>
      </c>
      <c r="B151" t="s">
        <v>65</v>
      </c>
      <c r="C151">
        <v>4008000</v>
      </c>
      <c r="D151">
        <v>20720</v>
      </c>
      <c r="E151" t="s">
        <v>91</v>
      </c>
      <c r="F151">
        <v>31950</v>
      </c>
      <c r="G151" t="s">
        <v>92</v>
      </c>
      <c r="H151">
        <v>1000005173</v>
      </c>
      <c r="I151" t="s">
        <v>352</v>
      </c>
      <c r="J151" s="20">
        <v>41730</v>
      </c>
      <c r="K151" s="20">
        <v>41820</v>
      </c>
      <c r="L151" s="20">
        <v>42095</v>
      </c>
      <c r="M151" t="s">
        <v>84</v>
      </c>
      <c r="N151" t="s">
        <v>85</v>
      </c>
      <c r="O151" t="s">
        <v>227</v>
      </c>
      <c r="P151" t="s">
        <v>338</v>
      </c>
      <c r="Q151">
        <v>4008140</v>
      </c>
      <c r="R151" s="3">
        <v>92437.99</v>
      </c>
      <c r="S151" s="3">
        <v>0</v>
      </c>
      <c r="T151" s="3">
        <v>0</v>
      </c>
      <c r="U151" t="s">
        <v>110</v>
      </c>
    </row>
    <row r="152" spans="1:21" customFormat="1" ht="12.75" x14ac:dyDescent="0.2">
      <c r="A152">
        <v>1</v>
      </c>
      <c r="B152" t="s">
        <v>65</v>
      </c>
      <c r="C152">
        <v>4008000</v>
      </c>
      <c r="D152">
        <v>20720</v>
      </c>
      <c r="E152" t="s">
        <v>91</v>
      </c>
      <c r="F152">
        <v>31960</v>
      </c>
      <c r="G152" t="s">
        <v>86</v>
      </c>
      <c r="H152">
        <v>1000005175</v>
      </c>
      <c r="I152" t="s">
        <v>358</v>
      </c>
      <c r="J152" s="20">
        <v>41730</v>
      </c>
      <c r="K152" s="20">
        <v>41820</v>
      </c>
      <c r="L152" s="20">
        <v>42095</v>
      </c>
      <c r="M152" t="s">
        <v>84</v>
      </c>
      <c r="N152" t="s">
        <v>85</v>
      </c>
      <c r="O152" t="s">
        <v>227</v>
      </c>
      <c r="P152" t="s">
        <v>338</v>
      </c>
      <c r="Q152">
        <v>4008140</v>
      </c>
      <c r="R152" s="3">
        <v>75880.61</v>
      </c>
      <c r="S152" s="3">
        <v>0</v>
      </c>
      <c r="T152" s="3">
        <v>0</v>
      </c>
      <c r="U152" t="s">
        <v>110</v>
      </c>
    </row>
    <row r="153" spans="1:21" customFormat="1" ht="12.75" x14ac:dyDescent="0.2">
      <c r="A153">
        <v>1</v>
      </c>
      <c r="B153" t="s">
        <v>65</v>
      </c>
      <c r="C153">
        <v>4008000</v>
      </c>
      <c r="D153">
        <v>20720</v>
      </c>
      <c r="E153" t="s">
        <v>91</v>
      </c>
      <c r="F153">
        <v>31960</v>
      </c>
      <c r="G153" t="s">
        <v>86</v>
      </c>
      <c r="H153">
        <v>1000005178</v>
      </c>
      <c r="I153" t="s">
        <v>359</v>
      </c>
      <c r="J153" s="20">
        <v>41730</v>
      </c>
      <c r="K153" s="20">
        <v>41820</v>
      </c>
      <c r="L153" s="20">
        <v>42095</v>
      </c>
      <c r="M153" t="s">
        <v>84</v>
      </c>
      <c r="N153" t="s">
        <v>85</v>
      </c>
      <c r="O153" t="s">
        <v>227</v>
      </c>
      <c r="P153" t="s">
        <v>338</v>
      </c>
      <c r="Q153">
        <v>4008140</v>
      </c>
      <c r="R153" s="3">
        <v>62135.66</v>
      </c>
      <c r="S153" s="3">
        <v>0</v>
      </c>
      <c r="T153" s="3">
        <v>0</v>
      </c>
      <c r="U153" t="s">
        <v>110</v>
      </c>
    </row>
    <row r="154" spans="1:21" customFormat="1" ht="12.75" x14ac:dyDescent="0.2">
      <c r="A154">
        <v>1</v>
      </c>
      <c r="B154" t="s">
        <v>65</v>
      </c>
      <c r="C154">
        <v>4008000</v>
      </c>
      <c r="D154">
        <v>20720</v>
      </c>
      <c r="E154" t="s">
        <v>91</v>
      </c>
      <c r="F154">
        <v>31960</v>
      </c>
      <c r="G154" t="s">
        <v>86</v>
      </c>
      <c r="H154">
        <v>1000005179</v>
      </c>
      <c r="I154" t="s">
        <v>360</v>
      </c>
      <c r="J154" s="20">
        <v>41730</v>
      </c>
      <c r="K154" s="20">
        <v>41820</v>
      </c>
      <c r="L154" s="20">
        <v>42095</v>
      </c>
      <c r="M154" t="s">
        <v>84</v>
      </c>
      <c r="N154" t="s">
        <v>85</v>
      </c>
      <c r="O154" t="s">
        <v>227</v>
      </c>
      <c r="P154" t="s">
        <v>338</v>
      </c>
      <c r="Q154">
        <v>4008140</v>
      </c>
      <c r="R154" s="3">
        <v>49957.760000000002</v>
      </c>
      <c r="S154" s="3">
        <v>0</v>
      </c>
      <c r="T154" s="3">
        <v>0</v>
      </c>
      <c r="U154" t="s">
        <v>110</v>
      </c>
    </row>
    <row r="155" spans="1:21" customFormat="1" ht="12.75" x14ac:dyDescent="0.2">
      <c r="A155">
        <v>1</v>
      </c>
      <c r="B155" t="s">
        <v>65</v>
      </c>
      <c r="C155">
        <v>4008000</v>
      </c>
      <c r="D155">
        <v>20730</v>
      </c>
      <c r="E155" t="s">
        <v>93</v>
      </c>
      <c r="F155">
        <v>31970</v>
      </c>
      <c r="G155" t="s">
        <v>94</v>
      </c>
      <c r="H155">
        <v>1000010439</v>
      </c>
      <c r="I155" t="s">
        <v>365</v>
      </c>
      <c r="J155" s="20">
        <v>41730</v>
      </c>
      <c r="K155" s="20">
        <v>41820</v>
      </c>
      <c r="L155" s="20">
        <v>42095</v>
      </c>
      <c r="M155" t="s">
        <v>84</v>
      </c>
      <c r="N155" t="s">
        <v>85</v>
      </c>
      <c r="O155" t="s">
        <v>227</v>
      </c>
      <c r="P155" t="s">
        <v>338</v>
      </c>
      <c r="Q155">
        <v>4008140</v>
      </c>
      <c r="R155" s="3">
        <v>20230.830000000002</v>
      </c>
      <c r="S155" s="3">
        <v>0</v>
      </c>
      <c r="T155" s="3">
        <v>0</v>
      </c>
      <c r="U155" t="s">
        <v>110</v>
      </c>
    </row>
    <row r="156" spans="1:21" customFormat="1" ht="12.75" x14ac:dyDescent="0.2">
      <c r="A156">
        <v>1</v>
      </c>
      <c r="B156" t="s">
        <v>65</v>
      </c>
      <c r="C156">
        <v>4008000</v>
      </c>
      <c r="D156">
        <v>20730</v>
      </c>
      <c r="E156" t="s">
        <v>93</v>
      </c>
      <c r="F156">
        <v>31970</v>
      </c>
      <c r="G156" t="s">
        <v>94</v>
      </c>
      <c r="H156">
        <v>1000010443</v>
      </c>
      <c r="I156" t="s">
        <v>366</v>
      </c>
      <c r="J156" s="20">
        <v>41730</v>
      </c>
      <c r="K156" s="20">
        <v>41820</v>
      </c>
      <c r="L156" s="20">
        <v>42095</v>
      </c>
      <c r="M156" t="s">
        <v>84</v>
      </c>
      <c r="N156" t="s">
        <v>85</v>
      </c>
      <c r="O156" t="s">
        <v>227</v>
      </c>
      <c r="P156" t="s">
        <v>338</v>
      </c>
      <c r="Q156">
        <v>4008140</v>
      </c>
      <c r="R156" s="3">
        <v>28813.73</v>
      </c>
      <c r="S156" s="3">
        <v>0</v>
      </c>
      <c r="T156" s="3">
        <v>0</v>
      </c>
      <c r="U156" t="s">
        <v>110</v>
      </c>
    </row>
    <row r="157" spans="1:21" customFormat="1" ht="12.75" x14ac:dyDescent="0.2">
      <c r="A157">
        <v>1</v>
      </c>
      <c r="B157" t="s">
        <v>65</v>
      </c>
      <c r="C157">
        <v>4008000</v>
      </c>
      <c r="D157">
        <v>20730</v>
      </c>
      <c r="E157" t="s">
        <v>93</v>
      </c>
      <c r="F157">
        <v>31970</v>
      </c>
      <c r="G157" t="s">
        <v>94</v>
      </c>
      <c r="H157">
        <v>1000010444</v>
      </c>
      <c r="I157" t="s">
        <v>98</v>
      </c>
      <c r="J157" s="20">
        <v>41730</v>
      </c>
      <c r="K157" s="20">
        <v>41820</v>
      </c>
      <c r="L157" s="20">
        <v>42095</v>
      </c>
      <c r="M157" t="s">
        <v>84</v>
      </c>
      <c r="N157" t="s">
        <v>85</v>
      </c>
      <c r="O157" t="s">
        <v>227</v>
      </c>
      <c r="P157" t="s">
        <v>338</v>
      </c>
      <c r="Q157">
        <v>4008140</v>
      </c>
      <c r="R157" s="3">
        <v>15923.8</v>
      </c>
      <c r="S157" s="3">
        <v>0</v>
      </c>
      <c r="T157" s="3">
        <v>0</v>
      </c>
      <c r="U157" t="s">
        <v>110</v>
      </c>
    </row>
    <row r="158" spans="1:21" customFormat="1" ht="12.75" x14ac:dyDescent="0.2">
      <c r="A158">
        <v>1</v>
      </c>
      <c r="B158" t="s">
        <v>65</v>
      </c>
      <c r="C158">
        <v>4008000</v>
      </c>
      <c r="D158">
        <v>20730</v>
      </c>
      <c r="E158" t="s">
        <v>93</v>
      </c>
      <c r="F158">
        <v>31970</v>
      </c>
      <c r="G158" t="s">
        <v>94</v>
      </c>
      <c r="H158">
        <v>1000010447</v>
      </c>
      <c r="I158" t="s">
        <v>134</v>
      </c>
      <c r="J158" s="20">
        <v>41730</v>
      </c>
      <c r="K158" s="20">
        <v>41820</v>
      </c>
      <c r="L158" s="20">
        <v>42095</v>
      </c>
      <c r="M158" t="s">
        <v>84</v>
      </c>
      <c r="N158" t="s">
        <v>85</v>
      </c>
      <c r="O158" t="s">
        <v>227</v>
      </c>
      <c r="P158" t="s">
        <v>338</v>
      </c>
      <c r="Q158">
        <v>4008140</v>
      </c>
      <c r="R158" s="3">
        <v>57091.09</v>
      </c>
      <c r="S158" s="3">
        <v>0</v>
      </c>
      <c r="T158" s="3">
        <v>0</v>
      </c>
      <c r="U158" t="s">
        <v>110</v>
      </c>
    </row>
    <row r="159" spans="1:21" customFormat="1" ht="12.75" x14ac:dyDescent="0.2">
      <c r="A159">
        <v>1</v>
      </c>
      <c r="B159" t="s">
        <v>65</v>
      </c>
      <c r="C159">
        <v>4008000</v>
      </c>
      <c r="D159">
        <v>20730</v>
      </c>
      <c r="E159" t="s">
        <v>93</v>
      </c>
      <c r="F159">
        <v>31970</v>
      </c>
      <c r="G159" t="s">
        <v>94</v>
      </c>
      <c r="H159">
        <v>1000010451</v>
      </c>
      <c r="I159" t="s">
        <v>367</v>
      </c>
      <c r="J159" s="20">
        <v>41730</v>
      </c>
      <c r="K159" s="20">
        <v>41820</v>
      </c>
      <c r="L159" s="20">
        <v>42095</v>
      </c>
      <c r="M159" t="s">
        <v>84</v>
      </c>
      <c r="N159" t="s">
        <v>85</v>
      </c>
      <c r="O159" t="s">
        <v>227</v>
      </c>
      <c r="P159" t="s">
        <v>338</v>
      </c>
      <c r="Q159">
        <v>4008140</v>
      </c>
      <c r="R159" s="3">
        <v>37534</v>
      </c>
      <c r="S159" s="3">
        <v>0</v>
      </c>
      <c r="T159" s="3">
        <v>0</v>
      </c>
      <c r="U159" t="s">
        <v>110</v>
      </c>
    </row>
    <row r="160" spans="1:21" customFormat="1" ht="12.75" x14ac:dyDescent="0.2">
      <c r="A160">
        <v>1</v>
      </c>
      <c r="B160" t="s">
        <v>65</v>
      </c>
      <c r="C160">
        <v>4008000</v>
      </c>
      <c r="D160">
        <v>20730</v>
      </c>
      <c r="E160" t="s">
        <v>93</v>
      </c>
      <c r="F160">
        <v>31970</v>
      </c>
      <c r="G160" t="s">
        <v>94</v>
      </c>
      <c r="H160">
        <v>1000010456</v>
      </c>
      <c r="I160" t="s">
        <v>369</v>
      </c>
      <c r="J160" s="20">
        <v>41730</v>
      </c>
      <c r="K160" s="20">
        <v>41820</v>
      </c>
      <c r="L160" s="20">
        <v>42095</v>
      </c>
      <c r="M160" t="s">
        <v>84</v>
      </c>
      <c r="N160" t="s">
        <v>85</v>
      </c>
      <c r="O160" t="s">
        <v>227</v>
      </c>
      <c r="P160" t="s">
        <v>338</v>
      </c>
      <c r="Q160">
        <v>4008140</v>
      </c>
      <c r="R160" s="3">
        <v>210735.02</v>
      </c>
      <c r="S160" s="3">
        <v>0</v>
      </c>
      <c r="T160" s="3">
        <v>0</v>
      </c>
      <c r="U160" t="s">
        <v>110</v>
      </c>
    </row>
    <row r="161" spans="1:21" customFormat="1" ht="12.75" x14ac:dyDescent="0.2">
      <c r="A161">
        <v>1</v>
      </c>
      <c r="B161" t="s">
        <v>65</v>
      </c>
      <c r="C161">
        <v>4008000</v>
      </c>
      <c r="D161">
        <v>20730</v>
      </c>
      <c r="E161" t="s">
        <v>93</v>
      </c>
      <c r="F161">
        <v>31970</v>
      </c>
      <c r="G161" t="s">
        <v>94</v>
      </c>
      <c r="H161">
        <v>1000010459</v>
      </c>
      <c r="I161" t="s">
        <v>370</v>
      </c>
      <c r="J161" s="20">
        <v>41730</v>
      </c>
      <c r="K161" s="20">
        <v>41820</v>
      </c>
      <c r="L161" s="20">
        <v>42095</v>
      </c>
      <c r="M161" t="s">
        <v>84</v>
      </c>
      <c r="N161" t="s">
        <v>85</v>
      </c>
      <c r="O161" t="s">
        <v>227</v>
      </c>
      <c r="P161" t="s">
        <v>338</v>
      </c>
      <c r="Q161">
        <v>4008140</v>
      </c>
      <c r="R161" s="3">
        <v>75068</v>
      </c>
      <c r="S161" s="3">
        <v>0</v>
      </c>
      <c r="T161" s="3">
        <v>0</v>
      </c>
      <c r="U161" t="s">
        <v>110</v>
      </c>
    </row>
    <row r="162" spans="1:21" customFormat="1" ht="12.75" x14ac:dyDescent="0.2">
      <c r="A162">
        <v>1</v>
      </c>
      <c r="B162" t="s">
        <v>65</v>
      </c>
      <c r="C162">
        <v>4008000</v>
      </c>
      <c r="D162">
        <v>20730</v>
      </c>
      <c r="E162" t="s">
        <v>93</v>
      </c>
      <c r="F162">
        <v>31970</v>
      </c>
      <c r="G162" t="s">
        <v>94</v>
      </c>
      <c r="H162">
        <v>1000010465</v>
      </c>
      <c r="I162" t="s">
        <v>371</v>
      </c>
      <c r="J162" s="20">
        <v>41730</v>
      </c>
      <c r="K162" s="20">
        <v>41820</v>
      </c>
      <c r="L162" s="20">
        <v>42095</v>
      </c>
      <c r="M162" t="s">
        <v>84</v>
      </c>
      <c r="N162" t="s">
        <v>85</v>
      </c>
      <c r="O162" t="s">
        <v>227</v>
      </c>
      <c r="P162" t="s">
        <v>338</v>
      </c>
      <c r="Q162">
        <v>4008140</v>
      </c>
      <c r="R162" s="3">
        <v>53331.31</v>
      </c>
      <c r="S162" s="3">
        <v>0</v>
      </c>
      <c r="T162" s="3">
        <v>0</v>
      </c>
      <c r="U162" t="s">
        <v>110</v>
      </c>
    </row>
    <row r="163" spans="1:21" customFormat="1" ht="12.75" x14ac:dyDescent="0.2">
      <c r="A163">
        <v>1</v>
      </c>
      <c r="B163" t="s">
        <v>65</v>
      </c>
      <c r="C163">
        <v>4008000</v>
      </c>
      <c r="D163">
        <v>20730</v>
      </c>
      <c r="E163" t="s">
        <v>93</v>
      </c>
      <c r="F163">
        <v>31970</v>
      </c>
      <c r="G163" t="s">
        <v>94</v>
      </c>
      <c r="H163">
        <v>1000010468</v>
      </c>
      <c r="I163" t="s">
        <v>372</v>
      </c>
      <c r="J163" s="20">
        <v>41730</v>
      </c>
      <c r="K163" s="20">
        <v>41820</v>
      </c>
      <c r="L163" s="20">
        <v>42095</v>
      </c>
      <c r="M163" t="s">
        <v>84</v>
      </c>
      <c r="N163" t="s">
        <v>85</v>
      </c>
      <c r="O163" t="s">
        <v>227</v>
      </c>
      <c r="P163" t="s">
        <v>338</v>
      </c>
      <c r="Q163">
        <v>4008140</v>
      </c>
      <c r="R163" s="3">
        <v>18858.21</v>
      </c>
      <c r="S163" s="3">
        <v>0</v>
      </c>
      <c r="T163" s="3">
        <v>0</v>
      </c>
      <c r="U163" t="s">
        <v>110</v>
      </c>
    </row>
    <row r="164" spans="1:21" customFormat="1" ht="12.75" x14ac:dyDescent="0.2">
      <c r="A164">
        <v>1</v>
      </c>
      <c r="B164" t="s">
        <v>65</v>
      </c>
      <c r="C164">
        <v>4008000</v>
      </c>
      <c r="D164">
        <v>20730</v>
      </c>
      <c r="E164" t="s">
        <v>93</v>
      </c>
      <c r="F164">
        <v>31970</v>
      </c>
      <c r="G164" t="s">
        <v>94</v>
      </c>
      <c r="H164">
        <v>1000010471</v>
      </c>
      <c r="I164" t="s">
        <v>373</v>
      </c>
      <c r="J164" s="20">
        <v>41730</v>
      </c>
      <c r="K164" s="20">
        <v>41820</v>
      </c>
      <c r="L164" s="20">
        <v>42095</v>
      </c>
      <c r="M164" t="s">
        <v>84</v>
      </c>
      <c r="N164" t="s">
        <v>85</v>
      </c>
      <c r="O164" t="s">
        <v>227</v>
      </c>
      <c r="P164" t="s">
        <v>338</v>
      </c>
      <c r="Q164">
        <v>4008140</v>
      </c>
      <c r="R164" s="3">
        <v>77871.789999999994</v>
      </c>
      <c r="S164" s="3">
        <v>0</v>
      </c>
      <c r="T164" s="3">
        <v>0</v>
      </c>
      <c r="U164" t="s">
        <v>110</v>
      </c>
    </row>
    <row r="165" spans="1:21" customFormat="1" ht="12.75" x14ac:dyDescent="0.2">
      <c r="A165">
        <v>1</v>
      </c>
      <c r="B165" t="s">
        <v>65</v>
      </c>
      <c r="C165">
        <v>4008000</v>
      </c>
      <c r="D165">
        <v>20730</v>
      </c>
      <c r="E165" t="s">
        <v>93</v>
      </c>
      <c r="F165">
        <v>31970</v>
      </c>
      <c r="G165" t="s">
        <v>94</v>
      </c>
      <c r="H165">
        <v>1000010472</v>
      </c>
      <c r="I165" t="s">
        <v>374</v>
      </c>
      <c r="J165" s="20">
        <v>41730</v>
      </c>
      <c r="K165" s="20">
        <v>41820</v>
      </c>
      <c r="L165" s="20">
        <v>42095</v>
      </c>
      <c r="M165" t="s">
        <v>84</v>
      </c>
      <c r="N165" t="s">
        <v>85</v>
      </c>
      <c r="O165" t="s">
        <v>227</v>
      </c>
      <c r="P165" t="s">
        <v>338</v>
      </c>
      <c r="Q165">
        <v>4008140</v>
      </c>
      <c r="R165" s="3">
        <v>37909.339999999997</v>
      </c>
      <c r="S165" s="3">
        <v>0</v>
      </c>
      <c r="T165" s="3">
        <v>0</v>
      </c>
      <c r="U165" t="s">
        <v>110</v>
      </c>
    </row>
    <row r="166" spans="1:21" customFormat="1" ht="12.75" x14ac:dyDescent="0.2">
      <c r="A166">
        <v>1</v>
      </c>
      <c r="B166" t="s">
        <v>65</v>
      </c>
      <c r="C166">
        <v>4008000</v>
      </c>
      <c r="D166">
        <v>20730</v>
      </c>
      <c r="E166" t="s">
        <v>93</v>
      </c>
      <c r="F166">
        <v>31970</v>
      </c>
      <c r="G166" t="s">
        <v>94</v>
      </c>
      <c r="H166">
        <v>1000010473</v>
      </c>
      <c r="I166" t="s">
        <v>375</v>
      </c>
      <c r="J166" s="20">
        <v>41730</v>
      </c>
      <c r="K166" s="20">
        <v>41820</v>
      </c>
      <c r="L166" s="20">
        <v>42095</v>
      </c>
      <c r="M166" t="s">
        <v>84</v>
      </c>
      <c r="N166" t="s">
        <v>85</v>
      </c>
      <c r="O166" t="s">
        <v>227</v>
      </c>
      <c r="P166" t="s">
        <v>338</v>
      </c>
      <c r="Q166">
        <v>4008140</v>
      </c>
      <c r="R166" s="3">
        <v>16890.3</v>
      </c>
      <c r="S166" s="3">
        <v>0</v>
      </c>
      <c r="T166" s="3">
        <v>0</v>
      </c>
      <c r="U166" t="s">
        <v>110</v>
      </c>
    </row>
    <row r="167" spans="1:21" customFormat="1" ht="12.75" x14ac:dyDescent="0.2">
      <c r="A167">
        <v>1</v>
      </c>
      <c r="B167" t="s">
        <v>65</v>
      </c>
      <c r="C167">
        <v>4008000</v>
      </c>
      <c r="D167">
        <v>20730</v>
      </c>
      <c r="E167" t="s">
        <v>93</v>
      </c>
      <c r="F167">
        <v>31970</v>
      </c>
      <c r="G167" t="s">
        <v>94</v>
      </c>
      <c r="H167">
        <v>1000010474</v>
      </c>
      <c r="I167" t="s">
        <v>376</v>
      </c>
      <c r="J167" s="20">
        <v>41730</v>
      </c>
      <c r="K167" s="20">
        <v>41820</v>
      </c>
      <c r="L167" s="20">
        <v>42095</v>
      </c>
      <c r="M167" t="s">
        <v>84</v>
      </c>
      <c r="N167" t="s">
        <v>85</v>
      </c>
      <c r="O167" t="s">
        <v>227</v>
      </c>
      <c r="P167" t="s">
        <v>338</v>
      </c>
      <c r="Q167">
        <v>4008140</v>
      </c>
      <c r="R167" s="3">
        <v>56301</v>
      </c>
      <c r="S167" s="3">
        <v>0</v>
      </c>
      <c r="T167" s="3">
        <v>0</v>
      </c>
      <c r="U167" t="s">
        <v>110</v>
      </c>
    </row>
    <row r="168" spans="1:21" customFormat="1" ht="12.75" x14ac:dyDescent="0.2">
      <c r="A168">
        <v>1</v>
      </c>
      <c r="B168" t="s">
        <v>65</v>
      </c>
      <c r="C168">
        <v>4008000</v>
      </c>
      <c r="D168">
        <v>20730</v>
      </c>
      <c r="E168" t="s">
        <v>93</v>
      </c>
      <c r="F168">
        <v>31970</v>
      </c>
      <c r="G168" t="s">
        <v>94</v>
      </c>
      <c r="H168">
        <v>1000010475</v>
      </c>
      <c r="I168" t="s">
        <v>377</v>
      </c>
      <c r="J168" s="20">
        <v>41730</v>
      </c>
      <c r="K168" s="20">
        <v>41820</v>
      </c>
      <c r="L168" s="20">
        <v>42095</v>
      </c>
      <c r="M168" t="s">
        <v>84</v>
      </c>
      <c r="N168" t="s">
        <v>85</v>
      </c>
      <c r="O168" t="s">
        <v>227</v>
      </c>
      <c r="P168" t="s">
        <v>338</v>
      </c>
      <c r="Q168">
        <v>4008140</v>
      </c>
      <c r="R168" s="3">
        <v>33780.6</v>
      </c>
      <c r="S168" s="3">
        <v>0</v>
      </c>
      <c r="T168" s="3">
        <v>0</v>
      </c>
      <c r="U168" t="s">
        <v>110</v>
      </c>
    </row>
    <row r="169" spans="1:21" customFormat="1" ht="12.75" x14ac:dyDescent="0.2">
      <c r="A169">
        <v>1</v>
      </c>
      <c r="B169" t="s">
        <v>65</v>
      </c>
      <c r="C169">
        <v>4008000</v>
      </c>
      <c r="D169">
        <v>20730</v>
      </c>
      <c r="E169" t="s">
        <v>93</v>
      </c>
      <c r="F169">
        <v>31970</v>
      </c>
      <c r="G169" t="s">
        <v>94</v>
      </c>
      <c r="H169">
        <v>1000010476</v>
      </c>
      <c r="I169" t="s">
        <v>378</v>
      </c>
      <c r="J169" s="20">
        <v>41730</v>
      </c>
      <c r="K169" s="20">
        <v>41820</v>
      </c>
      <c r="L169" s="20">
        <v>42095</v>
      </c>
      <c r="M169" t="s">
        <v>84</v>
      </c>
      <c r="N169" t="s">
        <v>85</v>
      </c>
      <c r="O169" t="s">
        <v>227</v>
      </c>
      <c r="P169" t="s">
        <v>338</v>
      </c>
      <c r="Q169">
        <v>4008140</v>
      </c>
      <c r="R169" s="3">
        <v>63394.93</v>
      </c>
      <c r="S169" s="3">
        <v>0</v>
      </c>
      <c r="T169" s="3">
        <v>0</v>
      </c>
      <c r="U169" t="s">
        <v>110</v>
      </c>
    </row>
    <row r="170" spans="1:21" customFormat="1" ht="12.75" x14ac:dyDescent="0.2">
      <c r="A170">
        <v>1</v>
      </c>
      <c r="B170" t="s">
        <v>65</v>
      </c>
      <c r="C170">
        <v>4008000</v>
      </c>
      <c r="D170">
        <v>20730</v>
      </c>
      <c r="E170" t="s">
        <v>93</v>
      </c>
      <c r="F170">
        <v>31970</v>
      </c>
      <c r="G170" t="s">
        <v>94</v>
      </c>
      <c r="H170">
        <v>1000010477</v>
      </c>
      <c r="I170" t="s">
        <v>379</v>
      </c>
      <c r="J170" s="20">
        <v>41730</v>
      </c>
      <c r="K170" s="20">
        <v>41820</v>
      </c>
      <c r="L170" s="20">
        <v>42095</v>
      </c>
      <c r="M170" t="s">
        <v>84</v>
      </c>
      <c r="N170" t="s">
        <v>85</v>
      </c>
      <c r="O170" t="s">
        <v>227</v>
      </c>
      <c r="P170" t="s">
        <v>338</v>
      </c>
      <c r="Q170">
        <v>4008140</v>
      </c>
      <c r="R170" s="3">
        <v>54050.09</v>
      </c>
      <c r="S170" s="3">
        <v>0</v>
      </c>
      <c r="T170" s="3">
        <v>0</v>
      </c>
      <c r="U170" t="s">
        <v>110</v>
      </c>
    </row>
    <row r="171" spans="1:21" customFormat="1" ht="12.75" x14ac:dyDescent="0.2">
      <c r="A171">
        <v>1</v>
      </c>
      <c r="B171" t="s">
        <v>65</v>
      </c>
      <c r="C171">
        <v>4008000</v>
      </c>
      <c r="D171">
        <v>20730</v>
      </c>
      <c r="E171" t="s">
        <v>93</v>
      </c>
      <c r="F171">
        <v>31970</v>
      </c>
      <c r="G171" t="s">
        <v>94</v>
      </c>
      <c r="H171">
        <v>1000010478</v>
      </c>
      <c r="I171" t="s">
        <v>380</v>
      </c>
      <c r="J171" s="20">
        <v>41730</v>
      </c>
      <c r="K171" s="20">
        <v>41820</v>
      </c>
      <c r="L171" s="20">
        <v>42186</v>
      </c>
      <c r="M171" t="s">
        <v>84</v>
      </c>
      <c r="N171" t="s">
        <v>85</v>
      </c>
      <c r="O171" t="s">
        <v>227</v>
      </c>
      <c r="P171" t="s">
        <v>338</v>
      </c>
      <c r="Q171">
        <v>4008140</v>
      </c>
      <c r="R171" s="3">
        <v>28015.4</v>
      </c>
      <c r="S171" s="3">
        <v>0</v>
      </c>
      <c r="T171" s="3">
        <v>0</v>
      </c>
      <c r="U171" t="s">
        <v>110</v>
      </c>
    </row>
    <row r="172" spans="1:21" customFormat="1" ht="12.75" x14ac:dyDescent="0.2">
      <c r="A172">
        <v>1</v>
      </c>
      <c r="B172" t="s">
        <v>65</v>
      </c>
      <c r="C172">
        <v>4008000</v>
      </c>
      <c r="D172">
        <v>20730</v>
      </c>
      <c r="E172" t="s">
        <v>93</v>
      </c>
      <c r="F172">
        <v>31970</v>
      </c>
      <c r="G172" t="s">
        <v>94</v>
      </c>
      <c r="H172">
        <v>1000010479</v>
      </c>
      <c r="I172" t="s">
        <v>381</v>
      </c>
      <c r="J172" s="20">
        <v>41730</v>
      </c>
      <c r="K172" s="20">
        <v>41820</v>
      </c>
      <c r="L172" s="20">
        <v>42095</v>
      </c>
      <c r="M172" t="s">
        <v>84</v>
      </c>
      <c r="N172" t="s">
        <v>85</v>
      </c>
      <c r="O172" t="s">
        <v>227</v>
      </c>
      <c r="P172" t="s">
        <v>338</v>
      </c>
      <c r="Q172">
        <v>4008140</v>
      </c>
      <c r="R172" s="3">
        <v>131669.65</v>
      </c>
      <c r="S172" s="3">
        <v>0</v>
      </c>
      <c r="T172" s="3">
        <v>0</v>
      </c>
      <c r="U172" t="s">
        <v>110</v>
      </c>
    </row>
    <row r="173" spans="1:21" customFormat="1" ht="12.75" x14ac:dyDescent="0.2">
      <c r="A173">
        <v>1</v>
      </c>
      <c r="B173" t="s">
        <v>65</v>
      </c>
      <c r="C173">
        <v>4008000</v>
      </c>
      <c r="D173">
        <v>20730</v>
      </c>
      <c r="E173" t="s">
        <v>93</v>
      </c>
      <c r="F173">
        <v>31970</v>
      </c>
      <c r="G173" t="s">
        <v>94</v>
      </c>
      <c r="H173">
        <v>1000010481</v>
      </c>
      <c r="I173" t="s">
        <v>382</v>
      </c>
      <c r="J173" s="20">
        <v>41730</v>
      </c>
      <c r="K173" s="20">
        <v>41820</v>
      </c>
      <c r="L173" s="20">
        <v>42095</v>
      </c>
      <c r="M173" t="s">
        <v>84</v>
      </c>
      <c r="N173" t="s">
        <v>85</v>
      </c>
      <c r="O173" t="s">
        <v>227</v>
      </c>
      <c r="P173" t="s">
        <v>338</v>
      </c>
      <c r="Q173">
        <v>4008140</v>
      </c>
      <c r="R173" s="3">
        <v>18642.39</v>
      </c>
      <c r="S173" s="3">
        <v>0</v>
      </c>
      <c r="T173" s="3">
        <v>0</v>
      </c>
      <c r="U173" t="s">
        <v>110</v>
      </c>
    </row>
    <row r="174" spans="1:21" customFormat="1" ht="12.75" x14ac:dyDescent="0.2">
      <c r="A174">
        <v>1</v>
      </c>
      <c r="B174" t="s">
        <v>65</v>
      </c>
      <c r="C174">
        <v>4008000</v>
      </c>
      <c r="D174">
        <v>20730</v>
      </c>
      <c r="E174" t="s">
        <v>93</v>
      </c>
      <c r="F174">
        <v>31970</v>
      </c>
      <c r="G174" t="s">
        <v>94</v>
      </c>
      <c r="H174">
        <v>1000010482</v>
      </c>
      <c r="I174" t="s">
        <v>383</v>
      </c>
      <c r="J174" s="20">
        <v>41730</v>
      </c>
      <c r="K174" s="20">
        <v>41820</v>
      </c>
      <c r="L174" s="20">
        <v>42095</v>
      </c>
      <c r="M174" t="s">
        <v>84</v>
      </c>
      <c r="N174" t="s">
        <v>85</v>
      </c>
      <c r="O174" t="s">
        <v>227</v>
      </c>
      <c r="P174" t="s">
        <v>338</v>
      </c>
      <c r="Q174">
        <v>4008140</v>
      </c>
      <c r="R174" s="3">
        <v>19217.41</v>
      </c>
      <c r="S174" s="3">
        <v>0</v>
      </c>
      <c r="T174" s="3">
        <v>0</v>
      </c>
      <c r="U174" t="s">
        <v>110</v>
      </c>
    </row>
    <row r="175" spans="1:21" customFormat="1" ht="12.75" x14ac:dyDescent="0.2">
      <c r="A175">
        <v>1</v>
      </c>
      <c r="B175" t="s">
        <v>65</v>
      </c>
      <c r="C175">
        <v>4008000</v>
      </c>
      <c r="D175">
        <v>20720</v>
      </c>
      <c r="E175" t="s">
        <v>91</v>
      </c>
      <c r="F175">
        <v>31950</v>
      </c>
      <c r="G175" t="s">
        <v>92</v>
      </c>
      <c r="H175">
        <v>1000005176</v>
      </c>
      <c r="I175" t="s">
        <v>115</v>
      </c>
      <c r="J175" s="20">
        <v>41731</v>
      </c>
      <c r="K175" s="20">
        <v>41820</v>
      </c>
      <c r="L175" s="20">
        <v>42096</v>
      </c>
      <c r="M175" t="s">
        <v>84</v>
      </c>
      <c r="N175" t="s">
        <v>85</v>
      </c>
      <c r="O175" t="s">
        <v>227</v>
      </c>
      <c r="P175" t="s">
        <v>338</v>
      </c>
      <c r="Q175">
        <v>4008140</v>
      </c>
      <c r="R175" s="3">
        <v>35299.61</v>
      </c>
      <c r="S175" s="3">
        <v>0</v>
      </c>
      <c r="T175" s="3">
        <v>0</v>
      </c>
      <c r="U175" t="s">
        <v>110</v>
      </c>
    </row>
    <row r="176" spans="1:21" customFormat="1" ht="12.75" x14ac:dyDescent="0.2">
      <c r="A176">
        <v>1</v>
      </c>
      <c r="B176" t="s">
        <v>65</v>
      </c>
      <c r="C176">
        <v>4008000</v>
      </c>
      <c r="D176">
        <v>20730</v>
      </c>
      <c r="E176" t="s">
        <v>93</v>
      </c>
      <c r="F176">
        <v>31970</v>
      </c>
      <c r="G176" t="s">
        <v>94</v>
      </c>
      <c r="H176">
        <v>1000010448</v>
      </c>
      <c r="I176" t="s">
        <v>130</v>
      </c>
      <c r="J176" s="20">
        <v>41732</v>
      </c>
      <c r="K176" s="20">
        <v>41820</v>
      </c>
      <c r="L176" s="20">
        <v>42097</v>
      </c>
      <c r="M176" t="s">
        <v>84</v>
      </c>
      <c r="N176" t="s">
        <v>85</v>
      </c>
      <c r="O176" t="s">
        <v>227</v>
      </c>
      <c r="P176" t="s">
        <v>338</v>
      </c>
      <c r="Q176">
        <v>4008140</v>
      </c>
      <c r="R176" s="3">
        <v>34821.17</v>
      </c>
      <c r="S176" s="3">
        <v>0</v>
      </c>
      <c r="T176" s="3">
        <v>0</v>
      </c>
      <c r="U176" t="s">
        <v>110</v>
      </c>
    </row>
    <row r="177" spans="1:21" customFormat="1" ht="12.75" x14ac:dyDescent="0.2">
      <c r="A177">
        <v>1</v>
      </c>
      <c r="B177" t="s">
        <v>65</v>
      </c>
      <c r="C177">
        <v>4008000</v>
      </c>
      <c r="D177">
        <v>20730</v>
      </c>
      <c r="E177" t="s">
        <v>93</v>
      </c>
      <c r="F177">
        <v>31970</v>
      </c>
      <c r="G177" t="s">
        <v>94</v>
      </c>
      <c r="H177">
        <v>1000010483</v>
      </c>
      <c r="I177" t="s">
        <v>99</v>
      </c>
      <c r="J177" s="20">
        <v>41733</v>
      </c>
      <c r="K177" s="20">
        <v>41820</v>
      </c>
      <c r="L177" s="20">
        <v>42098</v>
      </c>
      <c r="M177" t="s">
        <v>84</v>
      </c>
      <c r="N177" t="s">
        <v>85</v>
      </c>
      <c r="O177" t="s">
        <v>227</v>
      </c>
      <c r="P177" t="s">
        <v>338</v>
      </c>
      <c r="Q177">
        <v>4008140</v>
      </c>
      <c r="R177" s="3">
        <v>57386.5</v>
      </c>
      <c r="S177" s="3">
        <v>0</v>
      </c>
      <c r="T177" s="3">
        <v>0</v>
      </c>
      <c r="U177" t="s">
        <v>110</v>
      </c>
    </row>
    <row r="178" spans="1:21" customFormat="1" ht="12.75" x14ac:dyDescent="0.2">
      <c r="A178">
        <v>1</v>
      </c>
      <c r="B178" t="s">
        <v>65</v>
      </c>
      <c r="C178">
        <v>4008000</v>
      </c>
      <c r="D178">
        <v>20730</v>
      </c>
      <c r="E178" t="s">
        <v>93</v>
      </c>
      <c r="F178">
        <v>31970</v>
      </c>
      <c r="G178" t="s">
        <v>94</v>
      </c>
      <c r="H178">
        <v>1000010484</v>
      </c>
      <c r="I178" t="s">
        <v>384</v>
      </c>
      <c r="J178" s="20">
        <v>41734</v>
      </c>
      <c r="K178" s="20">
        <v>41820</v>
      </c>
      <c r="L178" s="20">
        <v>42099</v>
      </c>
      <c r="M178" t="s">
        <v>84</v>
      </c>
      <c r="N178" t="s">
        <v>85</v>
      </c>
      <c r="O178" t="s">
        <v>227</v>
      </c>
      <c r="P178" t="s">
        <v>338</v>
      </c>
      <c r="Q178">
        <v>4008140</v>
      </c>
      <c r="R178" s="3">
        <v>55153.02</v>
      </c>
      <c r="S178" s="3">
        <v>0</v>
      </c>
      <c r="T178" s="3">
        <v>0</v>
      </c>
      <c r="U178" t="s">
        <v>110</v>
      </c>
    </row>
    <row r="179" spans="1:21" customFormat="1" ht="12.75" x14ac:dyDescent="0.2">
      <c r="A179">
        <v>1</v>
      </c>
      <c r="B179" t="s">
        <v>65</v>
      </c>
      <c r="C179">
        <v>4008000</v>
      </c>
      <c r="D179">
        <v>20730</v>
      </c>
      <c r="E179" t="s">
        <v>93</v>
      </c>
      <c r="F179">
        <v>31970</v>
      </c>
      <c r="G179" t="s">
        <v>94</v>
      </c>
      <c r="H179">
        <v>1000010461</v>
      </c>
      <c r="I179" t="s">
        <v>139</v>
      </c>
      <c r="J179" s="20">
        <v>41736</v>
      </c>
      <c r="K179" s="20">
        <v>41820</v>
      </c>
      <c r="L179" s="20">
        <v>42101</v>
      </c>
      <c r="M179" t="s">
        <v>84</v>
      </c>
      <c r="N179" t="s">
        <v>85</v>
      </c>
      <c r="O179" t="s">
        <v>227</v>
      </c>
      <c r="P179" t="s">
        <v>338</v>
      </c>
      <c r="Q179">
        <v>4008140</v>
      </c>
      <c r="R179" s="3">
        <v>48712.12</v>
      </c>
      <c r="S179" s="3">
        <v>0</v>
      </c>
      <c r="T179" s="3">
        <v>0</v>
      </c>
      <c r="U179" t="s">
        <v>110</v>
      </c>
    </row>
    <row r="180" spans="1:21" customFormat="1" ht="12.75" x14ac:dyDescent="0.2">
      <c r="A180">
        <v>1</v>
      </c>
      <c r="B180" t="s">
        <v>65</v>
      </c>
      <c r="C180">
        <v>4008000</v>
      </c>
      <c r="D180">
        <v>20730</v>
      </c>
      <c r="E180" t="s">
        <v>93</v>
      </c>
      <c r="F180">
        <v>31970</v>
      </c>
      <c r="G180" t="s">
        <v>94</v>
      </c>
      <c r="H180">
        <v>1000010480</v>
      </c>
      <c r="I180" t="s">
        <v>132</v>
      </c>
      <c r="J180" s="20">
        <v>41738</v>
      </c>
      <c r="K180" s="20">
        <v>41820</v>
      </c>
      <c r="L180" s="20">
        <v>42103</v>
      </c>
      <c r="M180" t="s">
        <v>84</v>
      </c>
      <c r="N180" t="s">
        <v>85</v>
      </c>
      <c r="O180" t="s">
        <v>227</v>
      </c>
      <c r="P180" t="s">
        <v>338</v>
      </c>
      <c r="Q180">
        <v>4008140</v>
      </c>
      <c r="R180" s="3">
        <v>90394.2</v>
      </c>
      <c r="S180" s="3">
        <v>0</v>
      </c>
      <c r="T180" s="3">
        <v>0</v>
      </c>
      <c r="U180" t="s">
        <v>110</v>
      </c>
    </row>
    <row r="181" spans="1:21" customFormat="1" ht="12.75" x14ac:dyDescent="0.2">
      <c r="A181">
        <v>1</v>
      </c>
      <c r="B181" t="s">
        <v>65</v>
      </c>
      <c r="C181">
        <v>4008000</v>
      </c>
      <c r="D181">
        <v>20730</v>
      </c>
      <c r="E181" t="s">
        <v>93</v>
      </c>
      <c r="F181">
        <v>31970</v>
      </c>
      <c r="G181" t="s">
        <v>94</v>
      </c>
      <c r="H181">
        <v>1000010447</v>
      </c>
      <c r="I181" t="s">
        <v>134</v>
      </c>
      <c r="J181" s="20">
        <v>41744</v>
      </c>
      <c r="K181" s="20">
        <v>41820</v>
      </c>
      <c r="L181" s="20">
        <v>42109</v>
      </c>
      <c r="M181" t="s">
        <v>84</v>
      </c>
      <c r="N181" t="s">
        <v>85</v>
      </c>
      <c r="O181" t="s">
        <v>227</v>
      </c>
      <c r="P181" t="s">
        <v>338</v>
      </c>
      <c r="Q181">
        <v>4008140</v>
      </c>
      <c r="R181" s="3">
        <v>60008.47</v>
      </c>
      <c r="S181" s="3">
        <v>0</v>
      </c>
      <c r="T181" s="3">
        <v>0</v>
      </c>
      <c r="U181" t="s">
        <v>110</v>
      </c>
    </row>
    <row r="182" spans="1:21" customFormat="1" ht="12.75" x14ac:dyDescent="0.2">
      <c r="A182">
        <v>1</v>
      </c>
      <c r="B182" t="s">
        <v>65</v>
      </c>
      <c r="C182">
        <v>4008000</v>
      </c>
      <c r="D182">
        <v>20730</v>
      </c>
      <c r="E182" t="s">
        <v>93</v>
      </c>
      <c r="F182">
        <v>31970</v>
      </c>
      <c r="G182" t="s">
        <v>94</v>
      </c>
      <c r="H182">
        <v>1000010452</v>
      </c>
      <c r="I182" t="s">
        <v>368</v>
      </c>
      <c r="J182" s="20">
        <v>41744</v>
      </c>
      <c r="K182" s="20">
        <v>41820</v>
      </c>
      <c r="L182" s="20">
        <v>42109</v>
      </c>
      <c r="M182" t="s">
        <v>84</v>
      </c>
      <c r="N182" t="s">
        <v>85</v>
      </c>
      <c r="O182" t="s">
        <v>227</v>
      </c>
      <c r="P182" t="s">
        <v>338</v>
      </c>
      <c r="Q182">
        <v>4008140</v>
      </c>
      <c r="R182" s="3">
        <v>20830.66</v>
      </c>
      <c r="S182" s="3">
        <v>0</v>
      </c>
      <c r="T182" s="3">
        <v>0</v>
      </c>
      <c r="U182" t="s">
        <v>110</v>
      </c>
    </row>
    <row r="183" spans="1:21" customFormat="1" ht="12.75" x14ac:dyDescent="0.2">
      <c r="A183">
        <v>1</v>
      </c>
      <c r="B183" t="s">
        <v>65</v>
      </c>
      <c r="C183">
        <v>4008000</v>
      </c>
      <c r="D183">
        <v>20730</v>
      </c>
      <c r="E183" t="s">
        <v>93</v>
      </c>
      <c r="F183">
        <v>31970</v>
      </c>
      <c r="G183" t="s">
        <v>94</v>
      </c>
      <c r="H183">
        <v>1000010486</v>
      </c>
      <c r="I183" t="s">
        <v>140</v>
      </c>
      <c r="J183" s="20">
        <v>41744</v>
      </c>
      <c r="K183" s="20">
        <v>41820</v>
      </c>
      <c r="L183" s="20">
        <v>42109</v>
      </c>
      <c r="M183" t="s">
        <v>84</v>
      </c>
      <c r="N183" t="s">
        <v>85</v>
      </c>
      <c r="O183" t="s">
        <v>227</v>
      </c>
      <c r="P183" t="s">
        <v>338</v>
      </c>
      <c r="Q183">
        <v>4008140</v>
      </c>
      <c r="R183" s="3">
        <v>111254.64</v>
      </c>
      <c r="S183" s="3">
        <v>0</v>
      </c>
      <c r="T183" s="3">
        <v>0</v>
      </c>
      <c r="U183" t="s">
        <v>110</v>
      </c>
    </row>
    <row r="184" spans="1:21" customFormat="1" ht="12.75" x14ac:dyDescent="0.2">
      <c r="A184">
        <v>1</v>
      </c>
      <c r="B184" t="s">
        <v>65</v>
      </c>
      <c r="C184">
        <v>4008000</v>
      </c>
      <c r="D184">
        <v>20730</v>
      </c>
      <c r="E184" t="s">
        <v>93</v>
      </c>
      <c r="F184">
        <v>31970</v>
      </c>
      <c r="G184" t="s">
        <v>94</v>
      </c>
      <c r="H184">
        <v>1000010487</v>
      </c>
      <c r="I184" t="s">
        <v>141</v>
      </c>
      <c r="J184" s="20">
        <v>41744</v>
      </c>
      <c r="K184" s="20">
        <v>41820</v>
      </c>
      <c r="L184" s="20">
        <v>42109</v>
      </c>
      <c r="M184" t="s">
        <v>84</v>
      </c>
      <c r="N184" t="s">
        <v>85</v>
      </c>
      <c r="O184" t="s">
        <v>227</v>
      </c>
      <c r="P184" t="s">
        <v>338</v>
      </c>
      <c r="Q184">
        <v>4008140</v>
      </c>
      <c r="R184" s="3">
        <v>24065.72</v>
      </c>
      <c r="S184" s="3">
        <v>0</v>
      </c>
      <c r="T184" s="3">
        <v>0</v>
      </c>
      <c r="U184" t="s">
        <v>110</v>
      </c>
    </row>
    <row r="185" spans="1:21" customFormat="1" ht="12.75" x14ac:dyDescent="0.2">
      <c r="A185">
        <v>1</v>
      </c>
      <c r="B185" t="s">
        <v>65</v>
      </c>
      <c r="C185">
        <v>4008000</v>
      </c>
      <c r="D185">
        <v>20730</v>
      </c>
      <c r="E185" t="s">
        <v>93</v>
      </c>
      <c r="F185">
        <v>31970</v>
      </c>
      <c r="G185" t="s">
        <v>94</v>
      </c>
      <c r="H185">
        <v>1000010490</v>
      </c>
      <c r="I185" t="s">
        <v>142</v>
      </c>
      <c r="J185" s="20">
        <v>41749</v>
      </c>
      <c r="K185" s="20">
        <v>41820</v>
      </c>
      <c r="L185" s="20">
        <v>42114</v>
      </c>
      <c r="M185" t="s">
        <v>84</v>
      </c>
      <c r="N185" t="s">
        <v>85</v>
      </c>
      <c r="O185" t="s">
        <v>227</v>
      </c>
      <c r="P185" t="s">
        <v>338</v>
      </c>
      <c r="Q185">
        <v>4008140</v>
      </c>
      <c r="R185" s="3">
        <v>13967.68</v>
      </c>
      <c r="S185" s="3">
        <v>0</v>
      </c>
      <c r="T185" s="3">
        <v>0</v>
      </c>
      <c r="U185" t="s">
        <v>110</v>
      </c>
    </row>
    <row r="186" spans="1:21" customFormat="1" ht="12.75" x14ac:dyDescent="0.2">
      <c r="A186">
        <v>1</v>
      </c>
      <c r="B186" t="s">
        <v>65</v>
      </c>
      <c r="C186">
        <v>4008000</v>
      </c>
      <c r="D186">
        <v>20720</v>
      </c>
      <c r="E186" t="s">
        <v>91</v>
      </c>
      <c r="F186">
        <v>31950</v>
      </c>
      <c r="G186" t="s">
        <v>92</v>
      </c>
      <c r="H186">
        <v>1000005185</v>
      </c>
      <c r="I186" t="s">
        <v>353</v>
      </c>
      <c r="J186" s="20">
        <v>41757</v>
      </c>
      <c r="K186" s="20">
        <v>41820</v>
      </c>
      <c r="L186" s="20">
        <v>42122</v>
      </c>
      <c r="M186" t="s">
        <v>84</v>
      </c>
      <c r="N186" t="s">
        <v>85</v>
      </c>
      <c r="O186" t="s">
        <v>227</v>
      </c>
      <c r="P186" t="s">
        <v>338</v>
      </c>
      <c r="Q186">
        <v>4008140</v>
      </c>
      <c r="R186" s="3">
        <v>0</v>
      </c>
      <c r="S186" s="3">
        <v>0</v>
      </c>
      <c r="T186" s="3">
        <v>0</v>
      </c>
      <c r="U186" t="s">
        <v>110</v>
      </c>
    </row>
    <row r="187" spans="1:21" customFormat="1" ht="12.75" x14ac:dyDescent="0.2">
      <c r="A187">
        <v>1</v>
      </c>
      <c r="B187" t="s">
        <v>65</v>
      </c>
      <c r="C187">
        <v>4008000</v>
      </c>
      <c r="D187">
        <v>20720</v>
      </c>
      <c r="E187" t="s">
        <v>91</v>
      </c>
      <c r="F187">
        <v>31950</v>
      </c>
      <c r="G187" t="s">
        <v>92</v>
      </c>
      <c r="H187">
        <v>1000005185</v>
      </c>
      <c r="I187" t="s">
        <v>353</v>
      </c>
      <c r="J187" s="20">
        <v>41758</v>
      </c>
      <c r="K187" s="20">
        <v>41820</v>
      </c>
      <c r="L187" s="20">
        <v>42123</v>
      </c>
      <c r="M187" t="s">
        <v>84</v>
      </c>
      <c r="N187" t="s">
        <v>85</v>
      </c>
      <c r="O187" t="s">
        <v>227</v>
      </c>
      <c r="P187" t="s">
        <v>338</v>
      </c>
      <c r="Q187">
        <v>4008140</v>
      </c>
      <c r="R187" s="3">
        <v>107307.99</v>
      </c>
      <c r="S187" s="3">
        <v>0</v>
      </c>
      <c r="T187" s="3">
        <v>0</v>
      </c>
      <c r="U187" t="s">
        <v>110</v>
      </c>
    </row>
    <row r="188" spans="1:21" customFormat="1" ht="12.75" x14ac:dyDescent="0.2">
      <c r="A188">
        <v>1</v>
      </c>
      <c r="B188" t="s">
        <v>65</v>
      </c>
      <c r="C188">
        <v>4008000</v>
      </c>
      <c r="D188">
        <v>20730</v>
      </c>
      <c r="E188" t="s">
        <v>93</v>
      </c>
      <c r="F188">
        <v>31970</v>
      </c>
      <c r="G188" t="s">
        <v>94</v>
      </c>
      <c r="H188">
        <v>1000010492</v>
      </c>
      <c r="I188" t="s">
        <v>387</v>
      </c>
      <c r="J188" s="20">
        <v>41758</v>
      </c>
      <c r="K188" s="20">
        <v>41820</v>
      </c>
      <c r="L188" s="20">
        <v>42123</v>
      </c>
      <c r="M188" t="s">
        <v>84</v>
      </c>
      <c r="N188" t="s">
        <v>85</v>
      </c>
      <c r="O188" t="s">
        <v>227</v>
      </c>
      <c r="P188" t="s">
        <v>338</v>
      </c>
      <c r="Q188">
        <v>4008140</v>
      </c>
      <c r="R188" s="3">
        <v>38970.54</v>
      </c>
      <c r="S188" s="3">
        <v>0</v>
      </c>
      <c r="T188" s="3">
        <v>0</v>
      </c>
      <c r="U188" t="s">
        <v>110</v>
      </c>
    </row>
    <row r="189" spans="1:21" customFormat="1" ht="12.75" x14ac:dyDescent="0.2">
      <c r="A189">
        <v>1</v>
      </c>
      <c r="B189" t="s">
        <v>65</v>
      </c>
      <c r="C189">
        <v>4008000</v>
      </c>
      <c r="D189">
        <v>20700</v>
      </c>
      <c r="E189" t="s">
        <v>87</v>
      </c>
      <c r="F189">
        <v>31900</v>
      </c>
      <c r="G189" t="s">
        <v>89</v>
      </c>
      <c r="H189">
        <v>1000015127</v>
      </c>
      <c r="I189" t="s">
        <v>342</v>
      </c>
      <c r="J189" s="20">
        <v>41758</v>
      </c>
      <c r="K189" s="20">
        <v>41820</v>
      </c>
      <c r="L189" s="20">
        <v>42306</v>
      </c>
      <c r="M189" t="s">
        <v>84</v>
      </c>
      <c r="N189" t="s">
        <v>85</v>
      </c>
      <c r="O189" t="s">
        <v>227</v>
      </c>
      <c r="P189" t="s">
        <v>338</v>
      </c>
      <c r="Q189">
        <v>4008140</v>
      </c>
      <c r="R189" s="3">
        <v>63191.86</v>
      </c>
      <c r="S189" s="3">
        <v>0</v>
      </c>
      <c r="T189" s="3">
        <v>0</v>
      </c>
      <c r="U189" t="s">
        <v>110</v>
      </c>
    </row>
    <row r="190" spans="1:21" customFormat="1" ht="12.75" x14ac:dyDescent="0.2">
      <c r="A190">
        <v>1</v>
      </c>
      <c r="B190" t="s">
        <v>65</v>
      </c>
      <c r="C190">
        <v>4008000</v>
      </c>
      <c r="D190">
        <v>20730</v>
      </c>
      <c r="E190" t="s">
        <v>93</v>
      </c>
      <c r="F190">
        <v>31970</v>
      </c>
      <c r="G190" t="s">
        <v>94</v>
      </c>
      <c r="H190">
        <v>1000010504</v>
      </c>
      <c r="I190" t="s">
        <v>392</v>
      </c>
      <c r="J190" s="20">
        <v>41759</v>
      </c>
      <c r="K190" s="20">
        <v>41820</v>
      </c>
      <c r="L190" s="20">
        <v>42124</v>
      </c>
      <c r="M190" t="s">
        <v>84</v>
      </c>
      <c r="N190" t="s">
        <v>85</v>
      </c>
      <c r="O190" t="s">
        <v>227</v>
      </c>
      <c r="P190" t="s">
        <v>338</v>
      </c>
      <c r="Q190">
        <v>4008140</v>
      </c>
      <c r="R190" s="3">
        <v>21126.240000000002</v>
      </c>
      <c r="S190" s="3">
        <v>0</v>
      </c>
      <c r="T190" s="3">
        <v>0</v>
      </c>
      <c r="U190" t="s">
        <v>110</v>
      </c>
    </row>
    <row r="191" spans="1:21" customFormat="1" ht="12.75" x14ac:dyDescent="0.2">
      <c r="A191">
        <v>1</v>
      </c>
      <c r="B191" t="s">
        <v>65</v>
      </c>
      <c r="C191">
        <v>4008000</v>
      </c>
      <c r="D191">
        <v>20700</v>
      </c>
      <c r="E191" t="s">
        <v>87</v>
      </c>
      <c r="F191">
        <v>31900</v>
      </c>
      <c r="G191" t="s">
        <v>89</v>
      </c>
      <c r="H191">
        <v>1000015128</v>
      </c>
      <c r="I191" t="s">
        <v>343</v>
      </c>
      <c r="J191" s="20">
        <v>41759</v>
      </c>
      <c r="K191" s="20">
        <v>41820</v>
      </c>
      <c r="L191" s="20">
        <v>42673</v>
      </c>
      <c r="M191" t="s">
        <v>84</v>
      </c>
      <c r="N191" t="s">
        <v>85</v>
      </c>
      <c r="O191" t="s">
        <v>227</v>
      </c>
      <c r="P191" t="s">
        <v>338</v>
      </c>
      <c r="Q191">
        <v>4008140</v>
      </c>
      <c r="R191" s="3">
        <v>154507.65</v>
      </c>
      <c r="S191" s="3">
        <v>0</v>
      </c>
      <c r="T191" s="3">
        <v>0</v>
      </c>
      <c r="U191" t="s">
        <v>110</v>
      </c>
    </row>
    <row r="192" spans="1:21" customFormat="1" ht="12.75" x14ac:dyDescent="0.2">
      <c r="A192">
        <v>1</v>
      </c>
      <c r="B192" t="s">
        <v>65</v>
      </c>
      <c r="C192">
        <v>4008000</v>
      </c>
      <c r="D192">
        <v>20700</v>
      </c>
      <c r="E192" t="s">
        <v>87</v>
      </c>
      <c r="F192">
        <v>31900</v>
      </c>
      <c r="G192" t="s">
        <v>89</v>
      </c>
      <c r="H192">
        <v>1000015129</v>
      </c>
      <c r="I192" t="s">
        <v>344</v>
      </c>
      <c r="J192" s="20">
        <v>41759</v>
      </c>
      <c r="K192" s="20">
        <v>41820</v>
      </c>
      <c r="L192" s="20">
        <v>42673</v>
      </c>
      <c r="M192" t="s">
        <v>84</v>
      </c>
      <c r="N192" t="s">
        <v>85</v>
      </c>
      <c r="O192" t="s">
        <v>227</v>
      </c>
      <c r="P192" t="s">
        <v>338</v>
      </c>
      <c r="Q192">
        <v>4008140</v>
      </c>
      <c r="R192" s="3">
        <v>166392.81</v>
      </c>
      <c r="S192" s="3">
        <v>0</v>
      </c>
      <c r="T192" s="3">
        <v>0</v>
      </c>
      <c r="U192" t="s">
        <v>110</v>
      </c>
    </row>
    <row r="193" spans="1:21" customFormat="1" ht="12.75" x14ac:dyDescent="0.2">
      <c r="A193">
        <v>1</v>
      </c>
      <c r="B193" t="s">
        <v>65</v>
      </c>
      <c r="C193">
        <v>4008000</v>
      </c>
      <c r="D193">
        <v>20700</v>
      </c>
      <c r="E193" t="s">
        <v>87</v>
      </c>
      <c r="F193">
        <v>31900</v>
      </c>
      <c r="G193" t="s">
        <v>89</v>
      </c>
      <c r="H193">
        <v>1000015130</v>
      </c>
      <c r="I193" t="s">
        <v>345</v>
      </c>
      <c r="J193" s="20">
        <v>41759</v>
      </c>
      <c r="K193" s="20">
        <v>41820</v>
      </c>
      <c r="L193" s="20">
        <v>42673</v>
      </c>
      <c r="M193" t="s">
        <v>84</v>
      </c>
      <c r="N193" t="s">
        <v>85</v>
      </c>
      <c r="O193" t="s">
        <v>227</v>
      </c>
      <c r="P193" t="s">
        <v>338</v>
      </c>
      <c r="Q193">
        <v>4008140</v>
      </c>
      <c r="R193" s="3">
        <v>202048.32</v>
      </c>
      <c r="S193" s="3">
        <v>0</v>
      </c>
      <c r="T193" s="3">
        <v>0</v>
      </c>
      <c r="U193" t="s">
        <v>110</v>
      </c>
    </row>
    <row r="194" spans="1:21" customFormat="1" ht="12.75" x14ac:dyDescent="0.2">
      <c r="A194">
        <v>1</v>
      </c>
      <c r="B194" t="s">
        <v>65</v>
      </c>
      <c r="C194">
        <v>4008000</v>
      </c>
      <c r="D194">
        <v>20700</v>
      </c>
      <c r="E194" t="s">
        <v>87</v>
      </c>
      <c r="F194">
        <v>31900</v>
      </c>
      <c r="G194" t="s">
        <v>89</v>
      </c>
      <c r="H194">
        <v>1000015131</v>
      </c>
      <c r="I194" t="s">
        <v>346</v>
      </c>
      <c r="J194" s="20">
        <v>41759</v>
      </c>
      <c r="K194" s="20">
        <v>41820</v>
      </c>
      <c r="L194" s="20">
        <v>42673</v>
      </c>
      <c r="M194" t="s">
        <v>84</v>
      </c>
      <c r="N194" t="s">
        <v>85</v>
      </c>
      <c r="O194" t="s">
        <v>227</v>
      </c>
      <c r="P194" t="s">
        <v>338</v>
      </c>
      <c r="Q194">
        <v>4008140</v>
      </c>
      <c r="R194" s="3">
        <v>93217</v>
      </c>
      <c r="S194" s="3">
        <v>0</v>
      </c>
      <c r="T194" s="3">
        <v>0</v>
      </c>
      <c r="U194" t="s">
        <v>110</v>
      </c>
    </row>
    <row r="195" spans="1:21" customFormat="1" ht="12.75" x14ac:dyDescent="0.2">
      <c r="A195">
        <v>1</v>
      </c>
      <c r="B195" t="s">
        <v>65</v>
      </c>
      <c r="C195">
        <v>4008000</v>
      </c>
      <c r="D195">
        <v>20700</v>
      </c>
      <c r="E195" t="s">
        <v>87</v>
      </c>
      <c r="F195">
        <v>31900</v>
      </c>
      <c r="G195" t="s">
        <v>89</v>
      </c>
      <c r="H195">
        <v>1000015131</v>
      </c>
      <c r="I195" t="s">
        <v>347</v>
      </c>
      <c r="J195" s="20">
        <v>41759</v>
      </c>
      <c r="K195" s="20">
        <v>41820</v>
      </c>
      <c r="L195" s="20">
        <v>42673</v>
      </c>
      <c r="M195" t="s">
        <v>84</v>
      </c>
      <c r="N195" t="s">
        <v>85</v>
      </c>
      <c r="O195" t="s">
        <v>227</v>
      </c>
      <c r="P195" t="s">
        <v>338</v>
      </c>
      <c r="Q195">
        <v>4008140</v>
      </c>
      <c r="R195" s="3">
        <v>1863.88</v>
      </c>
      <c r="S195" s="3">
        <v>0</v>
      </c>
      <c r="T195" s="3">
        <v>0</v>
      </c>
      <c r="U195" t="s">
        <v>110</v>
      </c>
    </row>
    <row r="196" spans="1:21" customFormat="1" ht="12.75" x14ac:dyDescent="0.2">
      <c r="A196">
        <v>1</v>
      </c>
      <c r="B196" t="s">
        <v>65</v>
      </c>
      <c r="C196">
        <v>4008000</v>
      </c>
      <c r="D196">
        <v>20700</v>
      </c>
      <c r="E196" t="s">
        <v>87</v>
      </c>
      <c r="F196">
        <v>31890</v>
      </c>
      <c r="G196" t="s">
        <v>88</v>
      </c>
      <c r="H196">
        <v>1000015132</v>
      </c>
      <c r="I196" t="s">
        <v>339</v>
      </c>
      <c r="J196" s="20">
        <v>41759</v>
      </c>
      <c r="K196" s="20">
        <v>41820</v>
      </c>
      <c r="L196" s="20">
        <v>42124</v>
      </c>
      <c r="M196" t="s">
        <v>84</v>
      </c>
      <c r="N196" t="s">
        <v>85</v>
      </c>
      <c r="O196" t="s">
        <v>227</v>
      </c>
      <c r="P196" t="s">
        <v>338</v>
      </c>
      <c r="Q196">
        <v>4008140</v>
      </c>
      <c r="R196" s="3">
        <v>31130.25</v>
      </c>
      <c r="S196" s="3">
        <v>0</v>
      </c>
      <c r="T196" s="3">
        <v>0</v>
      </c>
      <c r="U196" t="s">
        <v>110</v>
      </c>
    </row>
    <row r="197" spans="1:21" customFormat="1" ht="12.75" x14ac:dyDescent="0.2">
      <c r="A197">
        <v>1</v>
      </c>
      <c r="B197" t="s">
        <v>65</v>
      </c>
      <c r="C197">
        <v>4008000</v>
      </c>
      <c r="D197">
        <v>20720</v>
      </c>
      <c r="E197" t="s">
        <v>91</v>
      </c>
      <c r="F197">
        <v>31950</v>
      </c>
      <c r="G197" t="s">
        <v>92</v>
      </c>
      <c r="H197">
        <v>1000005180</v>
      </c>
      <c r="I197" t="s">
        <v>230</v>
      </c>
      <c r="J197" s="20">
        <v>41760</v>
      </c>
      <c r="K197" s="20">
        <v>41820</v>
      </c>
      <c r="L197" s="20">
        <v>42125</v>
      </c>
      <c r="M197" t="s">
        <v>84</v>
      </c>
      <c r="N197" t="s">
        <v>85</v>
      </c>
      <c r="O197" t="s">
        <v>227</v>
      </c>
      <c r="P197" t="s">
        <v>338</v>
      </c>
      <c r="Q197">
        <v>4008140</v>
      </c>
      <c r="R197" s="3">
        <v>58278.69</v>
      </c>
      <c r="S197" s="3">
        <v>0</v>
      </c>
      <c r="T197" s="3">
        <v>0</v>
      </c>
      <c r="U197" t="s">
        <v>110</v>
      </c>
    </row>
    <row r="198" spans="1:21" customFormat="1" ht="12.75" x14ac:dyDescent="0.2">
      <c r="A198">
        <v>1</v>
      </c>
      <c r="B198" t="s">
        <v>65</v>
      </c>
      <c r="C198">
        <v>4008000</v>
      </c>
      <c r="D198">
        <v>20720</v>
      </c>
      <c r="E198" t="s">
        <v>91</v>
      </c>
      <c r="F198">
        <v>31950</v>
      </c>
      <c r="G198" t="s">
        <v>92</v>
      </c>
      <c r="H198">
        <v>1000005184</v>
      </c>
      <c r="I198" t="s">
        <v>120</v>
      </c>
      <c r="J198" s="20">
        <v>41760</v>
      </c>
      <c r="K198" s="20">
        <v>41820</v>
      </c>
      <c r="L198" s="20">
        <v>42125</v>
      </c>
      <c r="M198" t="s">
        <v>84</v>
      </c>
      <c r="N198" t="s">
        <v>85</v>
      </c>
      <c r="O198" t="s">
        <v>227</v>
      </c>
      <c r="P198" t="s">
        <v>338</v>
      </c>
      <c r="Q198">
        <v>4008140</v>
      </c>
      <c r="R198" s="3">
        <v>108315.63</v>
      </c>
      <c r="S198" s="3">
        <v>0</v>
      </c>
      <c r="T198" s="3">
        <v>0</v>
      </c>
      <c r="U198" t="s">
        <v>110</v>
      </c>
    </row>
    <row r="199" spans="1:21" customFormat="1" ht="12.75" x14ac:dyDescent="0.2">
      <c r="A199">
        <v>1</v>
      </c>
      <c r="B199" t="s">
        <v>65</v>
      </c>
      <c r="C199">
        <v>4008000</v>
      </c>
      <c r="D199">
        <v>20720</v>
      </c>
      <c r="E199" t="s">
        <v>91</v>
      </c>
      <c r="F199">
        <v>31950</v>
      </c>
      <c r="G199" t="s">
        <v>92</v>
      </c>
      <c r="H199">
        <v>1000005186</v>
      </c>
      <c r="I199" t="s">
        <v>119</v>
      </c>
      <c r="J199" s="20">
        <v>41760</v>
      </c>
      <c r="K199" s="20">
        <v>41820</v>
      </c>
      <c r="L199" s="20">
        <v>42125</v>
      </c>
      <c r="M199" t="s">
        <v>84</v>
      </c>
      <c r="N199" t="s">
        <v>85</v>
      </c>
      <c r="O199" t="s">
        <v>227</v>
      </c>
      <c r="P199" t="s">
        <v>338</v>
      </c>
      <c r="Q199">
        <v>4008140</v>
      </c>
      <c r="R199" s="3">
        <v>67283.38</v>
      </c>
      <c r="S199" s="3">
        <v>0</v>
      </c>
      <c r="T199" s="3">
        <v>0</v>
      </c>
      <c r="U199" t="s">
        <v>110</v>
      </c>
    </row>
    <row r="200" spans="1:21" customFormat="1" ht="12.75" x14ac:dyDescent="0.2">
      <c r="A200">
        <v>1</v>
      </c>
      <c r="B200" t="s">
        <v>65</v>
      </c>
      <c r="C200">
        <v>4008000</v>
      </c>
      <c r="D200">
        <v>20720</v>
      </c>
      <c r="E200" t="s">
        <v>91</v>
      </c>
      <c r="F200">
        <v>31950</v>
      </c>
      <c r="G200" t="s">
        <v>92</v>
      </c>
      <c r="H200">
        <v>1000005187</v>
      </c>
      <c r="I200" t="s">
        <v>118</v>
      </c>
      <c r="J200" s="20">
        <v>41760</v>
      </c>
      <c r="K200" s="20">
        <v>41820</v>
      </c>
      <c r="L200" s="20">
        <v>42125</v>
      </c>
      <c r="M200" t="s">
        <v>84</v>
      </c>
      <c r="N200" t="s">
        <v>85</v>
      </c>
      <c r="O200" t="s">
        <v>227</v>
      </c>
      <c r="P200" t="s">
        <v>338</v>
      </c>
      <c r="Q200">
        <v>4008140</v>
      </c>
      <c r="R200" s="3">
        <v>79431.77</v>
      </c>
      <c r="S200" s="3">
        <v>0</v>
      </c>
      <c r="T200" s="3">
        <v>0</v>
      </c>
      <c r="U200" t="s">
        <v>110</v>
      </c>
    </row>
    <row r="201" spans="1:21" customFormat="1" ht="12.75" x14ac:dyDescent="0.2">
      <c r="A201">
        <v>1</v>
      </c>
      <c r="B201" t="s">
        <v>65</v>
      </c>
      <c r="C201">
        <v>4008000</v>
      </c>
      <c r="D201">
        <v>20720</v>
      </c>
      <c r="E201" t="s">
        <v>91</v>
      </c>
      <c r="F201">
        <v>31960</v>
      </c>
      <c r="G201" t="s">
        <v>86</v>
      </c>
      <c r="H201">
        <v>1000005188</v>
      </c>
      <c r="I201" t="s">
        <v>361</v>
      </c>
      <c r="J201" s="20">
        <v>41760</v>
      </c>
      <c r="K201" s="20">
        <v>41820</v>
      </c>
      <c r="L201" s="20">
        <v>42125</v>
      </c>
      <c r="M201" t="s">
        <v>84</v>
      </c>
      <c r="N201" t="s">
        <v>85</v>
      </c>
      <c r="O201" t="s">
        <v>227</v>
      </c>
      <c r="P201" t="s">
        <v>338</v>
      </c>
      <c r="Q201">
        <v>4008140</v>
      </c>
      <c r="R201" s="3">
        <v>24551.64</v>
      </c>
      <c r="S201" s="3">
        <v>0</v>
      </c>
      <c r="T201" s="3">
        <v>0</v>
      </c>
      <c r="U201" t="s">
        <v>110</v>
      </c>
    </row>
    <row r="202" spans="1:21" customFormat="1" ht="12.75" x14ac:dyDescent="0.2">
      <c r="A202">
        <v>1</v>
      </c>
      <c r="B202" t="s">
        <v>65</v>
      </c>
      <c r="C202">
        <v>4008000</v>
      </c>
      <c r="D202">
        <v>20730</v>
      </c>
      <c r="E202" t="s">
        <v>93</v>
      </c>
      <c r="F202">
        <v>31970</v>
      </c>
      <c r="G202" t="s">
        <v>94</v>
      </c>
      <c r="H202">
        <v>1000010489</v>
      </c>
      <c r="I202" t="s">
        <v>386</v>
      </c>
      <c r="J202" s="20">
        <v>41760</v>
      </c>
      <c r="K202" s="20">
        <v>41820</v>
      </c>
      <c r="L202" s="20">
        <v>42125</v>
      </c>
      <c r="M202" t="s">
        <v>84</v>
      </c>
      <c r="N202" t="s">
        <v>85</v>
      </c>
      <c r="O202" t="s">
        <v>227</v>
      </c>
      <c r="P202" t="s">
        <v>338</v>
      </c>
      <c r="Q202">
        <v>4008140</v>
      </c>
      <c r="R202" s="3">
        <v>65755.88</v>
      </c>
      <c r="S202" s="3">
        <v>0</v>
      </c>
      <c r="T202" s="3">
        <v>0</v>
      </c>
      <c r="U202" t="s">
        <v>110</v>
      </c>
    </row>
    <row r="203" spans="1:21" customFormat="1" ht="12.75" x14ac:dyDescent="0.2">
      <c r="A203">
        <v>1</v>
      </c>
      <c r="B203" t="s">
        <v>65</v>
      </c>
      <c r="C203">
        <v>4008000</v>
      </c>
      <c r="D203">
        <v>20730</v>
      </c>
      <c r="E203" t="s">
        <v>93</v>
      </c>
      <c r="F203">
        <v>31970</v>
      </c>
      <c r="G203" t="s">
        <v>94</v>
      </c>
      <c r="H203">
        <v>1000010493</v>
      </c>
      <c r="I203" t="s">
        <v>388</v>
      </c>
      <c r="J203" s="20">
        <v>41760</v>
      </c>
      <c r="K203" s="20">
        <v>41820</v>
      </c>
      <c r="L203" s="20">
        <v>42125</v>
      </c>
      <c r="M203" t="s">
        <v>84</v>
      </c>
      <c r="N203" t="s">
        <v>85</v>
      </c>
      <c r="O203" t="s">
        <v>227</v>
      </c>
      <c r="P203" t="s">
        <v>338</v>
      </c>
      <c r="Q203">
        <v>4008140</v>
      </c>
      <c r="R203" s="3">
        <v>232571.75</v>
      </c>
      <c r="S203" s="3">
        <v>0</v>
      </c>
      <c r="T203" s="3">
        <v>0</v>
      </c>
      <c r="U203" t="s">
        <v>110</v>
      </c>
    </row>
    <row r="204" spans="1:21" customFormat="1" ht="12.75" x14ac:dyDescent="0.2">
      <c r="A204">
        <v>1</v>
      </c>
      <c r="B204" t="s">
        <v>65</v>
      </c>
      <c r="C204">
        <v>4008000</v>
      </c>
      <c r="D204">
        <v>20730</v>
      </c>
      <c r="E204" t="s">
        <v>93</v>
      </c>
      <c r="F204">
        <v>31970</v>
      </c>
      <c r="G204" t="s">
        <v>94</v>
      </c>
      <c r="H204">
        <v>1000010495</v>
      </c>
      <c r="I204" t="s">
        <v>389</v>
      </c>
      <c r="J204" s="20">
        <v>41760</v>
      </c>
      <c r="K204" s="20">
        <v>41820</v>
      </c>
      <c r="L204" s="20">
        <v>42125</v>
      </c>
      <c r="M204" t="s">
        <v>84</v>
      </c>
      <c r="N204" t="s">
        <v>85</v>
      </c>
      <c r="O204" t="s">
        <v>227</v>
      </c>
      <c r="P204" t="s">
        <v>338</v>
      </c>
      <c r="Q204">
        <v>4008140</v>
      </c>
      <c r="R204" s="3">
        <v>14991.84</v>
      </c>
      <c r="S204" s="3">
        <v>0</v>
      </c>
      <c r="T204" s="3">
        <v>0</v>
      </c>
      <c r="U204" t="s">
        <v>110</v>
      </c>
    </row>
    <row r="205" spans="1:21" customFormat="1" ht="12.75" x14ac:dyDescent="0.2">
      <c r="A205">
        <v>1</v>
      </c>
      <c r="B205" t="s">
        <v>65</v>
      </c>
      <c r="C205">
        <v>4008000</v>
      </c>
      <c r="D205">
        <v>20730</v>
      </c>
      <c r="E205" t="s">
        <v>93</v>
      </c>
      <c r="F205">
        <v>31970</v>
      </c>
      <c r="G205" t="s">
        <v>94</v>
      </c>
      <c r="H205">
        <v>1000010497</v>
      </c>
      <c r="I205" t="s">
        <v>143</v>
      </c>
      <c r="J205" s="20">
        <v>41760</v>
      </c>
      <c r="K205" s="20">
        <v>41820</v>
      </c>
      <c r="L205" s="20">
        <v>42125</v>
      </c>
      <c r="M205" t="s">
        <v>84</v>
      </c>
      <c r="N205" t="s">
        <v>85</v>
      </c>
      <c r="O205" t="s">
        <v>227</v>
      </c>
      <c r="P205" t="s">
        <v>338</v>
      </c>
      <c r="Q205">
        <v>4008140</v>
      </c>
      <c r="R205" s="3">
        <v>112771.95</v>
      </c>
      <c r="S205" s="3">
        <v>0</v>
      </c>
      <c r="T205" s="3">
        <v>0</v>
      </c>
      <c r="U205" t="s">
        <v>110</v>
      </c>
    </row>
    <row r="206" spans="1:21" customFormat="1" ht="12.75" x14ac:dyDescent="0.2">
      <c r="A206">
        <v>1</v>
      </c>
      <c r="B206" t="s">
        <v>65</v>
      </c>
      <c r="C206">
        <v>4008000</v>
      </c>
      <c r="D206">
        <v>20730</v>
      </c>
      <c r="E206" t="s">
        <v>93</v>
      </c>
      <c r="F206">
        <v>31970</v>
      </c>
      <c r="G206" t="s">
        <v>94</v>
      </c>
      <c r="H206">
        <v>1000010498</v>
      </c>
      <c r="I206" t="s">
        <v>145</v>
      </c>
      <c r="J206" s="20">
        <v>41760</v>
      </c>
      <c r="K206" s="20">
        <v>41820</v>
      </c>
      <c r="L206" s="20">
        <v>42125</v>
      </c>
      <c r="M206" t="s">
        <v>84</v>
      </c>
      <c r="N206" t="s">
        <v>85</v>
      </c>
      <c r="O206" t="s">
        <v>227</v>
      </c>
      <c r="P206" t="s">
        <v>338</v>
      </c>
      <c r="Q206">
        <v>4008140</v>
      </c>
      <c r="R206" s="3">
        <v>49931.16</v>
      </c>
      <c r="S206" s="3">
        <v>0</v>
      </c>
      <c r="T206" s="3">
        <v>0</v>
      </c>
      <c r="U206" t="s">
        <v>110</v>
      </c>
    </row>
    <row r="207" spans="1:21" customFormat="1" ht="12.75" x14ac:dyDescent="0.2">
      <c r="A207">
        <v>1</v>
      </c>
      <c r="B207" t="s">
        <v>65</v>
      </c>
      <c r="C207">
        <v>4008000</v>
      </c>
      <c r="D207">
        <v>20730</v>
      </c>
      <c r="E207" t="s">
        <v>93</v>
      </c>
      <c r="F207">
        <v>31970</v>
      </c>
      <c r="G207" t="s">
        <v>94</v>
      </c>
      <c r="H207">
        <v>1000010499</v>
      </c>
      <c r="I207" t="s">
        <v>390</v>
      </c>
      <c r="J207" s="20">
        <v>41760</v>
      </c>
      <c r="K207" s="20">
        <v>41820</v>
      </c>
      <c r="L207" s="20">
        <v>42125</v>
      </c>
      <c r="M207" t="s">
        <v>84</v>
      </c>
      <c r="N207" t="s">
        <v>85</v>
      </c>
      <c r="O207" t="s">
        <v>227</v>
      </c>
      <c r="P207" t="s">
        <v>338</v>
      </c>
      <c r="Q207">
        <v>4008140</v>
      </c>
      <c r="R207" s="3">
        <v>18323.36</v>
      </c>
      <c r="S207" s="3">
        <v>0</v>
      </c>
      <c r="T207" s="3">
        <v>0</v>
      </c>
      <c r="U207" t="s">
        <v>110</v>
      </c>
    </row>
    <row r="208" spans="1:21" customFormat="1" ht="12.75" x14ac:dyDescent="0.2">
      <c r="A208">
        <v>1</v>
      </c>
      <c r="B208" t="s">
        <v>65</v>
      </c>
      <c r="C208">
        <v>4008000</v>
      </c>
      <c r="D208">
        <v>20730</v>
      </c>
      <c r="E208" t="s">
        <v>93</v>
      </c>
      <c r="F208">
        <v>31970</v>
      </c>
      <c r="G208" t="s">
        <v>94</v>
      </c>
      <c r="H208">
        <v>1000010501</v>
      </c>
      <c r="I208" t="s">
        <v>144</v>
      </c>
      <c r="J208" s="20">
        <v>41760</v>
      </c>
      <c r="K208" s="20">
        <v>41820</v>
      </c>
      <c r="L208" s="20">
        <v>42125</v>
      </c>
      <c r="M208" t="s">
        <v>84</v>
      </c>
      <c r="N208" t="s">
        <v>85</v>
      </c>
      <c r="O208" t="s">
        <v>227</v>
      </c>
      <c r="P208" t="s">
        <v>338</v>
      </c>
      <c r="Q208">
        <v>4008140</v>
      </c>
      <c r="R208" s="3">
        <v>14700.33</v>
      </c>
      <c r="S208" s="3">
        <v>0</v>
      </c>
      <c r="T208" s="3">
        <v>0</v>
      </c>
      <c r="U208" t="s">
        <v>110</v>
      </c>
    </row>
    <row r="209" spans="1:21" customFormat="1" ht="12.75" x14ac:dyDescent="0.2">
      <c r="A209">
        <v>1</v>
      </c>
      <c r="B209" t="s">
        <v>65</v>
      </c>
      <c r="C209">
        <v>4008000</v>
      </c>
      <c r="D209">
        <v>20730</v>
      </c>
      <c r="E209" t="s">
        <v>93</v>
      </c>
      <c r="F209">
        <v>31970</v>
      </c>
      <c r="G209" t="s">
        <v>94</v>
      </c>
      <c r="H209">
        <v>1000010502</v>
      </c>
      <c r="I209" t="s">
        <v>391</v>
      </c>
      <c r="J209" s="20">
        <v>41760</v>
      </c>
      <c r="K209" s="20">
        <v>41820</v>
      </c>
      <c r="L209" s="20">
        <v>42125</v>
      </c>
      <c r="M209" t="s">
        <v>84</v>
      </c>
      <c r="N209" t="s">
        <v>85</v>
      </c>
      <c r="O209" t="s">
        <v>227</v>
      </c>
      <c r="P209" t="s">
        <v>338</v>
      </c>
      <c r="Q209">
        <v>4008140</v>
      </c>
      <c r="R209" s="3">
        <v>50389.24</v>
      </c>
      <c r="S209" s="3">
        <v>0</v>
      </c>
      <c r="T209" s="3">
        <v>0</v>
      </c>
      <c r="U209" t="s">
        <v>110</v>
      </c>
    </row>
    <row r="210" spans="1:21" customFormat="1" ht="12.75" x14ac:dyDescent="0.2">
      <c r="A210">
        <v>1</v>
      </c>
      <c r="B210" t="s">
        <v>65</v>
      </c>
      <c r="C210">
        <v>4008000</v>
      </c>
      <c r="D210">
        <v>20730</v>
      </c>
      <c r="E210" t="s">
        <v>93</v>
      </c>
      <c r="F210">
        <v>31970</v>
      </c>
      <c r="G210" t="s">
        <v>94</v>
      </c>
      <c r="H210">
        <v>1000010503</v>
      </c>
      <c r="I210" t="s">
        <v>146</v>
      </c>
      <c r="J210" s="20">
        <v>41760</v>
      </c>
      <c r="K210" s="20">
        <v>41820</v>
      </c>
      <c r="L210" s="20">
        <v>42125</v>
      </c>
      <c r="M210" t="s">
        <v>84</v>
      </c>
      <c r="N210" t="s">
        <v>85</v>
      </c>
      <c r="O210" t="s">
        <v>227</v>
      </c>
      <c r="P210" t="s">
        <v>338</v>
      </c>
      <c r="Q210">
        <v>4008140</v>
      </c>
      <c r="R210" s="3">
        <v>57260.5</v>
      </c>
      <c r="S210" s="3">
        <v>0</v>
      </c>
      <c r="T210" s="3">
        <v>0</v>
      </c>
      <c r="U210" t="s">
        <v>110</v>
      </c>
    </row>
    <row r="211" spans="1:21" customFormat="1" ht="12.75" x14ac:dyDescent="0.2">
      <c r="A211">
        <v>1</v>
      </c>
      <c r="B211" t="s">
        <v>65</v>
      </c>
      <c r="C211">
        <v>4008000</v>
      </c>
      <c r="D211">
        <v>20730</v>
      </c>
      <c r="E211" t="s">
        <v>93</v>
      </c>
      <c r="F211">
        <v>31970</v>
      </c>
      <c r="G211" t="s">
        <v>94</v>
      </c>
      <c r="H211">
        <v>1000010505</v>
      </c>
      <c r="I211" t="s">
        <v>393</v>
      </c>
      <c r="J211" s="20">
        <v>41760</v>
      </c>
      <c r="K211" s="20">
        <v>41820</v>
      </c>
      <c r="L211" s="20">
        <v>42125</v>
      </c>
      <c r="M211" t="s">
        <v>84</v>
      </c>
      <c r="N211" t="s">
        <v>85</v>
      </c>
      <c r="O211" t="s">
        <v>227</v>
      </c>
      <c r="P211" t="s">
        <v>338</v>
      </c>
      <c r="Q211">
        <v>4008140</v>
      </c>
      <c r="R211" s="3">
        <v>27901.48</v>
      </c>
      <c r="S211" s="3">
        <v>0</v>
      </c>
      <c r="T211" s="3">
        <v>0</v>
      </c>
      <c r="U211" t="s">
        <v>110</v>
      </c>
    </row>
    <row r="212" spans="1:21" customFormat="1" ht="12.75" x14ac:dyDescent="0.2">
      <c r="A212">
        <v>1</v>
      </c>
      <c r="B212" t="s">
        <v>65</v>
      </c>
      <c r="C212">
        <v>4008000</v>
      </c>
      <c r="D212">
        <v>20730</v>
      </c>
      <c r="E212" t="s">
        <v>93</v>
      </c>
      <c r="F212">
        <v>31970</v>
      </c>
      <c r="G212" t="s">
        <v>94</v>
      </c>
      <c r="H212">
        <v>1000010507</v>
      </c>
      <c r="I212" t="s">
        <v>394</v>
      </c>
      <c r="J212" s="20">
        <v>41760</v>
      </c>
      <c r="K212" s="20">
        <v>41820</v>
      </c>
      <c r="L212" s="20">
        <v>42125</v>
      </c>
      <c r="M212" t="s">
        <v>84</v>
      </c>
      <c r="N212" t="s">
        <v>85</v>
      </c>
      <c r="O212" t="s">
        <v>227</v>
      </c>
      <c r="P212" t="s">
        <v>338</v>
      </c>
      <c r="Q212">
        <v>4008140</v>
      </c>
      <c r="R212" s="3">
        <v>54512</v>
      </c>
      <c r="S212" s="3">
        <v>0</v>
      </c>
      <c r="T212" s="3">
        <v>0</v>
      </c>
      <c r="U212" t="s">
        <v>110</v>
      </c>
    </row>
    <row r="213" spans="1:21" customFormat="1" ht="12.75" x14ac:dyDescent="0.2">
      <c r="A213">
        <v>1</v>
      </c>
      <c r="B213" t="s">
        <v>65</v>
      </c>
      <c r="C213">
        <v>4008000</v>
      </c>
      <c r="D213">
        <v>20730</v>
      </c>
      <c r="E213" t="s">
        <v>93</v>
      </c>
      <c r="F213">
        <v>31970</v>
      </c>
      <c r="G213" t="s">
        <v>94</v>
      </c>
      <c r="H213">
        <v>1000010508</v>
      </c>
      <c r="I213" t="s">
        <v>395</v>
      </c>
      <c r="J213" s="20">
        <v>41760</v>
      </c>
      <c r="K213" s="20">
        <v>41820</v>
      </c>
      <c r="L213" s="20">
        <v>42125</v>
      </c>
      <c r="M213" t="s">
        <v>84</v>
      </c>
      <c r="N213" t="s">
        <v>85</v>
      </c>
      <c r="O213" t="s">
        <v>227</v>
      </c>
      <c r="P213" t="s">
        <v>338</v>
      </c>
      <c r="Q213">
        <v>4008140</v>
      </c>
      <c r="R213" s="3">
        <v>52221.58</v>
      </c>
      <c r="S213" s="3">
        <v>0</v>
      </c>
      <c r="T213" s="3">
        <v>0</v>
      </c>
      <c r="U213" t="s">
        <v>110</v>
      </c>
    </row>
    <row r="214" spans="1:21" customFormat="1" ht="12.75" x14ac:dyDescent="0.2">
      <c r="A214">
        <v>1</v>
      </c>
      <c r="B214" t="s">
        <v>65</v>
      </c>
      <c r="C214">
        <v>4008000</v>
      </c>
      <c r="D214">
        <v>20730</v>
      </c>
      <c r="E214" t="s">
        <v>93</v>
      </c>
      <c r="F214">
        <v>31970</v>
      </c>
      <c r="G214" t="s">
        <v>94</v>
      </c>
      <c r="H214">
        <v>1000010509</v>
      </c>
      <c r="I214" t="s">
        <v>396</v>
      </c>
      <c r="J214" s="20">
        <v>41760</v>
      </c>
      <c r="K214" s="20">
        <v>41820</v>
      </c>
      <c r="L214" s="20">
        <v>42125</v>
      </c>
      <c r="M214" t="s">
        <v>84</v>
      </c>
      <c r="N214" t="s">
        <v>85</v>
      </c>
      <c r="O214" t="s">
        <v>227</v>
      </c>
      <c r="P214" t="s">
        <v>338</v>
      </c>
      <c r="Q214">
        <v>4008140</v>
      </c>
      <c r="R214" s="3">
        <v>48098.82</v>
      </c>
      <c r="S214" s="3">
        <v>0</v>
      </c>
      <c r="T214" s="3">
        <v>0</v>
      </c>
      <c r="U214" t="s">
        <v>110</v>
      </c>
    </row>
    <row r="215" spans="1:21" customFormat="1" ht="12.75" x14ac:dyDescent="0.2">
      <c r="A215">
        <v>1</v>
      </c>
      <c r="B215" t="s">
        <v>65</v>
      </c>
      <c r="C215">
        <v>4008000</v>
      </c>
      <c r="D215">
        <v>20730</v>
      </c>
      <c r="E215" t="s">
        <v>93</v>
      </c>
      <c r="F215">
        <v>31970</v>
      </c>
      <c r="G215" t="s">
        <v>94</v>
      </c>
      <c r="H215">
        <v>1000010510</v>
      </c>
      <c r="I215" t="s">
        <v>397</v>
      </c>
      <c r="J215" s="20">
        <v>41760</v>
      </c>
      <c r="K215" s="20">
        <v>41820</v>
      </c>
      <c r="L215" s="20">
        <v>42125</v>
      </c>
      <c r="M215" t="s">
        <v>84</v>
      </c>
      <c r="N215" t="s">
        <v>85</v>
      </c>
      <c r="O215" t="s">
        <v>227</v>
      </c>
      <c r="P215" t="s">
        <v>338</v>
      </c>
      <c r="Q215">
        <v>4008140</v>
      </c>
      <c r="R215" s="3">
        <v>28143.03</v>
      </c>
      <c r="S215" s="3">
        <v>0</v>
      </c>
      <c r="T215" s="3">
        <v>0</v>
      </c>
      <c r="U215" t="s">
        <v>110</v>
      </c>
    </row>
    <row r="216" spans="1:21" customFormat="1" ht="12.75" x14ac:dyDescent="0.2">
      <c r="A216">
        <v>1</v>
      </c>
      <c r="B216" t="s">
        <v>65</v>
      </c>
      <c r="C216">
        <v>4008000</v>
      </c>
      <c r="D216">
        <v>20730</v>
      </c>
      <c r="E216" t="s">
        <v>93</v>
      </c>
      <c r="F216">
        <v>31970</v>
      </c>
      <c r="G216" t="s">
        <v>94</v>
      </c>
      <c r="H216">
        <v>1000010511</v>
      </c>
      <c r="I216" t="s">
        <v>147</v>
      </c>
      <c r="J216" s="20">
        <v>41760</v>
      </c>
      <c r="K216" s="20">
        <v>41820</v>
      </c>
      <c r="L216" s="20">
        <v>42125</v>
      </c>
      <c r="M216" t="s">
        <v>84</v>
      </c>
      <c r="N216" t="s">
        <v>85</v>
      </c>
      <c r="O216" t="s">
        <v>227</v>
      </c>
      <c r="P216" t="s">
        <v>338</v>
      </c>
      <c r="Q216">
        <v>4008140</v>
      </c>
      <c r="R216" s="3">
        <v>35653.51</v>
      </c>
      <c r="S216" s="3">
        <v>0</v>
      </c>
      <c r="T216" s="3">
        <v>0</v>
      </c>
      <c r="U216" t="s">
        <v>110</v>
      </c>
    </row>
    <row r="217" spans="1:21" customFormat="1" ht="12.75" x14ac:dyDescent="0.2">
      <c r="A217">
        <v>1</v>
      </c>
      <c r="B217" t="s">
        <v>65</v>
      </c>
      <c r="C217">
        <v>4008000</v>
      </c>
      <c r="D217">
        <v>20730</v>
      </c>
      <c r="E217" t="s">
        <v>93</v>
      </c>
      <c r="F217">
        <v>31970</v>
      </c>
      <c r="G217" t="s">
        <v>94</v>
      </c>
      <c r="H217">
        <v>1000010512</v>
      </c>
      <c r="I217" t="s">
        <v>148</v>
      </c>
      <c r="J217" s="20">
        <v>41760</v>
      </c>
      <c r="K217" s="20">
        <v>41820</v>
      </c>
      <c r="L217" s="20">
        <v>42125</v>
      </c>
      <c r="M217" t="s">
        <v>84</v>
      </c>
      <c r="N217" t="s">
        <v>85</v>
      </c>
      <c r="O217" t="s">
        <v>227</v>
      </c>
      <c r="P217" t="s">
        <v>338</v>
      </c>
      <c r="Q217">
        <v>4008140</v>
      </c>
      <c r="R217" s="3">
        <v>87452.4</v>
      </c>
      <c r="S217" s="3">
        <v>0</v>
      </c>
      <c r="T217" s="3">
        <v>0</v>
      </c>
      <c r="U217" t="s">
        <v>110</v>
      </c>
    </row>
    <row r="218" spans="1:21" customFormat="1" ht="12.75" x14ac:dyDescent="0.2">
      <c r="A218">
        <v>1</v>
      </c>
      <c r="B218" t="s">
        <v>65</v>
      </c>
      <c r="C218">
        <v>4008000</v>
      </c>
      <c r="D218">
        <v>20730</v>
      </c>
      <c r="E218" t="s">
        <v>93</v>
      </c>
      <c r="F218">
        <v>31970</v>
      </c>
      <c r="G218" t="s">
        <v>94</v>
      </c>
      <c r="H218">
        <v>1000010506</v>
      </c>
      <c r="I218" t="s">
        <v>150</v>
      </c>
      <c r="J218" s="20">
        <v>41764</v>
      </c>
      <c r="K218" s="20">
        <v>41820</v>
      </c>
      <c r="L218" s="20">
        <v>42129</v>
      </c>
      <c r="M218" t="s">
        <v>84</v>
      </c>
      <c r="N218" t="s">
        <v>85</v>
      </c>
      <c r="O218" t="s">
        <v>227</v>
      </c>
      <c r="P218" t="s">
        <v>338</v>
      </c>
      <c r="Q218">
        <v>4008140</v>
      </c>
      <c r="R218" s="3">
        <v>19830.240000000002</v>
      </c>
      <c r="S218" s="3">
        <v>0</v>
      </c>
      <c r="T218" s="3">
        <v>0</v>
      </c>
      <c r="U218" t="s">
        <v>110</v>
      </c>
    </row>
    <row r="219" spans="1:21" customFormat="1" ht="12.75" x14ac:dyDescent="0.2">
      <c r="A219">
        <v>1</v>
      </c>
      <c r="B219" t="s">
        <v>65</v>
      </c>
      <c r="C219">
        <v>4008000</v>
      </c>
      <c r="D219">
        <v>20730</v>
      </c>
      <c r="E219" t="s">
        <v>93</v>
      </c>
      <c r="F219">
        <v>31970</v>
      </c>
      <c r="G219" t="s">
        <v>94</v>
      </c>
      <c r="H219">
        <v>1000010514</v>
      </c>
      <c r="I219" t="s">
        <v>398</v>
      </c>
      <c r="J219" s="20">
        <v>41764</v>
      </c>
      <c r="K219" s="20">
        <v>41820</v>
      </c>
      <c r="L219" s="20">
        <v>42129</v>
      </c>
      <c r="M219" t="s">
        <v>84</v>
      </c>
      <c r="N219" t="s">
        <v>85</v>
      </c>
      <c r="O219" t="s">
        <v>227</v>
      </c>
      <c r="P219" t="s">
        <v>338</v>
      </c>
      <c r="Q219">
        <v>4008140</v>
      </c>
      <c r="R219" s="3">
        <v>31644</v>
      </c>
      <c r="S219" s="3">
        <v>0</v>
      </c>
      <c r="T219" s="3">
        <v>0</v>
      </c>
      <c r="U219" t="s">
        <v>110</v>
      </c>
    </row>
    <row r="220" spans="1:21" customFormat="1" ht="12.75" x14ac:dyDescent="0.2">
      <c r="A220">
        <v>1</v>
      </c>
      <c r="B220" t="s">
        <v>65</v>
      </c>
      <c r="C220">
        <v>4008000</v>
      </c>
      <c r="D220">
        <v>20720</v>
      </c>
      <c r="E220" t="s">
        <v>91</v>
      </c>
      <c r="F220">
        <v>31960</v>
      </c>
      <c r="G220" t="s">
        <v>86</v>
      </c>
      <c r="H220">
        <v>1000005192</v>
      </c>
      <c r="I220" t="s">
        <v>364</v>
      </c>
      <c r="J220" s="20">
        <v>41767</v>
      </c>
      <c r="K220" s="20">
        <v>41820</v>
      </c>
      <c r="L220" s="20">
        <v>42132</v>
      </c>
      <c r="M220" t="s">
        <v>84</v>
      </c>
      <c r="N220" t="s">
        <v>85</v>
      </c>
      <c r="O220" t="s">
        <v>227</v>
      </c>
      <c r="P220" t="s">
        <v>338</v>
      </c>
      <c r="Q220">
        <v>4008140</v>
      </c>
      <c r="R220" s="3">
        <v>0</v>
      </c>
      <c r="S220" s="3">
        <v>0</v>
      </c>
      <c r="T220" s="3">
        <v>0</v>
      </c>
      <c r="U220" t="s">
        <v>110</v>
      </c>
    </row>
    <row r="221" spans="1:21" customFormat="1" ht="12.75" x14ac:dyDescent="0.2">
      <c r="A221">
        <v>1</v>
      </c>
      <c r="B221" t="s">
        <v>65</v>
      </c>
      <c r="C221">
        <v>4008000</v>
      </c>
      <c r="D221">
        <v>20730</v>
      </c>
      <c r="E221" t="s">
        <v>93</v>
      </c>
      <c r="F221">
        <v>31970</v>
      </c>
      <c r="G221" t="s">
        <v>94</v>
      </c>
      <c r="H221">
        <v>1000010518</v>
      </c>
      <c r="I221" t="s">
        <v>400</v>
      </c>
      <c r="J221" s="20">
        <v>41767</v>
      </c>
      <c r="K221" s="20">
        <v>41820</v>
      </c>
      <c r="L221" s="20">
        <v>42132</v>
      </c>
      <c r="M221" t="s">
        <v>84</v>
      </c>
      <c r="N221" t="s">
        <v>85</v>
      </c>
      <c r="O221" t="s">
        <v>227</v>
      </c>
      <c r="P221" t="s">
        <v>338</v>
      </c>
      <c r="Q221">
        <v>4008140</v>
      </c>
      <c r="R221" s="3">
        <v>43028.53</v>
      </c>
      <c r="S221" s="3">
        <v>0</v>
      </c>
      <c r="T221" s="3">
        <v>0</v>
      </c>
      <c r="U221" t="s">
        <v>110</v>
      </c>
    </row>
    <row r="222" spans="1:21" customFormat="1" ht="12.75" x14ac:dyDescent="0.2">
      <c r="A222">
        <v>1</v>
      </c>
      <c r="B222" t="s">
        <v>65</v>
      </c>
      <c r="C222">
        <v>4008000</v>
      </c>
      <c r="D222">
        <v>20730</v>
      </c>
      <c r="E222" t="s">
        <v>93</v>
      </c>
      <c r="F222">
        <v>31970</v>
      </c>
      <c r="G222" t="s">
        <v>94</v>
      </c>
      <c r="H222">
        <v>1000010516</v>
      </c>
      <c r="I222" t="s">
        <v>399</v>
      </c>
      <c r="J222" s="20">
        <v>41769</v>
      </c>
      <c r="K222" s="20">
        <v>41820</v>
      </c>
      <c r="L222" s="20">
        <v>42134</v>
      </c>
      <c r="M222" t="s">
        <v>84</v>
      </c>
      <c r="N222" t="s">
        <v>85</v>
      </c>
      <c r="O222" t="s">
        <v>227</v>
      </c>
      <c r="P222" t="s">
        <v>338</v>
      </c>
      <c r="Q222">
        <v>4008140</v>
      </c>
      <c r="R222" s="3">
        <v>0</v>
      </c>
      <c r="S222" s="3">
        <v>0</v>
      </c>
      <c r="T222" s="3">
        <v>0</v>
      </c>
      <c r="U222" t="s">
        <v>110</v>
      </c>
    </row>
    <row r="223" spans="1:21" customFormat="1" ht="12.75" x14ac:dyDescent="0.2">
      <c r="A223">
        <v>1</v>
      </c>
      <c r="B223" t="s">
        <v>65</v>
      </c>
      <c r="C223">
        <v>4008000</v>
      </c>
      <c r="D223">
        <v>20730</v>
      </c>
      <c r="E223" t="s">
        <v>93</v>
      </c>
      <c r="F223">
        <v>31970</v>
      </c>
      <c r="G223" t="s">
        <v>94</v>
      </c>
      <c r="H223">
        <v>1000010515</v>
      </c>
      <c r="I223" t="s">
        <v>149</v>
      </c>
      <c r="J223" s="20">
        <v>41770</v>
      </c>
      <c r="K223" s="20">
        <v>41820</v>
      </c>
      <c r="L223" s="20">
        <v>42135</v>
      </c>
      <c r="M223" t="s">
        <v>84</v>
      </c>
      <c r="N223" t="s">
        <v>85</v>
      </c>
      <c r="O223" t="s">
        <v>227</v>
      </c>
      <c r="P223" t="s">
        <v>338</v>
      </c>
      <c r="Q223">
        <v>4008140</v>
      </c>
      <c r="R223" s="3">
        <v>206402.43</v>
      </c>
      <c r="S223" s="3">
        <v>0</v>
      </c>
      <c r="T223" s="3">
        <v>0</v>
      </c>
      <c r="U223" t="s">
        <v>110</v>
      </c>
    </row>
    <row r="224" spans="1:21" customFormat="1" ht="12.75" x14ac:dyDescent="0.2">
      <c r="A224">
        <v>1</v>
      </c>
      <c r="B224" t="s">
        <v>65</v>
      </c>
      <c r="C224">
        <v>4008000</v>
      </c>
      <c r="D224">
        <v>20720</v>
      </c>
      <c r="E224" t="s">
        <v>91</v>
      </c>
      <c r="F224">
        <v>31960</v>
      </c>
      <c r="G224" t="s">
        <v>86</v>
      </c>
      <c r="H224">
        <v>1000005190</v>
      </c>
      <c r="I224" t="s">
        <v>362</v>
      </c>
      <c r="J224" s="20">
        <v>41771</v>
      </c>
      <c r="K224" s="20">
        <v>41820</v>
      </c>
      <c r="L224" s="20">
        <v>42136</v>
      </c>
      <c r="M224" t="s">
        <v>84</v>
      </c>
      <c r="N224" t="s">
        <v>85</v>
      </c>
      <c r="O224" t="s">
        <v>227</v>
      </c>
      <c r="P224" t="s">
        <v>338</v>
      </c>
      <c r="Q224">
        <v>4008140</v>
      </c>
      <c r="R224" s="3">
        <v>0</v>
      </c>
      <c r="S224" s="3">
        <v>0</v>
      </c>
      <c r="T224" s="3">
        <v>0</v>
      </c>
      <c r="U224" t="s">
        <v>110</v>
      </c>
    </row>
    <row r="225" spans="1:21" customFormat="1" ht="12.75" x14ac:dyDescent="0.2">
      <c r="A225">
        <v>1</v>
      </c>
      <c r="B225" t="s">
        <v>65</v>
      </c>
      <c r="C225">
        <v>4008000</v>
      </c>
      <c r="D225">
        <v>20720</v>
      </c>
      <c r="E225" t="s">
        <v>91</v>
      </c>
      <c r="F225">
        <v>31960</v>
      </c>
      <c r="G225" t="s">
        <v>86</v>
      </c>
      <c r="H225">
        <v>1000005191</v>
      </c>
      <c r="I225" t="s">
        <v>363</v>
      </c>
      <c r="J225" s="20">
        <v>41771</v>
      </c>
      <c r="K225" s="20">
        <v>41820</v>
      </c>
      <c r="L225" s="20">
        <v>42136</v>
      </c>
      <c r="M225" t="s">
        <v>84</v>
      </c>
      <c r="N225" t="s">
        <v>85</v>
      </c>
      <c r="O225" t="s">
        <v>227</v>
      </c>
      <c r="P225" t="s">
        <v>338</v>
      </c>
      <c r="Q225">
        <v>4008140</v>
      </c>
      <c r="R225" s="3">
        <v>0</v>
      </c>
      <c r="S225" s="3">
        <v>0</v>
      </c>
      <c r="T225" s="3">
        <v>0</v>
      </c>
      <c r="U225" t="s">
        <v>110</v>
      </c>
    </row>
    <row r="226" spans="1:21" customFormat="1" ht="12.75" x14ac:dyDescent="0.2">
      <c r="A226">
        <v>1</v>
      </c>
      <c r="B226" t="s">
        <v>65</v>
      </c>
      <c r="C226">
        <v>4008000</v>
      </c>
      <c r="D226">
        <v>20730</v>
      </c>
      <c r="E226" t="s">
        <v>93</v>
      </c>
      <c r="F226">
        <v>31970</v>
      </c>
      <c r="G226" t="s">
        <v>94</v>
      </c>
      <c r="H226">
        <v>1000010517</v>
      </c>
      <c r="I226" t="s">
        <v>151</v>
      </c>
      <c r="J226" s="20">
        <v>41773</v>
      </c>
      <c r="K226" s="20">
        <v>41820</v>
      </c>
      <c r="L226" s="20">
        <v>42138</v>
      </c>
      <c r="M226" t="s">
        <v>84</v>
      </c>
      <c r="N226" t="s">
        <v>85</v>
      </c>
      <c r="O226" t="s">
        <v>227</v>
      </c>
      <c r="P226" t="s">
        <v>338</v>
      </c>
      <c r="Q226">
        <v>4008140</v>
      </c>
      <c r="R226" s="3">
        <v>36910.83</v>
      </c>
      <c r="S226" s="3">
        <v>0</v>
      </c>
      <c r="T226" s="3">
        <v>0</v>
      </c>
      <c r="U226" t="s">
        <v>110</v>
      </c>
    </row>
    <row r="227" spans="1:21" customFormat="1" ht="12.75" x14ac:dyDescent="0.2">
      <c r="A227">
        <v>1</v>
      </c>
      <c r="B227" t="s">
        <v>65</v>
      </c>
      <c r="C227">
        <v>4008000</v>
      </c>
      <c r="D227">
        <v>20730</v>
      </c>
      <c r="E227" t="s">
        <v>93</v>
      </c>
      <c r="F227">
        <v>31970</v>
      </c>
      <c r="G227" t="s">
        <v>94</v>
      </c>
      <c r="H227">
        <v>1000010521</v>
      </c>
      <c r="I227" t="s">
        <v>154</v>
      </c>
      <c r="J227" s="20">
        <v>41773</v>
      </c>
      <c r="K227" s="20">
        <v>41820</v>
      </c>
      <c r="L227" s="20">
        <v>42138</v>
      </c>
      <c r="M227" t="s">
        <v>84</v>
      </c>
      <c r="N227" t="s">
        <v>85</v>
      </c>
      <c r="O227" t="s">
        <v>227</v>
      </c>
      <c r="P227" t="s">
        <v>338</v>
      </c>
      <c r="Q227">
        <v>4008140</v>
      </c>
      <c r="R227" s="3">
        <v>49706.720000000001</v>
      </c>
      <c r="S227" s="3">
        <v>0</v>
      </c>
      <c r="T227" s="3">
        <v>0</v>
      </c>
      <c r="U227" t="s">
        <v>110</v>
      </c>
    </row>
    <row r="228" spans="1:21" customFormat="1" ht="12.75" x14ac:dyDescent="0.2">
      <c r="A228">
        <v>1</v>
      </c>
      <c r="B228" t="s">
        <v>65</v>
      </c>
      <c r="C228">
        <v>4008000</v>
      </c>
      <c r="D228">
        <v>20730</v>
      </c>
      <c r="E228" t="s">
        <v>93</v>
      </c>
      <c r="F228">
        <v>31970</v>
      </c>
      <c r="G228" t="s">
        <v>94</v>
      </c>
      <c r="H228">
        <v>1000010523</v>
      </c>
      <c r="I228" t="s">
        <v>401</v>
      </c>
      <c r="J228" s="20">
        <v>41773</v>
      </c>
      <c r="K228" s="20">
        <v>41820</v>
      </c>
      <c r="L228" s="20">
        <v>42138</v>
      </c>
      <c r="M228" t="s">
        <v>84</v>
      </c>
      <c r="N228" t="s">
        <v>85</v>
      </c>
      <c r="O228" t="s">
        <v>227</v>
      </c>
      <c r="P228" t="s">
        <v>338</v>
      </c>
      <c r="Q228">
        <v>4008140</v>
      </c>
      <c r="R228" s="3">
        <v>21712.25</v>
      </c>
      <c r="S228" s="3">
        <v>0</v>
      </c>
      <c r="T228" s="3">
        <v>0</v>
      </c>
      <c r="U228" t="s">
        <v>110</v>
      </c>
    </row>
    <row r="229" spans="1:21" customFormat="1" ht="12.75" x14ac:dyDescent="0.2">
      <c r="A229">
        <v>1</v>
      </c>
      <c r="B229" t="s">
        <v>65</v>
      </c>
      <c r="C229">
        <v>4008000</v>
      </c>
      <c r="D229">
        <v>20700</v>
      </c>
      <c r="E229" t="s">
        <v>87</v>
      </c>
      <c r="F229">
        <v>31900</v>
      </c>
      <c r="G229" t="s">
        <v>89</v>
      </c>
      <c r="H229">
        <v>1000015134</v>
      </c>
      <c r="I229" t="s">
        <v>348</v>
      </c>
      <c r="J229" s="20">
        <v>41773</v>
      </c>
      <c r="K229" s="20">
        <v>41820</v>
      </c>
      <c r="L229" s="20">
        <v>42869</v>
      </c>
      <c r="M229" t="s">
        <v>84</v>
      </c>
      <c r="N229" t="s">
        <v>85</v>
      </c>
      <c r="O229" t="s">
        <v>227</v>
      </c>
      <c r="P229" t="s">
        <v>338</v>
      </c>
      <c r="Q229">
        <v>4008140</v>
      </c>
      <c r="R229" s="3">
        <v>256023.03</v>
      </c>
      <c r="S229" s="3">
        <v>0</v>
      </c>
      <c r="T229" s="3">
        <v>0</v>
      </c>
      <c r="U229" t="s">
        <v>110</v>
      </c>
    </row>
    <row r="230" spans="1:21" customFormat="1" ht="12.75" x14ac:dyDescent="0.2">
      <c r="A230">
        <v>1</v>
      </c>
      <c r="B230" t="s">
        <v>65</v>
      </c>
      <c r="C230">
        <v>4008000</v>
      </c>
      <c r="D230">
        <v>20730</v>
      </c>
      <c r="E230" t="s">
        <v>93</v>
      </c>
      <c r="F230">
        <v>31970</v>
      </c>
      <c r="G230" t="s">
        <v>94</v>
      </c>
      <c r="H230">
        <v>1000010520</v>
      </c>
      <c r="I230" t="s">
        <v>155</v>
      </c>
      <c r="J230" s="20">
        <v>41774</v>
      </c>
      <c r="K230" s="20">
        <v>41820</v>
      </c>
      <c r="L230" s="20">
        <v>42139</v>
      </c>
      <c r="M230" t="s">
        <v>84</v>
      </c>
      <c r="N230" t="s">
        <v>85</v>
      </c>
      <c r="O230" t="s">
        <v>227</v>
      </c>
      <c r="P230" t="s">
        <v>338</v>
      </c>
      <c r="Q230">
        <v>4008140</v>
      </c>
      <c r="R230" s="3">
        <v>23741.02</v>
      </c>
      <c r="S230" s="3">
        <v>0</v>
      </c>
      <c r="T230" s="3">
        <v>0</v>
      </c>
      <c r="U230" t="s">
        <v>110</v>
      </c>
    </row>
    <row r="231" spans="1:21" customFormat="1" ht="12.75" x14ac:dyDescent="0.2">
      <c r="A231">
        <v>1</v>
      </c>
      <c r="B231" t="s">
        <v>65</v>
      </c>
      <c r="C231">
        <v>4008000</v>
      </c>
      <c r="D231">
        <v>20730</v>
      </c>
      <c r="E231" t="s">
        <v>93</v>
      </c>
      <c r="F231">
        <v>31970</v>
      </c>
      <c r="G231" t="s">
        <v>94</v>
      </c>
      <c r="H231">
        <v>1000010524</v>
      </c>
      <c r="I231" t="s">
        <v>402</v>
      </c>
      <c r="J231" s="20">
        <v>41774</v>
      </c>
      <c r="K231" s="20">
        <v>41820</v>
      </c>
      <c r="L231" s="20">
        <v>42139</v>
      </c>
      <c r="M231" t="s">
        <v>84</v>
      </c>
      <c r="N231" t="s">
        <v>85</v>
      </c>
      <c r="O231" t="s">
        <v>227</v>
      </c>
      <c r="P231" t="s">
        <v>338</v>
      </c>
      <c r="Q231">
        <v>4008140</v>
      </c>
      <c r="R231" s="3">
        <v>37746.910000000003</v>
      </c>
      <c r="S231" s="3">
        <v>0</v>
      </c>
      <c r="T231" s="3">
        <v>0</v>
      </c>
      <c r="U231" t="s">
        <v>110</v>
      </c>
    </row>
    <row r="232" spans="1:21" customFormat="1" ht="12.75" x14ac:dyDescent="0.2">
      <c r="A232">
        <v>1</v>
      </c>
      <c r="B232" t="s">
        <v>65</v>
      </c>
      <c r="C232">
        <v>4008000</v>
      </c>
      <c r="D232">
        <v>20730</v>
      </c>
      <c r="E232" t="s">
        <v>93</v>
      </c>
      <c r="F232">
        <v>31970</v>
      </c>
      <c r="G232" t="s">
        <v>94</v>
      </c>
      <c r="H232">
        <v>1000010527</v>
      </c>
      <c r="I232" t="s">
        <v>152</v>
      </c>
      <c r="J232" s="20">
        <v>41774</v>
      </c>
      <c r="K232" s="20">
        <v>41820</v>
      </c>
      <c r="L232" s="20">
        <v>42139</v>
      </c>
      <c r="M232" t="s">
        <v>84</v>
      </c>
      <c r="N232" t="s">
        <v>85</v>
      </c>
      <c r="O232" t="s">
        <v>227</v>
      </c>
      <c r="P232" t="s">
        <v>338</v>
      </c>
      <c r="Q232">
        <v>4008140</v>
      </c>
      <c r="R232" s="3">
        <v>44519.86</v>
      </c>
      <c r="S232" s="3">
        <v>0</v>
      </c>
      <c r="T232" s="3">
        <v>0</v>
      </c>
      <c r="U232" t="s">
        <v>110</v>
      </c>
    </row>
    <row r="233" spans="1:21" customFormat="1" ht="12.75" x14ac:dyDescent="0.2">
      <c r="A233">
        <v>1</v>
      </c>
      <c r="B233" t="s">
        <v>65</v>
      </c>
      <c r="C233">
        <v>4008000</v>
      </c>
      <c r="D233">
        <v>20730</v>
      </c>
      <c r="E233" t="s">
        <v>93</v>
      </c>
      <c r="F233">
        <v>31970</v>
      </c>
      <c r="G233" t="s">
        <v>94</v>
      </c>
      <c r="H233">
        <v>1000010530</v>
      </c>
      <c r="I233" t="s">
        <v>404</v>
      </c>
      <c r="J233" s="20">
        <v>41774</v>
      </c>
      <c r="K233" s="20">
        <v>41820</v>
      </c>
      <c r="L233" s="20">
        <v>42095</v>
      </c>
      <c r="M233" t="s">
        <v>84</v>
      </c>
      <c r="N233" t="s">
        <v>85</v>
      </c>
      <c r="O233" t="s">
        <v>227</v>
      </c>
      <c r="P233" t="s">
        <v>338</v>
      </c>
      <c r="Q233">
        <v>4008140</v>
      </c>
      <c r="R233" s="3">
        <v>11260</v>
      </c>
      <c r="S233" s="3">
        <v>0</v>
      </c>
      <c r="T233" s="3">
        <v>0</v>
      </c>
      <c r="U233" t="s">
        <v>110</v>
      </c>
    </row>
    <row r="234" spans="1:21" customFormat="1" ht="12.75" x14ac:dyDescent="0.2">
      <c r="A234">
        <v>1</v>
      </c>
      <c r="B234" t="s">
        <v>65</v>
      </c>
      <c r="C234">
        <v>4008000</v>
      </c>
      <c r="D234">
        <v>20730</v>
      </c>
      <c r="E234" t="s">
        <v>93</v>
      </c>
      <c r="F234">
        <v>31970</v>
      </c>
      <c r="G234" t="s">
        <v>94</v>
      </c>
      <c r="H234">
        <v>1000010531</v>
      </c>
      <c r="I234" t="s">
        <v>153</v>
      </c>
      <c r="J234" s="20">
        <v>41774</v>
      </c>
      <c r="K234" s="20">
        <v>41820</v>
      </c>
      <c r="L234" s="20">
        <v>42139</v>
      </c>
      <c r="M234" t="s">
        <v>84</v>
      </c>
      <c r="N234" t="s">
        <v>85</v>
      </c>
      <c r="O234" t="s">
        <v>227</v>
      </c>
      <c r="P234" t="s">
        <v>338</v>
      </c>
      <c r="Q234">
        <v>4008140</v>
      </c>
      <c r="R234" s="3">
        <v>16814.740000000002</v>
      </c>
      <c r="S234" s="3">
        <v>0</v>
      </c>
      <c r="T234" s="3">
        <v>0</v>
      </c>
      <c r="U234" t="s">
        <v>110</v>
      </c>
    </row>
    <row r="235" spans="1:21" customFormat="1" ht="12.75" x14ac:dyDescent="0.2">
      <c r="A235">
        <v>1</v>
      </c>
      <c r="B235" t="s">
        <v>65</v>
      </c>
      <c r="C235">
        <v>4008000</v>
      </c>
      <c r="D235">
        <v>20730</v>
      </c>
      <c r="E235" t="s">
        <v>93</v>
      </c>
      <c r="F235">
        <v>31970</v>
      </c>
      <c r="G235" t="s">
        <v>94</v>
      </c>
      <c r="H235">
        <v>1000010529</v>
      </c>
      <c r="I235" t="s">
        <v>158</v>
      </c>
      <c r="J235" s="20">
        <v>41777</v>
      </c>
      <c r="K235" s="20">
        <v>41820</v>
      </c>
      <c r="L235" s="20">
        <v>42142</v>
      </c>
      <c r="M235" t="s">
        <v>84</v>
      </c>
      <c r="N235" t="s">
        <v>85</v>
      </c>
      <c r="O235" t="s">
        <v>227</v>
      </c>
      <c r="P235" t="s">
        <v>338</v>
      </c>
      <c r="Q235">
        <v>4008140</v>
      </c>
      <c r="R235" s="3">
        <v>15390.38</v>
      </c>
      <c r="S235" s="3">
        <v>0</v>
      </c>
      <c r="T235" s="3">
        <v>0</v>
      </c>
      <c r="U235" t="s">
        <v>110</v>
      </c>
    </row>
    <row r="236" spans="1:21" customFormat="1" ht="12.75" x14ac:dyDescent="0.2">
      <c r="A236">
        <v>1</v>
      </c>
      <c r="B236" t="s">
        <v>65</v>
      </c>
      <c r="C236">
        <v>4008000</v>
      </c>
      <c r="D236">
        <v>20730</v>
      </c>
      <c r="E236" t="s">
        <v>93</v>
      </c>
      <c r="F236">
        <v>31970</v>
      </c>
      <c r="G236" t="s">
        <v>94</v>
      </c>
      <c r="H236">
        <v>1000010535</v>
      </c>
      <c r="I236" t="s">
        <v>406</v>
      </c>
      <c r="J236" s="20">
        <v>41779</v>
      </c>
      <c r="K236" s="20">
        <v>41820</v>
      </c>
      <c r="L236" s="20">
        <v>41974</v>
      </c>
      <c r="M236" t="s">
        <v>84</v>
      </c>
      <c r="N236" t="s">
        <v>85</v>
      </c>
      <c r="O236" t="s">
        <v>227</v>
      </c>
      <c r="P236" t="s">
        <v>338</v>
      </c>
      <c r="Q236">
        <v>4008140</v>
      </c>
      <c r="R236" s="3">
        <v>14811.67</v>
      </c>
      <c r="S236" s="3">
        <v>0</v>
      </c>
      <c r="T236" s="3">
        <v>0</v>
      </c>
      <c r="U236" t="s">
        <v>110</v>
      </c>
    </row>
    <row r="237" spans="1:21" customFormat="1" ht="12.75" x14ac:dyDescent="0.2">
      <c r="A237">
        <v>1</v>
      </c>
      <c r="B237" t="s">
        <v>65</v>
      </c>
      <c r="C237">
        <v>4008000</v>
      </c>
      <c r="D237">
        <v>20720</v>
      </c>
      <c r="E237" t="s">
        <v>91</v>
      </c>
      <c r="F237">
        <v>31960</v>
      </c>
      <c r="G237" t="s">
        <v>86</v>
      </c>
      <c r="H237">
        <v>1000005200</v>
      </c>
      <c r="I237" t="s">
        <v>124</v>
      </c>
      <c r="J237" s="20">
        <v>41781</v>
      </c>
      <c r="K237" s="20">
        <v>41820</v>
      </c>
      <c r="L237" s="20">
        <v>42146</v>
      </c>
      <c r="M237" t="s">
        <v>84</v>
      </c>
      <c r="N237" t="s">
        <v>85</v>
      </c>
      <c r="O237" t="s">
        <v>227</v>
      </c>
      <c r="P237" t="s">
        <v>338</v>
      </c>
      <c r="Q237">
        <v>4008140</v>
      </c>
      <c r="R237" s="3">
        <v>162900.51</v>
      </c>
      <c r="S237" s="3">
        <v>0</v>
      </c>
      <c r="T237" s="3">
        <v>0</v>
      </c>
      <c r="U237" t="s">
        <v>110</v>
      </c>
    </row>
    <row r="238" spans="1:21" customFormat="1" ht="12.75" x14ac:dyDescent="0.2">
      <c r="A238">
        <v>1</v>
      </c>
      <c r="B238" t="s">
        <v>65</v>
      </c>
      <c r="C238">
        <v>4008000</v>
      </c>
      <c r="D238">
        <v>20720</v>
      </c>
      <c r="E238" t="s">
        <v>91</v>
      </c>
      <c r="F238">
        <v>31950</v>
      </c>
      <c r="G238" t="s">
        <v>92</v>
      </c>
      <c r="H238">
        <v>1000005195</v>
      </c>
      <c r="I238" t="s">
        <v>117</v>
      </c>
      <c r="J238" s="20">
        <v>41782</v>
      </c>
      <c r="K238" s="20">
        <v>41820</v>
      </c>
      <c r="L238" s="20">
        <v>42147</v>
      </c>
      <c r="M238" t="s">
        <v>84</v>
      </c>
      <c r="N238" t="s">
        <v>85</v>
      </c>
      <c r="O238" t="s">
        <v>227</v>
      </c>
      <c r="P238" t="s">
        <v>338</v>
      </c>
      <c r="Q238">
        <v>4008140</v>
      </c>
      <c r="R238" s="3">
        <v>150763.72</v>
      </c>
      <c r="S238" s="3">
        <v>0</v>
      </c>
      <c r="T238" s="3">
        <v>0</v>
      </c>
      <c r="U238" t="s">
        <v>110</v>
      </c>
    </row>
    <row r="239" spans="1:21" customFormat="1" ht="12.75" x14ac:dyDescent="0.2">
      <c r="A239">
        <v>1</v>
      </c>
      <c r="B239" t="s">
        <v>65</v>
      </c>
      <c r="C239">
        <v>4008000</v>
      </c>
      <c r="D239">
        <v>20720</v>
      </c>
      <c r="E239" t="s">
        <v>91</v>
      </c>
      <c r="F239">
        <v>31950</v>
      </c>
      <c r="G239" t="s">
        <v>92</v>
      </c>
      <c r="H239">
        <v>1000005201</v>
      </c>
      <c r="I239" t="s">
        <v>121</v>
      </c>
      <c r="J239" s="20">
        <v>41782</v>
      </c>
      <c r="K239" s="20">
        <v>41820</v>
      </c>
      <c r="L239" s="20">
        <v>42147</v>
      </c>
      <c r="M239" t="s">
        <v>84</v>
      </c>
      <c r="N239" t="s">
        <v>85</v>
      </c>
      <c r="O239" t="s">
        <v>227</v>
      </c>
      <c r="P239" t="s">
        <v>338</v>
      </c>
      <c r="Q239">
        <v>4008140</v>
      </c>
      <c r="R239" s="3">
        <v>127041.21</v>
      </c>
      <c r="S239" s="3">
        <v>0</v>
      </c>
      <c r="T239" s="3">
        <v>0</v>
      </c>
      <c r="U239" t="s">
        <v>110</v>
      </c>
    </row>
    <row r="240" spans="1:21" customFormat="1" ht="12.75" x14ac:dyDescent="0.2">
      <c r="A240">
        <v>1</v>
      </c>
      <c r="B240" t="s">
        <v>65</v>
      </c>
      <c r="C240">
        <v>4008000</v>
      </c>
      <c r="D240">
        <v>20720</v>
      </c>
      <c r="E240" t="s">
        <v>91</v>
      </c>
      <c r="F240">
        <v>31950</v>
      </c>
      <c r="G240" t="s">
        <v>92</v>
      </c>
      <c r="H240">
        <v>1000005199</v>
      </c>
      <c r="I240" t="s">
        <v>355</v>
      </c>
      <c r="J240" s="20">
        <v>41783</v>
      </c>
      <c r="K240" s="20">
        <v>41820</v>
      </c>
      <c r="L240" s="20">
        <v>42148</v>
      </c>
      <c r="M240" t="s">
        <v>84</v>
      </c>
      <c r="N240" t="s">
        <v>85</v>
      </c>
      <c r="O240" t="s">
        <v>227</v>
      </c>
      <c r="P240" t="s">
        <v>338</v>
      </c>
      <c r="Q240">
        <v>4008140</v>
      </c>
      <c r="R240" s="3">
        <v>181865.67</v>
      </c>
      <c r="S240" s="3">
        <v>0</v>
      </c>
      <c r="T240" s="3">
        <v>0</v>
      </c>
      <c r="U240" t="s">
        <v>110</v>
      </c>
    </row>
    <row r="241" spans="1:21" customFormat="1" ht="12.75" x14ac:dyDescent="0.2">
      <c r="A241">
        <v>1</v>
      </c>
      <c r="B241" t="s">
        <v>65</v>
      </c>
      <c r="C241">
        <v>4008000</v>
      </c>
      <c r="D241">
        <v>20730</v>
      </c>
      <c r="E241" t="s">
        <v>93</v>
      </c>
      <c r="F241">
        <v>31970</v>
      </c>
      <c r="G241" t="s">
        <v>94</v>
      </c>
      <c r="H241">
        <v>1000010542</v>
      </c>
      <c r="I241" t="s">
        <v>247</v>
      </c>
      <c r="J241" s="20">
        <v>41783</v>
      </c>
      <c r="K241" s="20">
        <v>41820</v>
      </c>
      <c r="L241" s="20">
        <v>42148</v>
      </c>
      <c r="M241" t="s">
        <v>84</v>
      </c>
      <c r="N241" t="s">
        <v>85</v>
      </c>
      <c r="O241" t="s">
        <v>227</v>
      </c>
      <c r="P241" t="s">
        <v>338</v>
      </c>
      <c r="Q241">
        <v>4008140</v>
      </c>
      <c r="R241" s="3">
        <v>32694.61</v>
      </c>
      <c r="S241" s="3">
        <v>0</v>
      </c>
      <c r="T241" s="3">
        <v>0</v>
      </c>
      <c r="U241" t="s">
        <v>110</v>
      </c>
    </row>
    <row r="242" spans="1:21" customFormat="1" ht="12.75" x14ac:dyDescent="0.2">
      <c r="A242">
        <v>1</v>
      </c>
      <c r="B242" t="s">
        <v>65</v>
      </c>
      <c r="C242">
        <v>4008000</v>
      </c>
      <c r="D242">
        <v>20730</v>
      </c>
      <c r="E242" t="s">
        <v>93</v>
      </c>
      <c r="F242">
        <v>31970</v>
      </c>
      <c r="G242" t="s">
        <v>94</v>
      </c>
      <c r="H242">
        <v>1000010537</v>
      </c>
      <c r="I242" t="s">
        <v>161</v>
      </c>
      <c r="J242" s="20">
        <v>41785</v>
      </c>
      <c r="K242" s="20">
        <v>41820</v>
      </c>
      <c r="L242" s="20">
        <v>42150</v>
      </c>
      <c r="M242" t="s">
        <v>84</v>
      </c>
      <c r="N242" t="s">
        <v>85</v>
      </c>
      <c r="O242" t="s">
        <v>227</v>
      </c>
      <c r="P242" t="s">
        <v>338</v>
      </c>
      <c r="Q242">
        <v>4008140</v>
      </c>
      <c r="R242" s="3">
        <v>50678.18</v>
      </c>
      <c r="S242" s="3">
        <v>0</v>
      </c>
      <c r="T242" s="3">
        <v>0</v>
      </c>
      <c r="U242" t="s">
        <v>110</v>
      </c>
    </row>
    <row r="243" spans="1:21" customFormat="1" ht="12.75" x14ac:dyDescent="0.2">
      <c r="A243">
        <v>1</v>
      </c>
      <c r="B243" t="s">
        <v>65</v>
      </c>
      <c r="C243">
        <v>4008000</v>
      </c>
      <c r="D243">
        <v>20730</v>
      </c>
      <c r="E243" t="s">
        <v>93</v>
      </c>
      <c r="F243">
        <v>31970</v>
      </c>
      <c r="G243" t="s">
        <v>94</v>
      </c>
      <c r="H243">
        <v>1000010536</v>
      </c>
      <c r="I243" t="s">
        <v>159</v>
      </c>
      <c r="J243" s="20">
        <v>41786</v>
      </c>
      <c r="K243" s="20">
        <v>41820</v>
      </c>
      <c r="L243" s="20">
        <v>42151</v>
      </c>
      <c r="M243" t="s">
        <v>84</v>
      </c>
      <c r="N243" t="s">
        <v>85</v>
      </c>
      <c r="O243" t="s">
        <v>227</v>
      </c>
      <c r="P243" t="s">
        <v>338</v>
      </c>
      <c r="Q243">
        <v>4008140</v>
      </c>
      <c r="R243" s="3">
        <v>42900.02</v>
      </c>
      <c r="S243" s="3">
        <v>0</v>
      </c>
      <c r="T243" s="3">
        <v>0</v>
      </c>
      <c r="U243" t="s">
        <v>110</v>
      </c>
    </row>
    <row r="244" spans="1:21" customFormat="1" ht="12.75" x14ac:dyDescent="0.2">
      <c r="A244">
        <v>1</v>
      </c>
      <c r="B244" t="s">
        <v>65</v>
      </c>
      <c r="C244">
        <v>4008000</v>
      </c>
      <c r="D244">
        <v>20730</v>
      </c>
      <c r="E244" t="s">
        <v>93</v>
      </c>
      <c r="F244">
        <v>31970</v>
      </c>
      <c r="G244" t="s">
        <v>94</v>
      </c>
      <c r="H244">
        <v>1000010545</v>
      </c>
      <c r="I244" t="s">
        <v>160</v>
      </c>
      <c r="J244" s="20">
        <v>41786</v>
      </c>
      <c r="K244" s="20">
        <v>41820</v>
      </c>
      <c r="L244" s="20">
        <v>42151</v>
      </c>
      <c r="M244" t="s">
        <v>84</v>
      </c>
      <c r="N244" t="s">
        <v>85</v>
      </c>
      <c r="O244" t="s">
        <v>227</v>
      </c>
      <c r="P244" t="s">
        <v>338</v>
      </c>
      <c r="Q244">
        <v>4008140</v>
      </c>
      <c r="R244" s="3">
        <v>42538.38</v>
      </c>
      <c r="S244" s="3">
        <v>0</v>
      </c>
      <c r="T244" s="3">
        <v>0</v>
      </c>
      <c r="U244" t="s">
        <v>110</v>
      </c>
    </row>
    <row r="245" spans="1:21" customFormat="1" ht="12.75" x14ac:dyDescent="0.2">
      <c r="A245">
        <v>1</v>
      </c>
      <c r="B245" t="s">
        <v>65</v>
      </c>
      <c r="C245">
        <v>4008000</v>
      </c>
      <c r="D245">
        <v>20730</v>
      </c>
      <c r="E245" t="s">
        <v>93</v>
      </c>
      <c r="F245">
        <v>31970</v>
      </c>
      <c r="G245" t="s">
        <v>94</v>
      </c>
      <c r="H245">
        <v>1000010533</v>
      </c>
      <c r="I245" t="s">
        <v>405</v>
      </c>
      <c r="J245" s="20">
        <v>41789</v>
      </c>
      <c r="K245" s="20">
        <v>41820</v>
      </c>
      <c r="L245" s="20">
        <v>42154</v>
      </c>
      <c r="M245" t="s">
        <v>84</v>
      </c>
      <c r="N245" t="s">
        <v>85</v>
      </c>
      <c r="O245" t="s">
        <v>227</v>
      </c>
      <c r="P245" t="s">
        <v>338</v>
      </c>
      <c r="Q245">
        <v>4008140</v>
      </c>
      <c r="R245" s="3">
        <v>31384.15</v>
      </c>
      <c r="S245" s="3">
        <v>0</v>
      </c>
      <c r="T245" s="3">
        <v>0</v>
      </c>
      <c r="U245" t="s">
        <v>110</v>
      </c>
    </row>
    <row r="246" spans="1:21" customFormat="1" ht="12.75" x14ac:dyDescent="0.2">
      <c r="A246">
        <v>1</v>
      </c>
      <c r="B246" t="s">
        <v>65</v>
      </c>
      <c r="C246">
        <v>4008000</v>
      </c>
      <c r="D246">
        <v>20720</v>
      </c>
      <c r="E246" t="s">
        <v>91</v>
      </c>
      <c r="F246">
        <v>31950</v>
      </c>
      <c r="G246" t="s">
        <v>92</v>
      </c>
      <c r="H246">
        <v>1000005199</v>
      </c>
      <c r="I246" t="s">
        <v>355</v>
      </c>
      <c r="J246" s="20">
        <v>41790</v>
      </c>
      <c r="K246" s="20">
        <v>41820</v>
      </c>
      <c r="L246" s="20">
        <v>42155</v>
      </c>
      <c r="M246" t="s">
        <v>84</v>
      </c>
      <c r="N246" t="s">
        <v>85</v>
      </c>
      <c r="O246" t="s">
        <v>227</v>
      </c>
      <c r="P246" t="s">
        <v>338</v>
      </c>
      <c r="Q246">
        <v>4008140</v>
      </c>
      <c r="R246" s="3">
        <v>0</v>
      </c>
      <c r="S246" s="3">
        <v>0</v>
      </c>
      <c r="T246" s="3">
        <v>0</v>
      </c>
      <c r="U246" t="s">
        <v>110</v>
      </c>
    </row>
    <row r="247" spans="1:21" customFormat="1" ht="12.75" x14ac:dyDescent="0.2">
      <c r="A247">
        <v>1</v>
      </c>
      <c r="B247" t="s">
        <v>65</v>
      </c>
      <c r="C247">
        <v>4008000</v>
      </c>
      <c r="D247">
        <v>20730</v>
      </c>
      <c r="E247" t="s">
        <v>93</v>
      </c>
      <c r="F247">
        <v>31970</v>
      </c>
      <c r="G247" t="s">
        <v>94</v>
      </c>
      <c r="H247">
        <v>1000010544</v>
      </c>
      <c r="I247" t="s">
        <v>167</v>
      </c>
      <c r="J247" s="20">
        <v>41790</v>
      </c>
      <c r="K247" s="20">
        <v>41820</v>
      </c>
      <c r="L247" s="20">
        <v>42155</v>
      </c>
      <c r="M247" t="s">
        <v>84</v>
      </c>
      <c r="N247" t="s">
        <v>85</v>
      </c>
      <c r="O247" t="s">
        <v>227</v>
      </c>
      <c r="P247" t="s">
        <v>338</v>
      </c>
      <c r="Q247">
        <v>4008140</v>
      </c>
      <c r="R247" s="3">
        <v>23974.84</v>
      </c>
      <c r="S247" s="3">
        <v>0</v>
      </c>
      <c r="T247" s="3">
        <v>0</v>
      </c>
      <c r="U247" t="s">
        <v>110</v>
      </c>
    </row>
    <row r="248" spans="1:21" customFormat="1" ht="12.75" x14ac:dyDescent="0.2">
      <c r="A248">
        <v>1</v>
      </c>
      <c r="B248" t="s">
        <v>65</v>
      </c>
      <c r="C248">
        <v>4008000</v>
      </c>
      <c r="D248">
        <v>20730</v>
      </c>
      <c r="E248" t="s">
        <v>93</v>
      </c>
      <c r="F248">
        <v>31970</v>
      </c>
      <c r="G248" t="s">
        <v>94</v>
      </c>
      <c r="H248">
        <v>1000010556</v>
      </c>
      <c r="I248" t="s">
        <v>164</v>
      </c>
      <c r="J248" s="20">
        <v>41790</v>
      </c>
      <c r="K248" s="20">
        <v>41820</v>
      </c>
      <c r="L248" s="20">
        <v>42155</v>
      </c>
      <c r="M248" t="s">
        <v>84</v>
      </c>
      <c r="N248" t="s">
        <v>85</v>
      </c>
      <c r="O248" t="s">
        <v>227</v>
      </c>
      <c r="P248" t="s">
        <v>338</v>
      </c>
      <c r="Q248">
        <v>4008140</v>
      </c>
      <c r="R248" s="3">
        <v>24889.91</v>
      </c>
      <c r="S248" s="3">
        <v>0</v>
      </c>
      <c r="T248" s="3">
        <v>0</v>
      </c>
      <c r="U248" t="s">
        <v>110</v>
      </c>
    </row>
    <row r="249" spans="1:21" customFormat="1" ht="12.75" x14ac:dyDescent="0.2">
      <c r="A249">
        <v>1</v>
      </c>
      <c r="B249" t="s">
        <v>65</v>
      </c>
      <c r="C249">
        <v>4008000</v>
      </c>
      <c r="D249">
        <v>20730</v>
      </c>
      <c r="E249" t="s">
        <v>93</v>
      </c>
      <c r="F249">
        <v>31970</v>
      </c>
      <c r="G249" t="s">
        <v>94</v>
      </c>
      <c r="H249">
        <v>1000010557</v>
      </c>
      <c r="I249" t="s">
        <v>412</v>
      </c>
      <c r="J249" s="20">
        <v>41790</v>
      </c>
      <c r="K249" s="20">
        <v>41820</v>
      </c>
      <c r="L249" s="20">
        <v>42155</v>
      </c>
      <c r="M249" t="s">
        <v>84</v>
      </c>
      <c r="N249" t="s">
        <v>85</v>
      </c>
      <c r="O249" t="s">
        <v>227</v>
      </c>
      <c r="P249" t="s">
        <v>338</v>
      </c>
      <c r="Q249">
        <v>4008140</v>
      </c>
      <c r="R249" s="3">
        <v>18667.89</v>
      </c>
      <c r="S249" s="3">
        <v>0</v>
      </c>
      <c r="T249" s="3">
        <v>0</v>
      </c>
      <c r="U249" t="s">
        <v>110</v>
      </c>
    </row>
    <row r="250" spans="1:21" customFormat="1" ht="12.75" x14ac:dyDescent="0.2">
      <c r="A250">
        <v>1</v>
      </c>
      <c r="B250" t="s">
        <v>65</v>
      </c>
      <c r="C250">
        <v>4008000</v>
      </c>
      <c r="D250">
        <v>20730</v>
      </c>
      <c r="E250" t="s">
        <v>93</v>
      </c>
      <c r="F250">
        <v>31970</v>
      </c>
      <c r="G250" t="s">
        <v>94</v>
      </c>
      <c r="H250">
        <v>1000010558</v>
      </c>
      <c r="I250" t="s">
        <v>413</v>
      </c>
      <c r="J250" s="20">
        <v>41790</v>
      </c>
      <c r="K250" s="20">
        <v>41820</v>
      </c>
      <c r="L250" s="20">
        <v>42155</v>
      </c>
      <c r="M250" t="s">
        <v>84</v>
      </c>
      <c r="N250" t="s">
        <v>85</v>
      </c>
      <c r="O250" t="s">
        <v>227</v>
      </c>
      <c r="P250" t="s">
        <v>338</v>
      </c>
      <c r="Q250">
        <v>4008140</v>
      </c>
      <c r="R250" s="3">
        <v>22540.92</v>
      </c>
      <c r="S250" s="3">
        <v>0</v>
      </c>
      <c r="T250" s="3">
        <v>0</v>
      </c>
      <c r="U250" t="s">
        <v>110</v>
      </c>
    </row>
    <row r="251" spans="1:21" customFormat="1" ht="12.75" x14ac:dyDescent="0.2">
      <c r="A251">
        <v>1</v>
      </c>
      <c r="B251" t="s">
        <v>65</v>
      </c>
      <c r="C251">
        <v>4008000</v>
      </c>
      <c r="D251">
        <v>20720</v>
      </c>
      <c r="E251" t="s">
        <v>91</v>
      </c>
      <c r="F251">
        <v>31950</v>
      </c>
      <c r="G251" t="s">
        <v>92</v>
      </c>
      <c r="H251">
        <v>1000005193</v>
      </c>
      <c r="I251" t="s">
        <v>122</v>
      </c>
      <c r="J251" s="20">
        <v>41791</v>
      </c>
      <c r="K251" s="20">
        <v>41820</v>
      </c>
      <c r="L251" s="20">
        <v>42156</v>
      </c>
      <c r="M251" t="s">
        <v>84</v>
      </c>
      <c r="N251" t="s">
        <v>85</v>
      </c>
      <c r="O251" t="s">
        <v>227</v>
      </c>
      <c r="P251" t="s">
        <v>338</v>
      </c>
      <c r="Q251">
        <v>4008140</v>
      </c>
      <c r="R251" s="3">
        <v>133170.1</v>
      </c>
      <c r="S251" s="3">
        <v>0</v>
      </c>
      <c r="T251" s="3">
        <v>0</v>
      </c>
      <c r="U251" t="s">
        <v>110</v>
      </c>
    </row>
    <row r="252" spans="1:21" customFormat="1" ht="12.75" x14ac:dyDescent="0.2">
      <c r="A252">
        <v>1</v>
      </c>
      <c r="B252" t="s">
        <v>65</v>
      </c>
      <c r="C252">
        <v>4008000</v>
      </c>
      <c r="D252">
        <v>20720</v>
      </c>
      <c r="E252" t="s">
        <v>91</v>
      </c>
      <c r="F252">
        <v>31950</v>
      </c>
      <c r="G252" t="s">
        <v>92</v>
      </c>
      <c r="H252">
        <v>1000005197</v>
      </c>
      <c r="I252" t="s">
        <v>354</v>
      </c>
      <c r="J252" s="20">
        <v>41791</v>
      </c>
      <c r="K252" s="20">
        <v>41820</v>
      </c>
      <c r="L252" s="20">
        <v>42156</v>
      </c>
      <c r="M252" t="s">
        <v>84</v>
      </c>
      <c r="N252" t="s">
        <v>85</v>
      </c>
      <c r="O252" t="s">
        <v>227</v>
      </c>
      <c r="P252" t="s">
        <v>338</v>
      </c>
      <c r="Q252">
        <v>4008140</v>
      </c>
      <c r="R252" s="3">
        <v>30472.21</v>
      </c>
      <c r="S252" s="3">
        <v>0</v>
      </c>
      <c r="T252" s="3">
        <v>0</v>
      </c>
      <c r="U252" t="s">
        <v>110</v>
      </c>
    </row>
    <row r="253" spans="1:21" customFormat="1" ht="12.75" x14ac:dyDescent="0.2">
      <c r="A253">
        <v>1</v>
      </c>
      <c r="B253" t="s">
        <v>65</v>
      </c>
      <c r="C253">
        <v>4008000</v>
      </c>
      <c r="D253">
        <v>20720</v>
      </c>
      <c r="E253" t="s">
        <v>91</v>
      </c>
      <c r="F253">
        <v>31960</v>
      </c>
      <c r="G253" t="s">
        <v>86</v>
      </c>
      <c r="H253">
        <v>1000005198</v>
      </c>
      <c r="I253" t="s">
        <v>126</v>
      </c>
      <c r="J253" s="20">
        <v>41791</v>
      </c>
      <c r="K253" s="20">
        <v>41820</v>
      </c>
      <c r="L253" s="20">
        <v>42156</v>
      </c>
      <c r="M253" t="s">
        <v>84</v>
      </c>
      <c r="N253" t="s">
        <v>85</v>
      </c>
      <c r="O253" t="s">
        <v>227</v>
      </c>
      <c r="P253" t="s">
        <v>338</v>
      </c>
      <c r="Q253">
        <v>4008140</v>
      </c>
      <c r="R253" s="3">
        <v>51718.6</v>
      </c>
      <c r="S253" s="3">
        <v>0</v>
      </c>
      <c r="T253" s="3">
        <v>0</v>
      </c>
      <c r="U253" t="s">
        <v>110</v>
      </c>
    </row>
    <row r="254" spans="1:21" customFormat="1" ht="12.75" x14ac:dyDescent="0.2">
      <c r="A254">
        <v>1</v>
      </c>
      <c r="B254" t="s">
        <v>65</v>
      </c>
      <c r="C254">
        <v>4008000</v>
      </c>
      <c r="D254">
        <v>20720</v>
      </c>
      <c r="E254" t="s">
        <v>91</v>
      </c>
      <c r="F254">
        <v>31960</v>
      </c>
      <c r="G254" t="s">
        <v>86</v>
      </c>
      <c r="H254">
        <v>1000005202</v>
      </c>
      <c r="I254" t="s">
        <v>125</v>
      </c>
      <c r="J254" s="20">
        <v>41791</v>
      </c>
      <c r="K254" s="20">
        <v>41820</v>
      </c>
      <c r="L254" s="20">
        <v>42156</v>
      </c>
      <c r="M254" t="s">
        <v>84</v>
      </c>
      <c r="N254" t="s">
        <v>85</v>
      </c>
      <c r="O254" t="s">
        <v>227</v>
      </c>
      <c r="P254" t="s">
        <v>338</v>
      </c>
      <c r="Q254">
        <v>4008140</v>
      </c>
      <c r="R254" s="3">
        <v>367071.23</v>
      </c>
      <c r="S254" s="3">
        <v>0</v>
      </c>
      <c r="T254" s="3">
        <v>0</v>
      </c>
      <c r="U254" t="s">
        <v>110</v>
      </c>
    </row>
    <row r="255" spans="1:21" customFormat="1" ht="12.75" x14ac:dyDescent="0.2">
      <c r="A255">
        <v>1</v>
      </c>
      <c r="B255" t="s">
        <v>65</v>
      </c>
      <c r="C255">
        <v>4008000</v>
      </c>
      <c r="D255">
        <v>20720</v>
      </c>
      <c r="E255" t="s">
        <v>91</v>
      </c>
      <c r="F255">
        <v>31960</v>
      </c>
      <c r="G255" t="s">
        <v>86</v>
      </c>
      <c r="H255">
        <v>1000005204</v>
      </c>
      <c r="I255" t="s">
        <v>127</v>
      </c>
      <c r="J255" s="20">
        <v>41791</v>
      </c>
      <c r="K255" s="20">
        <v>41820</v>
      </c>
      <c r="L255" s="20">
        <v>42156</v>
      </c>
      <c r="M255" t="s">
        <v>84</v>
      </c>
      <c r="N255" t="s">
        <v>85</v>
      </c>
      <c r="O255" t="s">
        <v>227</v>
      </c>
      <c r="P255" t="s">
        <v>338</v>
      </c>
      <c r="Q255">
        <v>4008140</v>
      </c>
      <c r="R255" s="3">
        <v>30424.95</v>
      </c>
      <c r="S255" s="3">
        <v>0</v>
      </c>
      <c r="T255" s="3">
        <v>0</v>
      </c>
      <c r="U255" t="s">
        <v>110</v>
      </c>
    </row>
    <row r="256" spans="1:21" customFormat="1" ht="12.75" x14ac:dyDescent="0.2">
      <c r="A256">
        <v>1</v>
      </c>
      <c r="B256" t="s">
        <v>65</v>
      </c>
      <c r="C256">
        <v>4008000</v>
      </c>
      <c r="D256">
        <v>20730</v>
      </c>
      <c r="E256" t="s">
        <v>93</v>
      </c>
      <c r="F256">
        <v>31970</v>
      </c>
      <c r="G256" t="s">
        <v>94</v>
      </c>
      <c r="H256">
        <v>1000010519</v>
      </c>
      <c r="I256" t="s">
        <v>156</v>
      </c>
      <c r="J256" s="20">
        <v>41791</v>
      </c>
      <c r="K256" s="20">
        <v>41820</v>
      </c>
      <c r="L256" s="20">
        <v>42156</v>
      </c>
      <c r="M256" t="s">
        <v>84</v>
      </c>
      <c r="N256" t="s">
        <v>85</v>
      </c>
      <c r="O256" t="s">
        <v>227</v>
      </c>
      <c r="P256" t="s">
        <v>338</v>
      </c>
      <c r="Q256">
        <v>4008140</v>
      </c>
      <c r="R256" s="3">
        <v>72185.759999999995</v>
      </c>
      <c r="S256" s="3">
        <v>0</v>
      </c>
      <c r="T256" s="3">
        <v>0</v>
      </c>
      <c r="U256" t="s">
        <v>110</v>
      </c>
    </row>
    <row r="257" spans="1:21" customFormat="1" ht="12.75" x14ac:dyDescent="0.2">
      <c r="A257">
        <v>1</v>
      </c>
      <c r="B257" t="s">
        <v>65</v>
      </c>
      <c r="C257">
        <v>4008000</v>
      </c>
      <c r="D257">
        <v>20730</v>
      </c>
      <c r="E257" t="s">
        <v>93</v>
      </c>
      <c r="F257">
        <v>31970</v>
      </c>
      <c r="G257" t="s">
        <v>94</v>
      </c>
      <c r="H257">
        <v>1000010526</v>
      </c>
      <c r="I257" t="s">
        <v>157</v>
      </c>
      <c r="J257" s="20">
        <v>41791</v>
      </c>
      <c r="K257" s="20">
        <v>41820</v>
      </c>
      <c r="L257" s="20">
        <v>42156</v>
      </c>
      <c r="M257" t="s">
        <v>84</v>
      </c>
      <c r="N257" t="s">
        <v>85</v>
      </c>
      <c r="O257" t="s">
        <v>227</v>
      </c>
      <c r="P257" t="s">
        <v>338</v>
      </c>
      <c r="Q257">
        <v>4008140</v>
      </c>
      <c r="R257" s="3">
        <v>19274.009999999998</v>
      </c>
      <c r="S257" s="3">
        <v>0</v>
      </c>
      <c r="T257" s="3">
        <v>0</v>
      </c>
      <c r="U257" t="s">
        <v>110</v>
      </c>
    </row>
    <row r="258" spans="1:21" customFormat="1" ht="12.75" x14ac:dyDescent="0.2">
      <c r="A258">
        <v>1</v>
      </c>
      <c r="B258" t="s">
        <v>65</v>
      </c>
      <c r="C258">
        <v>4008000</v>
      </c>
      <c r="D258">
        <v>20730</v>
      </c>
      <c r="E258" t="s">
        <v>93</v>
      </c>
      <c r="F258">
        <v>31970</v>
      </c>
      <c r="G258" t="s">
        <v>94</v>
      </c>
      <c r="H258">
        <v>1000010528</v>
      </c>
      <c r="I258" t="s">
        <v>403</v>
      </c>
      <c r="J258" s="20">
        <v>41791</v>
      </c>
      <c r="K258" s="20">
        <v>41820</v>
      </c>
      <c r="L258" s="20">
        <v>42156</v>
      </c>
      <c r="M258" t="s">
        <v>84</v>
      </c>
      <c r="N258" t="s">
        <v>85</v>
      </c>
      <c r="O258" t="s">
        <v>227</v>
      </c>
      <c r="P258" t="s">
        <v>338</v>
      </c>
      <c r="Q258">
        <v>4008140</v>
      </c>
      <c r="R258" s="3">
        <v>55068.6</v>
      </c>
      <c r="S258" s="3">
        <v>0</v>
      </c>
      <c r="T258" s="3">
        <v>0</v>
      </c>
      <c r="U258" t="s">
        <v>110</v>
      </c>
    </row>
    <row r="259" spans="1:21" customFormat="1" ht="12.75" x14ac:dyDescent="0.2">
      <c r="A259">
        <v>1</v>
      </c>
      <c r="B259" t="s">
        <v>65</v>
      </c>
      <c r="C259">
        <v>4008000</v>
      </c>
      <c r="D259">
        <v>20730</v>
      </c>
      <c r="E259" t="s">
        <v>93</v>
      </c>
      <c r="F259">
        <v>31970</v>
      </c>
      <c r="G259" t="s">
        <v>94</v>
      </c>
      <c r="H259">
        <v>1000010534</v>
      </c>
      <c r="I259" t="s">
        <v>168</v>
      </c>
      <c r="J259" s="20">
        <v>41791</v>
      </c>
      <c r="K259" s="20">
        <v>41820</v>
      </c>
      <c r="L259" s="20">
        <v>42156</v>
      </c>
      <c r="M259" t="s">
        <v>84</v>
      </c>
      <c r="N259" t="s">
        <v>85</v>
      </c>
      <c r="O259" t="s">
        <v>227</v>
      </c>
      <c r="P259" t="s">
        <v>338</v>
      </c>
      <c r="Q259">
        <v>4008140</v>
      </c>
      <c r="R259" s="3">
        <v>47037.77</v>
      </c>
      <c r="S259" s="3">
        <v>0</v>
      </c>
      <c r="T259" s="3">
        <v>0</v>
      </c>
      <c r="U259" t="s">
        <v>110</v>
      </c>
    </row>
    <row r="260" spans="1:21" customFormat="1" ht="12.75" x14ac:dyDescent="0.2">
      <c r="A260">
        <v>1</v>
      </c>
      <c r="B260" t="s">
        <v>65</v>
      </c>
      <c r="C260">
        <v>4008000</v>
      </c>
      <c r="D260">
        <v>20730</v>
      </c>
      <c r="E260" t="s">
        <v>93</v>
      </c>
      <c r="F260">
        <v>31970</v>
      </c>
      <c r="G260" t="s">
        <v>94</v>
      </c>
      <c r="H260">
        <v>1000010538</v>
      </c>
      <c r="I260" t="s">
        <v>128</v>
      </c>
      <c r="J260" s="20">
        <v>41791</v>
      </c>
      <c r="K260" s="20">
        <v>41820</v>
      </c>
      <c r="L260" s="20">
        <v>42095</v>
      </c>
      <c r="M260" t="s">
        <v>84</v>
      </c>
      <c r="N260" t="s">
        <v>85</v>
      </c>
      <c r="O260" t="s">
        <v>227</v>
      </c>
      <c r="P260" t="s">
        <v>338</v>
      </c>
      <c r="Q260">
        <v>4008140</v>
      </c>
      <c r="R260" s="3">
        <v>60999.99</v>
      </c>
      <c r="S260" s="3">
        <v>0</v>
      </c>
      <c r="T260" s="3">
        <v>0</v>
      </c>
      <c r="U260" t="s">
        <v>110</v>
      </c>
    </row>
    <row r="261" spans="1:21" customFormat="1" ht="12.75" x14ac:dyDescent="0.2">
      <c r="A261">
        <v>1</v>
      </c>
      <c r="B261" t="s">
        <v>65</v>
      </c>
      <c r="C261">
        <v>4008000</v>
      </c>
      <c r="D261">
        <v>20730</v>
      </c>
      <c r="E261" t="s">
        <v>93</v>
      </c>
      <c r="F261">
        <v>31970</v>
      </c>
      <c r="G261" t="s">
        <v>94</v>
      </c>
      <c r="H261">
        <v>1000010540</v>
      </c>
      <c r="I261" t="s">
        <v>407</v>
      </c>
      <c r="J261" s="20">
        <v>41791</v>
      </c>
      <c r="K261" s="20">
        <v>41820</v>
      </c>
      <c r="L261" s="20">
        <v>42156</v>
      </c>
      <c r="M261" t="s">
        <v>84</v>
      </c>
      <c r="N261" t="s">
        <v>85</v>
      </c>
      <c r="O261" t="s">
        <v>227</v>
      </c>
      <c r="P261" t="s">
        <v>338</v>
      </c>
      <c r="Q261">
        <v>4008140</v>
      </c>
      <c r="R261" s="3">
        <v>16061.68</v>
      </c>
      <c r="S261" s="3">
        <v>0</v>
      </c>
      <c r="T261" s="3">
        <v>0</v>
      </c>
      <c r="U261" t="s">
        <v>110</v>
      </c>
    </row>
    <row r="262" spans="1:21" customFormat="1" ht="12.75" x14ac:dyDescent="0.2">
      <c r="A262">
        <v>1</v>
      </c>
      <c r="B262" t="s">
        <v>65</v>
      </c>
      <c r="C262">
        <v>4008000</v>
      </c>
      <c r="D262">
        <v>20730</v>
      </c>
      <c r="E262" t="s">
        <v>93</v>
      </c>
      <c r="F262">
        <v>31970</v>
      </c>
      <c r="G262" t="s">
        <v>94</v>
      </c>
      <c r="H262">
        <v>1000010543</v>
      </c>
      <c r="I262" t="s">
        <v>249</v>
      </c>
      <c r="J262" s="20">
        <v>41791</v>
      </c>
      <c r="K262" s="20">
        <v>41820</v>
      </c>
      <c r="L262" s="20">
        <v>42156</v>
      </c>
      <c r="M262" t="s">
        <v>84</v>
      </c>
      <c r="N262" t="s">
        <v>85</v>
      </c>
      <c r="O262" t="s">
        <v>227</v>
      </c>
      <c r="P262" t="s">
        <v>338</v>
      </c>
      <c r="Q262">
        <v>4008140</v>
      </c>
      <c r="R262" s="3">
        <v>21247.3</v>
      </c>
      <c r="S262" s="3">
        <v>0</v>
      </c>
      <c r="T262" s="3">
        <v>0</v>
      </c>
      <c r="U262" t="s">
        <v>110</v>
      </c>
    </row>
    <row r="263" spans="1:21" customFormat="1" ht="12.75" x14ac:dyDescent="0.2">
      <c r="A263">
        <v>1</v>
      </c>
      <c r="B263" t="s">
        <v>65</v>
      </c>
      <c r="C263">
        <v>4008000</v>
      </c>
      <c r="D263">
        <v>20730</v>
      </c>
      <c r="E263" t="s">
        <v>93</v>
      </c>
      <c r="F263">
        <v>31970</v>
      </c>
      <c r="G263" t="s">
        <v>94</v>
      </c>
      <c r="H263">
        <v>1000010546</v>
      </c>
      <c r="I263" t="s">
        <v>408</v>
      </c>
      <c r="J263" s="20">
        <v>41791</v>
      </c>
      <c r="K263" s="20">
        <v>41820</v>
      </c>
      <c r="L263" s="20">
        <v>42156</v>
      </c>
      <c r="M263" t="s">
        <v>84</v>
      </c>
      <c r="N263" t="s">
        <v>85</v>
      </c>
      <c r="O263" t="s">
        <v>227</v>
      </c>
      <c r="P263" t="s">
        <v>338</v>
      </c>
      <c r="Q263">
        <v>4008140</v>
      </c>
      <c r="R263" s="3">
        <v>44422.01</v>
      </c>
      <c r="S263" s="3">
        <v>0</v>
      </c>
      <c r="T263" s="3">
        <v>0</v>
      </c>
      <c r="U263" t="s">
        <v>110</v>
      </c>
    </row>
    <row r="264" spans="1:21" customFormat="1" ht="12.75" x14ac:dyDescent="0.2">
      <c r="A264">
        <v>1</v>
      </c>
      <c r="B264" t="s">
        <v>65</v>
      </c>
      <c r="C264">
        <v>4008000</v>
      </c>
      <c r="D264">
        <v>20730</v>
      </c>
      <c r="E264" t="s">
        <v>93</v>
      </c>
      <c r="F264">
        <v>31970</v>
      </c>
      <c r="G264" t="s">
        <v>94</v>
      </c>
      <c r="H264">
        <v>1000010547</v>
      </c>
      <c r="I264" t="s">
        <v>165</v>
      </c>
      <c r="J264" s="20">
        <v>41791</v>
      </c>
      <c r="K264" s="20">
        <v>41820</v>
      </c>
      <c r="L264" s="20">
        <v>42156</v>
      </c>
      <c r="M264" t="s">
        <v>84</v>
      </c>
      <c r="N264" t="s">
        <v>85</v>
      </c>
      <c r="O264" t="s">
        <v>227</v>
      </c>
      <c r="P264" t="s">
        <v>338</v>
      </c>
      <c r="Q264">
        <v>4008140</v>
      </c>
      <c r="R264" s="3">
        <v>25836.35</v>
      </c>
      <c r="S264" s="3">
        <v>0</v>
      </c>
      <c r="T264" s="3">
        <v>0</v>
      </c>
      <c r="U264" t="s">
        <v>110</v>
      </c>
    </row>
    <row r="265" spans="1:21" customFormat="1" ht="12.75" x14ac:dyDescent="0.2">
      <c r="A265">
        <v>1</v>
      </c>
      <c r="B265" t="s">
        <v>65</v>
      </c>
      <c r="C265">
        <v>4008000</v>
      </c>
      <c r="D265">
        <v>20730</v>
      </c>
      <c r="E265" t="s">
        <v>93</v>
      </c>
      <c r="F265">
        <v>31970</v>
      </c>
      <c r="G265" t="s">
        <v>94</v>
      </c>
      <c r="H265">
        <v>1000010548</v>
      </c>
      <c r="I265" t="s">
        <v>409</v>
      </c>
      <c r="J265" s="20">
        <v>41791</v>
      </c>
      <c r="K265" s="20">
        <v>41820</v>
      </c>
      <c r="L265" s="20">
        <v>42156</v>
      </c>
      <c r="M265" t="s">
        <v>84</v>
      </c>
      <c r="N265" t="s">
        <v>85</v>
      </c>
      <c r="O265" t="s">
        <v>227</v>
      </c>
      <c r="P265" t="s">
        <v>338</v>
      </c>
      <c r="Q265">
        <v>4008140</v>
      </c>
      <c r="R265" s="3">
        <v>13813.04</v>
      </c>
      <c r="S265" s="3">
        <v>0</v>
      </c>
      <c r="T265" s="3">
        <v>0</v>
      </c>
      <c r="U265" t="s">
        <v>110</v>
      </c>
    </row>
    <row r="266" spans="1:21" customFormat="1" ht="12.75" x14ac:dyDescent="0.2">
      <c r="A266">
        <v>1</v>
      </c>
      <c r="B266" t="s">
        <v>65</v>
      </c>
      <c r="C266">
        <v>4008000</v>
      </c>
      <c r="D266">
        <v>20730</v>
      </c>
      <c r="E266" t="s">
        <v>93</v>
      </c>
      <c r="F266">
        <v>31970</v>
      </c>
      <c r="G266" t="s">
        <v>94</v>
      </c>
      <c r="H266">
        <v>1000010549</v>
      </c>
      <c r="I266" t="s">
        <v>169</v>
      </c>
      <c r="J266" s="20">
        <v>41791</v>
      </c>
      <c r="K266" s="20">
        <v>41820</v>
      </c>
      <c r="L266" s="20">
        <v>42156</v>
      </c>
      <c r="M266" t="s">
        <v>84</v>
      </c>
      <c r="N266" t="s">
        <v>85</v>
      </c>
      <c r="O266" t="s">
        <v>227</v>
      </c>
      <c r="P266" t="s">
        <v>338</v>
      </c>
      <c r="Q266">
        <v>4008140</v>
      </c>
      <c r="R266" s="3">
        <v>49332.29</v>
      </c>
      <c r="S266" s="3">
        <v>0</v>
      </c>
      <c r="T266" s="3">
        <v>0</v>
      </c>
      <c r="U266" t="s">
        <v>110</v>
      </c>
    </row>
    <row r="267" spans="1:21" customFormat="1" ht="12.75" x14ac:dyDescent="0.2">
      <c r="A267">
        <v>1</v>
      </c>
      <c r="B267" t="s">
        <v>65</v>
      </c>
      <c r="C267">
        <v>4008000</v>
      </c>
      <c r="D267">
        <v>20730</v>
      </c>
      <c r="E267" t="s">
        <v>93</v>
      </c>
      <c r="F267">
        <v>31970</v>
      </c>
      <c r="G267" t="s">
        <v>94</v>
      </c>
      <c r="H267">
        <v>1000010550</v>
      </c>
      <c r="I267" t="s">
        <v>162</v>
      </c>
      <c r="J267" s="20">
        <v>41791</v>
      </c>
      <c r="K267" s="20">
        <v>41820</v>
      </c>
      <c r="L267" s="20">
        <v>42156</v>
      </c>
      <c r="M267" t="s">
        <v>84</v>
      </c>
      <c r="N267" t="s">
        <v>85</v>
      </c>
      <c r="O267" t="s">
        <v>227</v>
      </c>
      <c r="P267" t="s">
        <v>338</v>
      </c>
      <c r="Q267">
        <v>4008140</v>
      </c>
      <c r="R267" s="3">
        <v>36253.5</v>
      </c>
      <c r="S267" s="3">
        <v>0</v>
      </c>
      <c r="T267" s="3">
        <v>0</v>
      </c>
      <c r="U267" t="s">
        <v>110</v>
      </c>
    </row>
    <row r="268" spans="1:21" customFormat="1" ht="12.75" x14ac:dyDescent="0.2">
      <c r="A268">
        <v>1</v>
      </c>
      <c r="B268" t="s">
        <v>65</v>
      </c>
      <c r="C268">
        <v>4008000</v>
      </c>
      <c r="D268">
        <v>20730</v>
      </c>
      <c r="E268" t="s">
        <v>93</v>
      </c>
      <c r="F268">
        <v>31970</v>
      </c>
      <c r="G268" t="s">
        <v>94</v>
      </c>
      <c r="H268">
        <v>1000010551</v>
      </c>
      <c r="I268" t="s">
        <v>410</v>
      </c>
      <c r="J268" s="20">
        <v>41791</v>
      </c>
      <c r="K268" s="20">
        <v>41820</v>
      </c>
      <c r="L268" s="20">
        <v>42156</v>
      </c>
      <c r="M268" t="s">
        <v>84</v>
      </c>
      <c r="N268" t="s">
        <v>85</v>
      </c>
      <c r="O268" t="s">
        <v>227</v>
      </c>
      <c r="P268" t="s">
        <v>338</v>
      </c>
      <c r="Q268">
        <v>4008140</v>
      </c>
      <c r="R268" s="3">
        <v>30179.43</v>
      </c>
      <c r="S268" s="3">
        <v>0</v>
      </c>
      <c r="T268" s="3">
        <v>0</v>
      </c>
      <c r="U268" t="s">
        <v>110</v>
      </c>
    </row>
    <row r="269" spans="1:21" customFormat="1" ht="12.75" x14ac:dyDescent="0.2">
      <c r="A269">
        <v>1</v>
      </c>
      <c r="B269" t="s">
        <v>65</v>
      </c>
      <c r="C269">
        <v>4008000</v>
      </c>
      <c r="D269">
        <v>20730</v>
      </c>
      <c r="E269" t="s">
        <v>93</v>
      </c>
      <c r="F269">
        <v>31970</v>
      </c>
      <c r="G269" t="s">
        <v>94</v>
      </c>
      <c r="H269">
        <v>1000010552</v>
      </c>
      <c r="I269" t="s">
        <v>102</v>
      </c>
      <c r="J269" s="20">
        <v>41791</v>
      </c>
      <c r="K269" s="20">
        <v>41820</v>
      </c>
      <c r="L269" s="20">
        <v>42156</v>
      </c>
      <c r="M269" t="s">
        <v>84</v>
      </c>
      <c r="N269" t="s">
        <v>85</v>
      </c>
      <c r="O269" t="s">
        <v>227</v>
      </c>
      <c r="P269" t="s">
        <v>338</v>
      </c>
      <c r="Q269">
        <v>4008140</v>
      </c>
      <c r="R269" s="3">
        <v>92850.25</v>
      </c>
      <c r="S269" s="3">
        <v>0</v>
      </c>
      <c r="T269" s="3">
        <v>0</v>
      </c>
      <c r="U269" t="s">
        <v>110</v>
      </c>
    </row>
    <row r="270" spans="1:21" customFormat="1" ht="12.75" x14ac:dyDescent="0.2">
      <c r="A270">
        <v>1</v>
      </c>
      <c r="B270" t="s">
        <v>65</v>
      </c>
      <c r="C270">
        <v>4008000</v>
      </c>
      <c r="D270">
        <v>20730</v>
      </c>
      <c r="E270" t="s">
        <v>93</v>
      </c>
      <c r="F270">
        <v>31970</v>
      </c>
      <c r="G270" t="s">
        <v>94</v>
      </c>
      <c r="H270">
        <v>1000010553</v>
      </c>
      <c r="I270" t="s">
        <v>166</v>
      </c>
      <c r="J270" s="20">
        <v>41791</v>
      </c>
      <c r="K270" s="20">
        <v>41820</v>
      </c>
      <c r="L270" s="20">
        <v>42156</v>
      </c>
      <c r="M270" t="s">
        <v>84</v>
      </c>
      <c r="N270" t="s">
        <v>85</v>
      </c>
      <c r="O270" t="s">
        <v>227</v>
      </c>
      <c r="P270" t="s">
        <v>338</v>
      </c>
      <c r="Q270">
        <v>4008140</v>
      </c>
      <c r="R270" s="3">
        <v>63466.559999999998</v>
      </c>
      <c r="S270" s="3">
        <v>0</v>
      </c>
      <c r="T270" s="3">
        <v>0</v>
      </c>
      <c r="U270" t="s">
        <v>110</v>
      </c>
    </row>
    <row r="271" spans="1:21" customFormat="1" ht="12.75" x14ac:dyDescent="0.2">
      <c r="A271">
        <v>1</v>
      </c>
      <c r="B271" t="s">
        <v>65</v>
      </c>
      <c r="C271">
        <v>4008000</v>
      </c>
      <c r="D271">
        <v>20730</v>
      </c>
      <c r="E271" t="s">
        <v>93</v>
      </c>
      <c r="F271">
        <v>31970</v>
      </c>
      <c r="G271" t="s">
        <v>94</v>
      </c>
      <c r="H271">
        <v>1000010554</v>
      </c>
      <c r="I271" t="s">
        <v>411</v>
      </c>
      <c r="J271" s="20">
        <v>41791</v>
      </c>
      <c r="K271" s="20">
        <v>41820</v>
      </c>
      <c r="L271" s="20">
        <v>42156</v>
      </c>
      <c r="M271" t="s">
        <v>84</v>
      </c>
      <c r="N271" t="s">
        <v>85</v>
      </c>
      <c r="O271" t="s">
        <v>227</v>
      </c>
      <c r="P271" t="s">
        <v>338</v>
      </c>
      <c r="Q271">
        <v>4008140</v>
      </c>
      <c r="R271" s="3">
        <v>64154.92</v>
      </c>
      <c r="S271" s="3">
        <v>0</v>
      </c>
      <c r="T271" s="3">
        <v>0</v>
      </c>
      <c r="U271" t="s">
        <v>110</v>
      </c>
    </row>
    <row r="272" spans="1:21" customFormat="1" ht="12.75" x14ac:dyDescent="0.2">
      <c r="A272">
        <v>1</v>
      </c>
      <c r="B272" t="s">
        <v>65</v>
      </c>
      <c r="C272">
        <v>4008000</v>
      </c>
      <c r="D272">
        <v>20730</v>
      </c>
      <c r="E272" t="s">
        <v>93</v>
      </c>
      <c r="F272">
        <v>31970</v>
      </c>
      <c r="G272" t="s">
        <v>94</v>
      </c>
      <c r="H272">
        <v>1000010555</v>
      </c>
      <c r="I272" t="s">
        <v>170</v>
      </c>
      <c r="J272" s="20">
        <v>41791</v>
      </c>
      <c r="K272" s="20">
        <v>41820</v>
      </c>
      <c r="L272" s="20">
        <v>42156</v>
      </c>
      <c r="M272" t="s">
        <v>84</v>
      </c>
      <c r="N272" t="s">
        <v>85</v>
      </c>
      <c r="O272" t="s">
        <v>227</v>
      </c>
      <c r="P272" t="s">
        <v>338</v>
      </c>
      <c r="Q272">
        <v>4008140</v>
      </c>
      <c r="R272" s="3">
        <v>35712.449999999997</v>
      </c>
      <c r="S272" s="3">
        <v>0</v>
      </c>
      <c r="T272" s="3">
        <v>0</v>
      </c>
      <c r="U272" t="s">
        <v>110</v>
      </c>
    </row>
    <row r="273" spans="1:21" customFormat="1" ht="12.75" x14ac:dyDescent="0.2">
      <c r="A273">
        <v>1</v>
      </c>
      <c r="B273" t="s">
        <v>65</v>
      </c>
      <c r="C273">
        <v>4008000</v>
      </c>
      <c r="D273">
        <v>20730</v>
      </c>
      <c r="E273" t="s">
        <v>93</v>
      </c>
      <c r="F273">
        <v>31970</v>
      </c>
      <c r="G273" t="s">
        <v>94</v>
      </c>
      <c r="H273">
        <v>1000010560</v>
      </c>
      <c r="I273" t="s">
        <v>414</v>
      </c>
      <c r="J273" s="20">
        <v>41791</v>
      </c>
      <c r="K273" s="20">
        <v>41820</v>
      </c>
      <c r="L273" s="20">
        <v>42156</v>
      </c>
      <c r="M273" t="s">
        <v>84</v>
      </c>
      <c r="N273" t="s">
        <v>85</v>
      </c>
      <c r="O273" t="s">
        <v>227</v>
      </c>
      <c r="P273" t="s">
        <v>338</v>
      </c>
      <c r="Q273">
        <v>4008140</v>
      </c>
      <c r="R273" s="3">
        <v>105548.15</v>
      </c>
      <c r="S273" s="3">
        <v>0</v>
      </c>
      <c r="T273" s="3">
        <v>0</v>
      </c>
      <c r="U273" t="s">
        <v>110</v>
      </c>
    </row>
    <row r="274" spans="1:21" customFormat="1" ht="12.75" x14ac:dyDescent="0.2">
      <c r="A274">
        <v>1</v>
      </c>
      <c r="B274" t="s">
        <v>65</v>
      </c>
      <c r="C274">
        <v>4008000</v>
      </c>
      <c r="D274">
        <v>20730</v>
      </c>
      <c r="E274" t="s">
        <v>93</v>
      </c>
      <c r="F274">
        <v>31970</v>
      </c>
      <c r="G274" t="s">
        <v>94</v>
      </c>
      <c r="H274">
        <v>1000010561</v>
      </c>
      <c r="I274" t="s">
        <v>163</v>
      </c>
      <c r="J274" s="20">
        <v>41791</v>
      </c>
      <c r="K274" s="20">
        <v>41820</v>
      </c>
      <c r="L274" s="20">
        <v>42156</v>
      </c>
      <c r="M274" t="s">
        <v>84</v>
      </c>
      <c r="N274" t="s">
        <v>85</v>
      </c>
      <c r="O274" t="s">
        <v>227</v>
      </c>
      <c r="P274" t="s">
        <v>338</v>
      </c>
      <c r="Q274">
        <v>4008140</v>
      </c>
      <c r="R274" s="3">
        <v>100041.29</v>
      </c>
      <c r="S274" s="3">
        <v>0</v>
      </c>
      <c r="T274" s="3">
        <v>0</v>
      </c>
      <c r="U274" t="s">
        <v>110</v>
      </c>
    </row>
    <row r="275" spans="1:21" customFormat="1" ht="12.75" x14ac:dyDescent="0.2">
      <c r="A275">
        <v>1</v>
      </c>
      <c r="B275" t="s">
        <v>65</v>
      </c>
      <c r="C275">
        <v>4008000</v>
      </c>
      <c r="D275">
        <v>20730</v>
      </c>
      <c r="E275" t="s">
        <v>93</v>
      </c>
      <c r="F275">
        <v>31970</v>
      </c>
      <c r="G275" t="s">
        <v>94</v>
      </c>
      <c r="H275">
        <v>1000010563</v>
      </c>
      <c r="I275" t="s">
        <v>415</v>
      </c>
      <c r="J275" s="20">
        <v>41791</v>
      </c>
      <c r="K275" s="20">
        <v>41820</v>
      </c>
      <c r="L275" s="20">
        <v>42156</v>
      </c>
      <c r="M275" t="s">
        <v>84</v>
      </c>
      <c r="N275" t="s">
        <v>85</v>
      </c>
      <c r="O275" t="s">
        <v>227</v>
      </c>
      <c r="P275" t="s">
        <v>338</v>
      </c>
      <c r="Q275">
        <v>4008140</v>
      </c>
      <c r="R275" s="3">
        <v>32123.35</v>
      </c>
      <c r="S275" s="3">
        <v>0</v>
      </c>
      <c r="T275" s="3">
        <v>0</v>
      </c>
      <c r="U275" t="s">
        <v>110</v>
      </c>
    </row>
    <row r="276" spans="1:21" customFormat="1" ht="12.75" x14ac:dyDescent="0.2">
      <c r="A276">
        <v>1</v>
      </c>
      <c r="B276" t="s">
        <v>65</v>
      </c>
      <c r="C276">
        <v>4008000</v>
      </c>
      <c r="D276">
        <v>20700</v>
      </c>
      <c r="E276" t="s">
        <v>87</v>
      </c>
      <c r="F276">
        <v>31890</v>
      </c>
      <c r="G276" t="s">
        <v>88</v>
      </c>
      <c r="H276">
        <v>1000015136</v>
      </c>
      <c r="I276" t="s">
        <v>340</v>
      </c>
      <c r="J276" s="20">
        <v>41791</v>
      </c>
      <c r="K276" s="20">
        <v>41820</v>
      </c>
      <c r="L276" s="20">
        <v>42156</v>
      </c>
      <c r="M276" t="s">
        <v>84</v>
      </c>
      <c r="N276" t="s">
        <v>85</v>
      </c>
      <c r="O276" t="s">
        <v>227</v>
      </c>
      <c r="P276" t="s">
        <v>338</v>
      </c>
      <c r="Q276">
        <v>4008140</v>
      </c>
      <c r="R276" s="3">
        <v>50479.55</v>
      </c>
      <c r="S276" s="3">
        <v>0</v>
      </c>
      <c r="T276" s="3">
        <v>0</v>
      </c>
      <c r="U276" t="s">
        <v>110</v>
      </c>
    </row>
    <row r="277" spans="1:21" customFormat="1" ht="12.75" x14ac:dyDescent="0.2">
      <c r="A277">
        <v>1</v>
      </c>
      <c r="B277" t="s">
        <v>65</v>
      </c>
      <c r="C277">
        <v>4008000</v>
      </c>
      <c r="D277">
        <v>20700</v>
      </c>
      <c r="E277" t="s">
        <v>87</v>
      </c>
      <c r="F277">
        <v>31900</v>
      </c>
      <c r="G277" t="s">
        <v>89</v>
      </c>
      <c r="H277">
        <v>1000015139</v>
      </c>
      <c r="I277" t="s">
        <v>349</v>
      </c>
      <c r="J277" s="20">
        <v>41793</v>
      </c>
      <c r="K277" s="20">
        <v>41820</v>
      </c>
      <c r="L277" s="20">
        <v>42524</v>
      </c>
      <c r="M277" t="s">
        <v>84</v>
      </c>
      <c r="N277" t="s">
        <v>85</v>
      </c>
      <c r="O277" t="s">
        <v>227</v>
      </c>
      <c r="P277" t="s">
        <v>338</v>
      </c>
      <c r="Q277">
        <v>4008140</v>
      </c>
      <c r="R277" s="3">
        <v>46642.45</v>
      </c>
      <c r="S277" s="3">
        <v>0</v>
      </c>
      <c r="T277" s="3">
        <v>0</v>
      </c>
      <c r="U277" t="s">
        <v>110</v>
      </c>
    </row>
    <row r="278" spans="1:21" customFormat="1" ht="12.75" x14ac:dyDescent="0.2">
      <c r="A278">
        <v>1</v>
      </c>
      <c r="B278" t="s">
        <v>65</v>
      </c>
      <c r="C278">
        <v>4008000</v>
      </c>
      <c r="D278">
        <v>20720</v>
      </c>
      <c r="E278" t="s">
        <v>91</v>
      </c>
      <c r="F278">
        <v>31950</v>
      </c>
      <c r="G278" t="s">
        <v>92</v>
      </c>
      <c r="H278">
        <v>1000005205</v>
      </c>
      <c r="I278" t="s">
        <v>116</v>
      </c>
      <c r="J278" s="20">
        <v>41795</v>
      </c>
      <c r="K278" s="20">
        <v>41820</v>
      </c>
      <c r="L278" s="20">
        <v>42099</v>
      </c>
      <c r="M278" t="s">
        <v>84</v>
      </c>
      <c r="N278" t="s">
        <v>85</v>
      </c>
      <c r="O278" t="s">
        <v>227</v>
      </c>
      <c r="P278" t="s">
        <v>338</v>
      </c>
      <c r="Q278">
        <v>4008140</v>
      </c>
      <c r="R278" s="3">
        <v>121672.06</v>
      </c>
      <c r="S278" s="3">
        <v>0</v>
      </c>
      <c r="T278" s="3">
        <v>0</v>
      </c>
      <c r="U278" t="s">
        <v>110</v>
      </c>
    </row>
    <row r="279" spans="1:21" customFormat="1" ht="12.75" x14ac:dyDescent="0.2">
      <c r="A279">
        <v>1</v>
      </c>
      <c r="B279" t="s">
        <v>65</v>
      </c>
      <c r="C279">
        <v>4008000</v>
      </c>
      <c r="D279">
        <v>20730</v>
      </c>
      <c r="E279" t="s">
        <v>93</v>
      </c>
      <c r="F279">
        <v>31970</v>
      </c>
      <c r="G279" t="s">
        <v>94</v>
      </c>
      <c r="H279">
        <v>1000010565</v>
      </c>
      <c r="I279" t="s">
        <v>173</v>
      </c>
      <c r="J279" s="20">
        <v>41796</v>
      </c>
      <c r="K279" s="20">
        <v>41820</v>
      </c>
      <c r="L279" s="20">
        <v>42161</v>
      </c>
      <c r="M279" t="s">
        <v>84</v>
      </c>
      <c r="N279" t="s">
        <v>85</v>
      </c>
      <c r="O279" t="s">
        <v>227</v>
      </c>
      <c r="P279" t="s">
        <v>338</v>
      </c>
      <c r="Q279">
        <v>4008140</v>
      </c>
      <c r="R279" s="3">
        <v>26780.92</v>
      </c>
      <c r="S279" s="3">
        <v>0</v>
      </c>
      <c r="T279" s="3">
        <v>0</v>
      </c>
      <c r="U279" t="s">
        <v>110</v>
      </c>
    </row>
    <row r="280" spans="1:21" customFormat="1" ht="12.75" x14ac:dyDescent="0.2">
      <c r="A280">
        <v>1</v>
      </c>
      <c r="B280" t="s">
        <v>65</v>
      </c>
      <c r="C280">
        <v>4008000</v>
      </c>
      <c r="D280">
        <v>20730</v>
      </c>
      <c r="E280" t="s">
        <v>93</v>
      </c>
      <c r="F280">
        <v>31970</v>
      </c>
      <c r="G280" t="s">
        <v>94</v>
      </c>
      <c r="H280">
        <v>1000010566</v>
      </c>
      <c r="I280" t="s">
        <v>416</v>
      </c>
      <c r="J280" s="20">
        <v>41797</v>
      </c>
      <c r="K280" s="20">
        <v>41820</v>
      </c>
      <c r="L280" s="20">
        <v>42155</v>
      </c>
      <c r="M280" t="s">
        <v>84</v>
      </c>
      <c r="N280" t="s">
        <v>85</v>
      </c>
      <c r="O280" t="s">
        <v>227</v>
      </c>
      <c r="P280" t="s">
        <v>338</v>
      </c>
      <c r="Q280">
        <v>4008140</v>
      </c>
      <c r="R280" s="3">
        <v>23331</v>
      </c>
      <c r="S280" s="3">
        <v>0</v>
      </c>
      <c r="T280" s="3">
        <v>0</v>
      </c>
      <c r="U280" t="s">
        <v>110</v>
      </c>
    </row>
    <row r="281" spans="1:21" customFormat="1" ht="12.75" x14ac:dyDescent="0.2">
      <c r="A281">
        <v>1</v>
      </c>
      <c r="B281" t="s">
        <v>65</v>
      </c>
      <c r="C281">
        <v>4008000</v>
      </c>
      <c r="D281">
        <v>20730</v>
      </c>
      <c r="E281" t="s">
        <v>93</v>
      </c>
      <c r="F281">
        <v>31970</v>
      </c>
      <c r="G281" t="s">
        <v>94</v>
      </c>
      <c r="H281">
        <v>1000010567</v>
      </c>
      <c r="I281" t="s">
        <v>171</v>
      </c>
      <c r="J281" s="20">
        <v>41799</v>
      </c>
      <c r="K281" s="20">
        <v>41820</v>
      </c>
      <c r="L281" s="20">
        <v>42164</v>
      </c>
      <c r="M281" t="s">
        <v>84</v>
      </c>
      <c r="N281" t="s">
        <v>85</v>
      </c>
      <c r="O281" t="s">
        <v>227</v>
      </c>
      <c r="P281" t="s">
        <v>338</v>
      </c>
      <c r="Q281">
        <v>4008140</v>
      </c>
      <c r="R281" s="3">
        <v>83166.11</v>
      </c>
      <c r="S281" s="3">
        <v>0</v>
      </c>
      <c r="T281" s="3">
        <v>0</v>
      </c>
      <c r="U281" t="s">
        <v>110</v>
      </c>
    </row>
    <row r="282" spans="1:21" customFormat="1" ht="12.75" x14ac:dyDescent="0.2">
      <c r="A282">
        <v>1</v>
      </c>
      <c r="B282" t="s">
        <v>65</v>
      </c>
      <c r="C282">
        <v>4008000</v>
      </c>
      <c r="D282">
        <v>20730</v>
      </c>
      <c r="E282" t="s">
        <v>93</v>
      </c>
      <c r="F282">
        <v>31970</v>
      </c>
      <c r="G282" t="s">
        <v>94</v>
      </c>
      <c r="H282">
        <v>1000010568</v>
      </c>
      <c r="I282" t="s">
        <v>417</v>
      </c>
      <c r="J282" s="20">
        <v>41801</v>
      </c>
      <c r="K282" s="20">
        <v>41820</v>
      </c>
      <c r="L282" s="20">
        <v>42166</v>
      </c>
      <c r="M282" t="s">
        <v>84</v>
      </c>
      <c r="N282" t="s">
        <v>85</v>
      </c>
      <c r="O282" t="s">
        <v>227</v>
      </c>
      <c r="P282" t="s">
        <v>338</v>
      </c>
      <c r="Q282">
        <v>4008140</v>
      </c>
      <c r="R282" s="3">
        <v>40171.43</v>
      </c>
      <c r="S282" s="3">
        <v>0</v>
      </c>
      <c r="T282" s="3">
        <v>0</v>
      </c>
      <c r="U282" t="s">
        <v>110</v>
      </c>
    </row>
    <row r="283" spans="1:21" customFormat="1" ht="12.75" x14ac:dyDescent="0.2">
      <c r="A283">
        <v>1</v>
      </c>
      <c r="B283" t="s">
        <v>65</v>
      </c>
      <c r="C283">
        <v>4008000</v>
      </c>
      <c r="D283">
        <v>20730</v>
      </c>
      <c r="E283" t="s">
        <v>93</v>
      </c>
      <c r="F283">
        <v>31970</v>
      </c>
      <c r="G283" t="s">
        <v>94</v>
      </c>
      <c r="H283">
        <v>1000010574</v>
      </c>
      <c r="I283" t="s">
        <v>174</v>
      </c>
      <c r="J283" s="20">
        <v>41804</v>
      </c>
      <c r="K283" s="20">
        <v>41820</v>
      </c>
      <c r="L283" s="20">
        <v>42169</v>
      </c>
      <c r="M283" t="s">
        <v>84</v>
      </c>
      <c r="N283" t="s">
        <v>85</v>
      </c>
      <c r="O283" t="s">
        <v>227</v>
      </c>
      <c r="P283" t="s">
        <v>338</v>
      </c>
      <c r="Q283">
        <v>4008140</v>
      </c>
      <c r="R283" s="3">
        <v>37040.370000000003</v>
      </c>
      <c r="S283" s="3">
        <v>0</v>
      </c>
      <c r="T283" s="3">
        <v>0</v>
      </c>
      <c r="U283" t="s">
        <v>110</v>
      </c>
    </row>
    <row r="284" spans="1:21" customFormat="1" ht="12.75" x14ac:dyDescent="0.2">
      <c r="A284">
        <v>1</v>
      </c>
      <c r="B284" t="s">
        <v>65</v>
      </c>
      <c r="C284">
        <v>4008000</v>
      </c>
      <c r="D284">
        <v>20730</v>
      </c>
      <c r="E284" t="s">
        <v>93</v>
      </c>
      <c r="F284">
        <v>31970</v>
      </c>
      <c r="G284" t="s">
        <v>94</v>
      </c>
      <c r="H284">
        <v>1000010570</v>
      </c>
      <c r="I284" t="s">
        <v>172</v>
      </c>
      <c r="J284" s="20">
        <v>41805</v>
      </c>
      <c r="K284" s="20">
        <v>41820</v>
      </c>
      <c r="L284" s="20">
        <v>42170</v>
      </c>
      <c r="M284" t="s">
        <v>84</v>
      </c>
      <c r="N284" t="s">
        <v>85</v>
      </c>
      <c r="O284" t="s">
        <v>227</v>
      </c>
      <c r="P284" t="s">
        <v>338</v>
      </c>
      <c r="Q284">
        <v>4008140</v>
      </c>
      <c r="R284" s="3">
        <v>169718.39999999999</v>
      </c>
      <c r="S284" s="3">
        <v>0</v>
      </c>
      <c r="T284" s="3">
        <v>0</v>
      </c>
      <c r="U284" t="s">
        <v>110</v>
      </c>
    </row>
    <row r="285" spans="1:21" customFormat="1" ht="12.75" x14ac:dyDescent="0.2">
      <c r="A285">
        <v>1</v>
      </c>
      <c r="B285" t="s">
        <v>65</v>
      </c>
      <c r="C285">
        <v>4008000</v>
      </c>
      <c r="D285">
        <v>20700</v>
      </c>
      <c r="E285" t="s">
        <v>87</v>
      </c>
      <c r="F285">
        <v>31900</v>
      </c>
      <c r="G285" t="s">
        <v>89</v>
      </c>
      <c r="H285">
        <v>1000015144</v>
      </c>
      <c r="I285" t="s">
        <v>351</v>
      </c>
      <c r="J285" s="20">
        <v>41806</v>
      </c>
      <c r="K285" s="20">
        <v>41820</v>
      </c>
      <c r="L285" s="20">
        <v>42537</v>
      </c>
      <c r="M285" t="s">
        <v>84</v>
      </c>
      <c r="N285" t="s">
        <v>85</v>
      </c>
      <c r="O285" t="s">
        <v>227</v>
      </c>
      <c r="P285" t="s">
        <v>338</v>
      </c>
      <c r="Q285">
        <v>4008140</v>
      </c>
      <c r="R285" s="3">
        <v>40462.81</v>
      </c>
      <c r="S285" s="3">
        <v>0</v>
      </c>
      <c r="T285" s="3">
        <v>0</v>
      </c>
      <c r="U285" t="s">
        <v>110</v>
      </c>
    </row>
    <row r="286" spans="1:21" customFormat="1" ht="12.75" x14ac:dyDescent="0.2">
      <c r="A286">
        <v>1</v>
      </c>
      <c r="B286" t="s">
        <v>65</v>
      </c>
      <c r="C286">
        <v>4008000</v>
      </c>
      <c r="D286">
        <v>20730</v>
      </c>
      <c r="E286" t="s">
        <v>93</v>
      </c>
      <c r="F286">
        <v>31970</v>
      </c>
      <c r="G286" t="s">
        <v>94</v>
      </c>
      <c r="H286">
        <v>1000010559</v>
      </c>
      <c r="I286" t="s">
        <v>175</v>
      </c>
      <c r="J286" s="20">
        <v>41807</v>
      </c>
      <c r="K286" s="20">
        <v>41820</v>
      </c>
      <c r="L286" s="20">
        <v>42172</v>
      </c>
      <c r="M286" t="s">
        <v>84</v>
      </c>
      <c r="N286" t="s">
        <v>85</v>
      </c>
      <c r="O286" t="s">
        <v>227</v>
      </c>
      <c r="P286" t="s">
        <v>338</v>
      </c>
      <c r="Q286">
        <v>4008140</v>
      </c>
      <c r="R286" s="3">
        <v>31301.38</v>
      </c>
      <c r="S286" s="3">
        <v>0</v>
      </c>
      <c r="T286" s="3">
        <v>0</v>
      </c>
      <c r="U286" t="s">
        <v>110</v>
      </c>
    </row>
    <row r="287" spans="1:21" customFormat="1" ht="12.75" x14ac:dyDescent="0.2">
      <c r="A287">
        <v>1</v>
      </c>
      <c r="B287" t="s">
        <v>65</v>
      </c>
      <c r="C287">
        <v>4008000</v>
      </c>
      <c r="D287">
        <v>20730</v>
      </c>
      <c r="E287" t="s">
        <v>93</v>
      </c>
      <c r="F287">
        <v>31970</v>
      </c>
      <c r="G287" t="s">
        <v>94</v>
      </c>
      <c r="H287">
        <v>1000010569</v>
      </c>
      <c r="I287" t="s">
        <v>418</v>
      </c>
      <c r="J287" s="20">
        <v>41808</v>
      </c>
      <c r="K287" s="20">
        <v>41820</v>
      </c>
      <c r="L287" s="20">
        <v>42173</v>
      </c>
      <c r="M287" t="s">
        <v>84</v>
      </c>
      <c r="N287" t="s">
        <v>85</v>
      </c>
      <c r="O287" t="s">
        <v>227</v>
      </c>
      <c r="P287" t="s">
        <v>338</v>
      </c>
      <c r="Q287">
        <v>4008140</v>
      </c>
      <c r="R287" s="3">
        <v>106419.34</v>
      </c>
      <c r="S287" s="3">
        <v>0</v>
      </c>
      <c r="T287" s="3">
        <v>0</v>
      </c>
      <c r="U287" t="s">
        <v>110</v>
      </c>
    </row>
    <row r="288" spans="1:21" customFormat="1" ht="12.75" x14ac:dyDescent="0.2">
      <c r="A288">
        <v>1</v>
      </c>
      <c r="B288" t="s">
        <v>65</v>
      </c>
      <c r="C288">
        <v>4008000</v>
      </c>
      <c r="D288">
        <v>20730</v>
      </c>
      <c r="E288" t="s">
        <v>93</v>
      </c>
      <c r="F288">
        <v>31970</v>
      </c>
      <c r="G288" t="s">
        <v>94</v>
      </c>
      <c r="H288">
        <v>1000010580</v>
      </c>
      <c r="I288" t="s">
        <v>419</v>
      </c>
      <c r="J288" s="20">
        <v>41810</v>
      </c>
      <c r="K288" s="20">
        <v>41820</v>
      </c>
      <c r="L288" s="20">
        <v>42175</v>
      </c>
      <c r="M288" t="s">
        <v>84</v>
      </c>
      <c r="N288" t="s">
        <v>85</v>
      </c>
      <c r="O288" t="s">
        <v>227</v>
      </c>
      <c r="P288" t="s">
        <v>338</v>
      </c>
      <c r="Q288">
        <v>4008140</v>
      </c>
      <c r="R288" s="3">
        <v>43643.7</v>
      </c>
      <c r="S288" s="3">
        <v>0</v>
      </c>
      <c r="T288" s="3">
        <v>0</v>
      </c>
      <c r="U288" t="s">
        <v>110</v>
      </c>
    </row>
    <row r="289" spans="1:21" customFormat="1" ht="12.75" x14ac:dyDescent="0.2">
      <c r="A289">
        <v>1</v>
      </c>
      <c r="B289" t="s">
        <v>65</v>
      </c>
      <c r="C289">
        <v>4008000</v>
      </c>
      <c r="D289">
        <v>20730</v>
      </c>
      <c r="E289" t="s">
        <v>93</v>
      </c>
      <c r="F289">
        <v>31970</v>
      </c>
      <c r="G289" t="s">
        <v>94</v>
      </c>
      <c r="H289">
        <v>1000010572</v>
      </c>
      <c r="I289" t="s">
        <v>178</v>
      </c>
      <c r="J289" s="20">
        <v>41812</v>
      </c>
      <c r="K289" s="20">
        <v>41820</v>
      </c>
      <c r="L289" s="20">
        <v>42177</v>
      </c>
      <c r="M289" t="s">
        <v>84</v>
      </c>
      <c r="N289" t="s">
        <v>85</v>
      </c>
      <c r="O289" t="s">
        <v>227</v>
      </c>
      <c r="P289" t="s">
        <v>338</v>
      </c>
      <c r="Q289">
        <v>4008140</v>
      </c>
      <c r="R289" s="3">
        <v>27070.57</v>
      </c>
      <c r="S289" s="3">
        <v>0</v>
      </c>
      <c r="T289" s="3">
        <v>0</v>
      </c>
      <c r="U289" t="s">
        <v>110</v>
      </c>
    </row>
    <row r="290" spans="1:21" customFormat="1" ht="12.75" x14ac:dyDescent="0.2">
      <c r="A290">
        <v>1</v>
      </c>
      <c r="B290" t="s">
        <v>65</v>
      </c>
      <c r="C290">
        <v>4008000</v>
      </c>
      <c r="D290">
        <v>20700</v>
      </c>
      <c r="E290" t="s">
        <v>87</v>
      </c>
      <c r="F290">
        <v>31900</v>
      </c>
      <c r="G290" t="s">
        <v>89</v>
      </c>
      <c r="H290">
        <v>1000015143</v>
      </c>
      <c r="I290" t="s">
        <v>350</v>
      </c>
      <c r="J290" s="20">
        <v>41813</v>
      </c>
      <c r="K290" s="20">
        <v>41820</v>
      </c>
      <c r="L290" s="20">
        <v>42909</v>
      </c>
      <c r="M290" t="s">
        <v>84</v>
      </c>
      <c r="N290" t="s">
        <v>85</v>
      </c>
      <c r="O290" t="s">
        <v>227</v>
      </c>
      <c r="P290" t="s">
        <v>338</v>
      </c>
      <c r="Q290">
        <v>4008140</v>
      </c>
      <c r="R290" s="3">
        <v>164540.03</v>
      </c>
      <c r="S290" s="3">
        <v>0</v>
      </c>
      <c r="T290" s="3">
        <v>0</v>
      </c>
      <c r="U290" t="s">
        <v>110</v>
      </c>
    </row>
    <row r="291" spans="1:21" customFormat="1" ht="12.75" x14ac:dyDescent="0.2">
      <c r="A291">
        <v>1</v>
      </c>
      <c r="B291" t="s">
        <v>65</v>
      </c>
      <c r="C291">
        <v>4008000</v>
      </c>
      <c r="D291">
        <v>20730</v>
      </c>
      <c r="E291" t="s">
        <v>93</v>
      </c>
      <c r="F291">
        <v>31970</v>
      </c>
      <c r="G291" t="s">
        <v>94</v>
      </c>
      <c r="H291">
        <v>1000010598</v>
      </c>
      <c r="I291" t="s">
        <v>231</v>
      </c>
      <c r="J291" s="20">
        <v>41817</v>
      </c>
      <c r="K291" s="20">
        <v>41820</v>
      </c>
      <c r="L291" s="20">
        <v>42182</v>
      </c>
      <c r="M291" t="s">
        <v>84</v>
      </c>
      <c r="N291" t="s">
        <v>85</v>
      </c>
      <c r="O291" t="s">
        <v>227</v>
      </c>
      <c r="P291" t="s">
        <v>338</v>
      </c>
      <c r="Q291">
        <v>4008140</v>
      </c>
      <c r="R291" s="3">
        <v>68041.009999999995</v>
      </c>
      <c r="S291" s="3">
        <v>0</v>
      </c>
      <c r="T291" s="3">
        <v>0</v>
      </c>
      <c r="U291" t="s">
        <v>110</v>
      </c>
    </row>
    <row r="292" spans="1:21" customFormat="1" ht="12.75" x14ac:dyDescent="0.2">
      <c r="A292">
        <v>1</v>
      </c>
      <c r="B292" t="s">
        <v>65</v>
      </c>
      <c r="C292">
        <v>4008000</v>
      </c>
      <c r="D292">
        <v>20730</v>
      </c>
      <c r="E292" t="s">
        <v>93</v>
      </c>
      <c r="F292">
        <v>31970</v>
      </c>
      <c r="G292" t="s">
        <v>94</v>
      </c>
      <c r="H292">
        <v>1000010610</v>
      </c>
      <c r="I292" t="s">
        <v>425</v>
      </c>
      <c r="J292" s="20">
        <v>41818</v>
      </c>
      <c r="K292" s="20">
        <v>41820</v>
      </c>
      <c r="L292" s="20">
        <v>42183</v>
      </c>
      <c r="M292" t="s">
        <v>84</v>
      </c>
      <c r="N292" t="s">
        <v>85</v>
      </c>
      <c r="O292" t="s">
        <v>227</v>
      </c>
      <c r="P292" t="s">
        <v>338</v>
      </c>
      <c r="Q292">
        <v>4008140</v>
      </c>
      <c r="R292" s="3">
        <v>37071.75</v>
      </c>
      <c r="S292" s="3">
        <v>0</v>
      </c>
      <c r="T292" s="3">
        <v>0</v>
      </c>
      <c r="U292" t="s">
        <v>110</v>
      </c>
    </row>
    <row r="293" spans="1:21" customFormat="1" ht="12.75" x14ac:dyDescent="0.2">
      <c r="A293">
        <v>1</v>
      </c>
      <c r="B293" t="s">
        <v>65</v>
      </c>
      <c r="C293">
        <v>4008000</v>
      </c>
      <c r="D293">
        <v>20730</v>
      </c>
      <c r="E293" t="s">
        <v>93</v>
      </c>
      <c r="F293">
        <v>31970</v>
      </c>
      <c r="G293" t="s">
        <v>94</v>
      </c>
      <c r="H293">
        <v>1000010591</v>
      </c>
      <c r="I293" t="s">
        <v>234</v>
      </c>
      <c r="J293" s="20">
        <v>41819</v>
      </c>
      <c r="K293" s="20">
        <v>41820</v>
      </c>
      <c r="L293" s="20">
        <v>42184</v>
      </c>
      <c r="M293" t="s">
        <v>84</v>
      </c>
      <c r="N293" t="s">
        <v>85</v>
      </c>
      <c r="O293" t="s">
        <v>227</v>
      </c>
      <c r="P293" t="s">
        <v>338</v>
      </c>
      <c r="Q293">
        <v>4008140</v>
      </c>
      <c r="R293" s="3">
        <v>191827.99</v>
      </c>
      <c r="S293" s="3">
        <v>0</v>
      </c>
      <c r="T293" s="3">
        <v>0</v>
      </c>
      <c r="U293" t="s">
        <v>110</v>
      </c>
    </row>
    <row r="294" spans="1:21" customFormat="1" ht="12.75" x14ac:dyDescent="0.2">
      <c r="A294">
        <v>1</v>
      </c>
      <c r="B294" t="s">
        <v>65</v>
      </c>
      <c r="C294">
        <v>4008000</v>
      </c>
      <c r="D294">
        <v>20720</v>
      </c>
      <c r="E294" t="s">
        <v>91</v>
      </c>
      <c r="F294">
        <v>31950</v>
      </c>
      <c r="G294" t="s">
        <v>92</v>
      </c>
      <c r="H294">
        <v>1000005247</v>
      </c>
      <c r="I294" t="s">
        <v>356</v>
      </c>
      <c r="J294" s="20">
        <v>41820</v>
      </c>
      <c r="K294" s="20">
        <v>41820</v>
      </c>
      <c r="L294" s="20">
        <v>42185</v>
      </c>
      <c r="M294" t="s">
        <v>84</v>
      </c>
      <c r="N294" t="s">
        <v>85</v>
      </c>
      <c r="O294" t="s">
        <v>227</v>
      </c>
      <c r="P294" t="s">
        <v>338</v>
      </c>
      <c r="Q294">
        <v>4008140</v>
      </c>
      <c r="R294" s="3">
        <v>89106.68</v>
      </c>
      <c r="S294" s="3">
        <v>0</v>
      </c>
      <c r="T294" s="3">
        <v>0</v>
      </c>
      <c r="U294" t="s">
        <v>110</v>
      </c>
    </row>
    <row r="295" spans="1:21" customFormat="1" ht="12.75" x14ac:dyDescent="0.2">
      <c r="A295">
        <v>1</v>
      </c>
      <c r="B295" t="s">
        <v>65</v>
      </c>
      <c r="C295">
        <v>4008000</v>
      </c>
      <c r="D295">
        <v>20720</v>
      </c>
      <c r="E295" t="s">
        <v>91</v>
      </c>
      <c r="F295">
        <v>31950</v>
      </c>
      <c r="G295" t="s">
        <v>92</v>
      </c>
      <c r="H295">
        <v>1000005250</v>
      </c>
      <c r="I295" t="s">
        <v>357</v>
      </c>
      <c r="J295" s="20">
        <v>41820</v>
      </c>
      <c r="K295" s="20">
        <v>41820</v>
      </c>
      <c r="L295" s="20">
        <v>42185</v>
      </c>
      <c r="M295" t="s">
        <v>84</v>
      </c>
      <c r="N295" t="s">
        <v>85</v>
      </c>
      <c r="O295" t="s">
        <v>227</v>
      </c>
      <c r="P295" t="s">
        <v>338</v>
      </c>
      <c r="Q295">
        <v>4008140</v>
      </c>
      <c r="R295" s="3">
        <v>216156.11</v>
      </c>
      <c r="S295" s="3">
        <v>0</v>
      </c>
      <c r="T295" s="3">
        <v>0</v>
      </c>
      <c r="U295" t="s">
        <v>110</v>
      </c>
    </row>
    <row r="296" spans="1:21" customFormat="1" ht="12.75" x14ac:dyDescent="0.2">
      <c r="A296">
        <v>1</v>
      </c>
      <c r="B296" t="s">
        <v>65</v>
      </c>
      <c r="C296">
        <v>4008000</v>
      </c>
      <c r="D296">
        <v>20730</v>
      </c>
      <c r="E296" t="s">
        <v>93</v>
      </c>
      <c r="F296">
        <v>31970</v>
      </c>
      <c r="G296" t="s">
        <v>94</v>
      </c>
      <c r="H296">
        <v>1000010571</v>
      </c>
      <c r="I296" t="s">
        <v>100</v>
      </c>
      <c r="J296" s="20">
        <v>41820</v>
      </c>
      <c r="K296" s="20">
        <v>41820</v>
      </c>
      <c r="L296" s="20">
        <v>42185</v>
      </c>
      <c r="M296" t="s">
        <v>84</v>
      </c>
      <c r="N296" t="s">
        <v>85</v>
      </c>
      <c r="O296" t="s">
        <v>227</v>
      </c>
      <c r="P296" t="s">
        <v>338</v>
      </c>
      <c r="Q296">
        <v>4008140</v>
      </c>
      <c r="R296" s="3">
        <v>152730.37</v>
      </c>
      <c r="S296" s="3">
        <v>0</v>
      </c>
      <c r="T296" s="3">
        <v>0</v>
      </c>
      <c r="U296" t="s">
        <v>110</v>
      </c>
    </row>
    <row r="297" spans="1:21" customFormat="1" ht="12.75" x14ac:dyDescent="0.2">
      <c r="A297">
        <v>1</v>
      </c>
      <c r="B297" t="s">
        <v>65</v>
      </c>
      <c r="C297">
        <v>4008000</v>
      </c>
      <c r="D297">
        <v>20730</v>
      </c>
      <c r="E297" t="s">
        <v>93</v>
      </c>
      <c r="F297">
        <v>31970</v>
      </c>
      <c r="G297" t="s">
        <v>94</v>
      </c>
      <c r="H297">
        <v>1000010581</v>
      </c>
      <c r="I297" t="s">
        <v>177</v>
      </c>
      <c r="J297" s="20">
        <v>41820</v>
      </c>
      <c r="K297" s="20">
        <v>41820</v>
      </c>
      <c r="L297" s="20">
        <v>42185</v>
      </c>
      <c r="M297" t="s">
        <v>84</v>
      </c>
      <c r="N297" t="s">
        <v>85</v>
      </c>
      <c r="O297" t="s">
        <v>227</v>
      </c>
      <c r="P297" t="s">
        <v>338</v>
      </c>
      <c r="Q297">
        <v>4008140</v>
      </c>
      <c r="R297" s="3">
        <v>80478.880000000005</v>
      </c>
      <c r="S297" s="3">
        <v>0</v>
      </c>
      <c r="T297" s="3">
        <v>0</v>
      </c>
      <c r="U297" t="s">
        <v>110</v>
      </c>
    </row>
    <row r="298" spans="1:21" customFormat="1" ht="12.75" x14ac:dyDescent="0.2">
      <c r="A298">
        <v>1</v>
      </c>
      <c r="B298" t="s">
        <v>65</v>
      </c>
      <c r="C298">
        <v>4008000</v>
      </c>
      <c r="D298">
        <v>20730</v>
      </c>
      <c r="E298" t="s">
        <v>93</v>
      </c>
      <c r="F298">
        <v>31970</v>
      </c>
      <c r="G298" t="s">
        <v>94</v>
      </c>
      <c r="H298">
        <v>1000010588</v>
      </c>
      <c r="I298" t="s">
        <v>420</v>
      </c>
      <c r="J298" s="20">
        <v>41820</v>
      </c>
      <c r="K298" s="20">
        <v>41820</v>
      </c>
      <c r="L298" s="20">
        <v>42185</v>
      </c>
      <c r="M298" t="s">
        <v>84</v>
      </c>
      <c r="N298" t="s">
        <v>85</v>
      </c>
      <c r="O298" t="s">
        <v>227</v>
      </c>
      <c r="P298" t="s">
        <v>338</v>
      </c>
      <c r="Q298">
        <v>4008140</v>
      </c>
      <c r="R298" s="3">
        <v>31725.83</v>
      </c>
      <c r="S298" s="3">
        <v>0</v>
      </c>
      <c r="T298" s="3">
        <v>0</v>
      </c>
      <c r="U298" t="s">
        <v>110</v>
      </c>
    </row>
    <row r="299" spans="1:21" customFormat="1" ht="12.75" x14ac:dyDescent="0.2">
      <c r="A299">
        <v>1</v>
      </c>
      <c r="B299" t="s">
        <v>65</v>
      </c>
      <c r="C299">
        <v>4008000</v>
      </c>
      <c r="D299">
        <v>20730</v>
      </c>
      <c r="E299" t="s">
        <v>93</v>
      </c>
      <c r="F299">
        <v>31970</v>
      </c>
      <c r="G299" t="s">
        <v>94</v>
      </c>
      <c r="H299">
        <v>1000010589</v>
      </c>
      <c r="I299" t="s">
        <v>421</v>
      </c>
      <c r="J299" s="20">
        <v>41820</v>
      </c>
      <c r="K299" s="20">
        <v>41820</v>
      </c>
      <c r="L299" s="20">
        <v>42185</v>
      </c>
      <c r="M299" t="s">
        <v>84</v>
      </c>
      <c r="N299" t="s">
        <v>85</v>
      </c>
      <c r="O299" t="s">
        <v>227</v>
      </c>
      <c r="P299" t="s">
        <v>338</v>
      </c>
      <c r="Q299">
        <v>4008140</v>
      </c>
      <c r="R299" s="3">
        <v>21840</v>
      </c>
      <c r="S299" s="3">
        <v>0</v>
      </c>
      <c r="T299" s="3">
        <v>0</v>
      </c>
      <c r="U299" t="s">
        <v>110</v>
      </c>
    </row>
    <row r="300" spans="1:21" customFormat="1" ht="12.75" x14ac:dyDescent="0.2">
      <c r="A300">
        <v>1</v>
      </c>
      <c r="B300" t="s">
        <v>65</v>
      </c>
      <c r="C300">
        <v>4008000</v>
      </c>
      <c r="D300">
        <v>20730</v>
      </c>
      <c r="E300" t="s">
        <v>93</v>
      </c>
      <c r="F300">
        <v>31970</v>
      </c>
      <c r="G300" t="s">
        <v>94</v>
      </c>
      <c r="H300">
        <v>1000010595</v>
      </c>
      <c r="I300" t="s">
        <v>422</v>
      </c>
      <c r="J300" s="20">
        <v>41820</v>
      </c>
      <c r="K300" s="20">
        <v>41820</v>
      </c>
      <c r="L300" s="20">
        <v>42185</v>
      </c>
      <c r="M300" t="s">
        <v>84</v>
      </c>
      <c r="N300" t="s">
        <v>85</v>
      </c>
      <c r="O300" t="s">
        <v>227</v>
      </c>
      <c r="P300" t="s">
        <v>338</v>
      </c>
      <c r="Q300">
        <v>4008140</v>
      </c>
      <c r="R300" s="3">
        <v>16953.419999999998</v>
      </c>
      <c r="S300" s="3">
        <v>0</v>
      </c>
      <c r="T300" s="3">
        <v>0</v>
      </c>
      <c r="U300" t="s">
        <v>110</v>
      </c>
    </row>
    <row r="301" spans="1:21" customFormat="1" ht="12.75" x14ac:dyDescent="0.2">
      <c r="A301">
        <v>1</v>
      </c>
      <c r="B301" t="s">
        <v>65</v>
      </c>
      <c r="C301">
        <v>4008000</v>
      </c>
      <c r="D301">
        <v>20730</v>
      </c>
      <c r="E301" t="s">
        <v>93</v>
      </c>
      <c r="F301">
        <v>31970</v>
      </c>
      <c r="G301" t="s">
        <v>94</v>
      </c>
      <c r="H301">
        <v>1000010596</v>
      </c>
      <c r="I301" t="s">
        <v>233</v>
      </c>
      <c r="J301" s="20">
        <v>41820</v>
      </c>
      <c r="K301" s="20">
        <v>41820</v>
      </c>
      <c r="L301" s="20">
        <v>42185</v>
      </c>
      <c r="M301" t="s">
        <v>84</v>
      </c>
      <c r="N301" t="s">
        <v>85</v>
      </c>
      <c r="O301" t="s">
        <v>227</v>
      </c>
      <c r="P301" t="s">
        <v>338</v>
      </c>
      <c r="Q301">
        <v>4008140</v>
      </c>
      <c r="R301" s="3">
        <v>34255.879999999997</v>
      </c>
      <c r="S301" s="3">
        <v>0</v>
      </c>
      <c r="T301" s="3">
        <v>0</v>
      </c>
      <c r="U301" t="s">
        <v>110</v>
      </c>
    </row>
    <row r="302" spans="1:21" customFormat="1" ht="12.75" x14ac:dyDescent="0.2">
      <c r="A302">
        <v>1</v>
      </c>
      <c r="B302" t="s">
        <v>65</v>
      </c>
      <c r="C302">
        <v>4008000</v>
      </c>
      <c r="D302">
        <v>20730</v>
      </c>
      <c r="E302" t="s">
        <v>93</v>
      </c>
      <c r="F302">
        <v>31970</v>
      </c>
      <c r="G302" t="s">
        <v>94</v>
      </c>
      <c r="H302">
        <v>1000010599</v>
      </c>
      <c r="I302" t="s">
        <v>176</v>
      </c>
      <c r="J302" s="20">
        <v>41820</v>
      </c>
      <c r="K302" s="20">
        <v>41820</v>
      </c>
      <c r="L302" s="20">
        <v>42185</v>
      </c>
      <c r="M302" t="s">
        <v>84</v>
      </c>
      <c r="N302" t="s">
        <v>85</v>
      </c>
      <c r="O302" t="s">
        <v>227</v>
      </c>
      <c r="P302" t="s">
        <v>338</v>
      </c>
      <c r="Q302">
        <v>4008140</v>
      </c>
      <c r="R302" s="3">
        <v>64772.04</v>
      </c>
      <c r="S302" s="3">
        <v>0</v>
      </c>
      <c r="T302" s="3">
        <v>0</v>
      </c>
      <c r="U302" t="s">
        <v>110</v>
      </c>
    </row>
    <row r="303" spans="1:21" customFormat="1" ht="12.75" x14ac:dyDescent="0.2">
      <c r="A303">
        <v>1</v>
      </c>
      <c r="B303" t="s">
        <v>65</v>
      </c>
      <c r="C303">
        <v>4008000</v>
      </c>
      <c r="D303">
        <v>20730</v>
      </c>
      <c r="E303" t="s">
        <v>93</v>
      </c>
      <c r="F303">
        <v>31970</v>
      </c>
      <c r="G303" t="s">
        <v>94</v>
      </c>
      <c r="H303">
        <v>1000010601</v>
      </c>
      <c r="I303" t="s">
        <v>235</v>
      </c>
      <c r="J303" s="20">
        <v>41820</v>
      </c>
      <c r="K303" s="20">
        <v>41820</v>
      </c>
      <c r="L303" s="20">
        <v>42185</v>
      </c>
      <c r="M303" t="s">
        <v>84</v>
      </c>
      <c r="N303" t="s">
        <v>85</v>
      </c>
      <c r="O303" t="s">
        <v>227</v>
      </c>
      <c r="P303" t="s">
        <v>338</v>
      </c>
      <c r="Q303">
        <v>4008140</v>
      </c>
      <c r="R303" s="3">
        <v>186986.25</v>
      </c>
      <c r="S303" s="3">
        <v>0</v>
      </c>
      <c r="T303" s="3">
        <v>0</v>
      </c>
      <c r="U303" t="s">
        <v>110</v>
      </c>
    </row>
    <row r="304" spans="1:21" customFormat="1" ht="12.75" x14ac:dyDescent="0.2">
      <c r="A304">
        <v>1</v>
      </c>
      <c r="B304" t="s">
        <v>65</v>
      </c>
      <c r="C304">
        <v>4008000</v>
      </c>
      <c r="D304">
        <v>20730</v>
      </c>
      <c r="E304" t="s">
        <v>93</v>
      </c>
      <c r="F304">
        <v>31970</v>
      </c>
      <c r="G304" t="s">
        <v>94</v>
      </c>
      <c r="H304">
        <v>1000010602</v>
      </c>
      <c r="I304" t="s">
        <v>423</v>
      </c>
      <c r="J304" s="20">
        <v>41820</v>
      </c>
      <c r="K304" s="20">
        <v>41820</v>
      </c>
      <c r="L304" s="20">
        <v>42185</v>
      </c>
      <c r="M304" t="s">
        <v>84</v>
      </c>
      <c r="N304" t="s">
        <v>85</v>
      </c>
      <c r="O304" t="s">
        <v>227</v>
      </c>
      <c r="P304" t="s">
        <v>338</v>
      </c>
      <c r="Q304">
        <v>4008140</v>
      </c>
      <c r="R304" s="3">
        <v>37397.25</v>
      </c>
      <c r="S304" s="3">
        <v>0</v>
      </c>
      <c r="T304" s="3">
        <v>0</v>
      </c>
      <c r="U304" t="s">
        <v>110</v>
      </c>
    </row>
    <row r="305" spans="1:21" customFormat="1" ht="12.75" x14ac:dyDescent="0.2">
      <c r="A305">
        <v>1</v>
      </c>
      <c r="B305" t="s">
        <v>65</v>
      </c>
      <c r="C305">
        <v>4008000</v>
      </c>
      <c r="D305">
        <v>20730</v>
      </c>
      <c r="E305" t="s">
        <v>93</v>
      </c>
      <c r="F305">
        <v>31970</v>
      </c>
      <c r="G305" t="s">
        <v>94</v>
      </c>
      <c r="H305">
        <v>1000010606</v>
      </c>
      <c r="I305" t="s">
        <v>232</v>
      </c>
      <c r="J305" s="20">
        <v>41820</v>
      </c>
      <c r="K305" s="20">
        <v>41820</v>
      </c>
      <c r="L305" s="20">
        <v>42185</v>
      </c>
      <c r="M305" t="s">
        <v>84</v>
      </c>
      <c r="N305" t="s">
        <v>85</v>
      </c>
      <c r="O305" t="s">
        <v>227</v>
      </c>
      <c r="P305" t="s">
        <v>338</v>
      </c>
      <c r="Q305">
        <v>4008140</v>
      </c>
      <c r="R305" s="3">
        <v>31665.5</v>
      </c>
      <c r="S305" s="3">
        <v>0</v>
      </c>
      <c r="T305" s="3">
        <v>0</v>
      </c>
      <c r="U305" t="s">
        <v>110</v>
      </c>
    </row>
    <row r="306" spans="1:21" customFormat="1" ht="12.75" x14ac:dyDescent="0.2">
      <c r="A306">
        <v>1</v>
      </c>
      <c r="B306" t="s">
        <v>65</v>
      </c>
      <c r="C306">
        <v>4008000</v>
      </c>
      <c r="D306">
        <v>20730</v>
      </c>
      <c r="E306" t="s">
        <v>93</v>
      </c>
      <c r="F306">
        <v>31970</v>
      </c>
      <c r="G306" t="s">
        <v>94</v>
      </c>
      <c r="H306">
        <v>1000010609</v>
      </c>
      <c r="I306" t="s">
        <v>424</v>
      </c>
      <c r="J306" s="20">
        <v>41820</v>
      </c>
      <c r="K306" s="20">
        <v>41820</v>
      </c>
      <c r="L306" s="20">
        <v>42185</v>
      </c>
      <c r="M306" t="s">
        <v>84</v>
      </c>
      <c r="N306" t="s">
        <v>85</v>
      </c>
      <c r="O306" t="s">
        <v>227</v>
      </c>
      <c r="P306" t="s">
        <v>338</v>
      </c>
      <c r="Q306">
        <v>4008140</v>
      </c>
      <c r="R306" s="3">
        <v>39391.769999999997</v>
      </c>
      <c r="S306" s="3">
        <v>0</v>
      </c>
      <c r="T306" s="3">
        <v>0</v>
      </c>
      <c r="U306" t="s">
        <v>110</v>
      </c>
    </row>
    <row r="307" spans="1:21" customFormat="1" ht="12.75" x14ac:dyDescent="0.2">
      <c r="A307">
        <v>1</v>
      </c>
      <c r="B307" t="s">
        <v>65</v>
      </c>
      <c r="C307">
        <v>4008000</v>
      </c>
      <c r="D307">
        <v>20700</v>
      </c>
      <c r="E307" t="s">
        <v>87</v>
      </c>
      <c r="F307">
        <v>31890</v>
      </c>
      <c r="G307" t="s">
        <v>88</v>
      </c>
      <c r="H307">
        <v>1000015148</v>
      </c>
      <c r="I307" t="s">
        <v>229</v>
      </c>
      <c r="J307" s="20">
        <v>41820</v>
      </c>
      <c r="K307" s="20">
        <v>41820</v>
      </c>
      <c r="L307" s="20">
        <v>42185</v>
      </c>
      <c r="M307" t="s">
        <v>84</v>
      </c>
      <c r="N307" t="s">
        <v>85</v>
      </c>
      <c r="O307" t="s">
        <v>227</v>
      </c>
      <c r="P307" t="s">
        <v>338</v>
      </c>
      <c r="Q307">
        <v>4008140</v>
      </c>
      <c r="R307" s="3">
        <v>69808.2</v>
      </c>
      <c r="S307" s="3">
        <v>0</v>
      </c>
      <c r="T307" s="3">
        <v>0</v>
      </c>
      <c r="U307" t="s">
        <v>110</v>
      </c>
    </row>
    <row r="308" spans="1:21" customFormat="1" ht="12.75" x14ac:dyDescent="0.2">
      <c r="A308">
        <v>1</v>
      </c>
      <c r="B308" t="s">
        <v>65</v>
      </c>
      <c r="C308">
        <v>4008000</v>
      </c>
      <c r="D308">
        <v>20700</v>
      </c>
      <c r="E308" t="s">
        <v>87</v>
      </c>
      <c r="F308">
        <v>31890</v>
      </c>
      <c r="G308" t="s">
        <v>88</v>
      </c>
      <c r="H308">
        <v>1000015150</v>
      </c>
      <c r="I308" t="s">
        <v>228</v>
      </c>
      <c r="J308" s="20">
        <v>41820</v>
      </c>
      <c r="K308" s="20">
        <v>41820</v>
      </c>
      <c r="L308" s="20">
        <v>42185</v>
      </c>
      <c r="M308" t="s">
        <v>84</v>
      </c>
      <c r="N308" t="s">
        <v>85</v>
      </c>
      <c r="O308" t="s">
        <v>227</v>
      </c>
      <c r="P308" t="s">
        <v>338</v>
      </c>
      <c r="Q308">
        <v>4008140</v>
      </c>
      <c r="R308" s="3">
        <v>49863</v>
      </c>
      <c r="S308" s="3">
        <v>0</v>
      </c>
      <c r="T308" s="3">
        <v>0</v>
      </c>
      <c r="U308" t="s">
        <v>110</v>
      </c>
    </row>
    <row r="309" spans="1:21" customFormat="1" ht="13.5" thickBot="1" x14ac:dyDescent="0.25">
      <c r="R309" s="242">
        <f>SUM(R2:R308)</f>
        <v>15530605.539999995</v>
      </c>
      <c r="S309" s="242">
        <f>SUM(S2:S308)</f>
        <v>50012.5</v>
      </c>
      <c r="T309" s="242">
        <f>SUM(T2:T308)</f>
        <v>7500</v>
      </c>
    </row>
    <row r="310" spans="1:21" customFormat="1" ht="13.5" thickTop="1" x14ac:dyDescent="0.2">
      <c r="T310" s="15">
        <f>+S309+T309</f>
        <v>57512.5</v>
      </c>
    </row>
    <row r="311" spans="1:21" customFormat="1" ht="12.75" x14ac:dyDescent="0.2"/>
    <row r="312" spans="1:21" customFormat="1" ht="12.75" x14ac:dyDescent="0.2"/>
    <row r="313" spans="1:21" customFormat="1" ht="12.75" x14ac:dyDescent="0.2"/>
    <row r="314" spans="1:21" customFormat="1" ht="12.75" x14ac:dyDescent="0.2"/>
    <row r="315" spans="1:21" customFormat="1" ht="12.75" x14ac:dyDescent="0.2"/>
    <row r="316" spans="1:21" customFormat="1" ht="12.75" x14ac:dyDescent="0.2"/>
    <row r="317" spans="1:21" customFormat="1" ht="30" x14ac:dyDescent="0.35">
      <c r="D317" s="194"/>
      <c r="E317" s="194"/>
      <c r="F317" s="194"/>
      <c r="G317" s="203" t="s">
        <v>107</v>
      </c>
      <c r="H317" s="194"/>
      <c r="I317" s="194"/>
      <c r="J317" s="194"/>
      <c r="K317" s="194"/>
      <c r="L317" s="194"/>
      <c r="M317" s="199" t="s">
        <v>22</v>
      </c>
      <c r="N317" s="199" t="s">
        <v>106</v>
      </c>
      <c r="O317" s="199" t="s">
        <v>240</v>
      </c>
      <c r="P317" s="199" t="s">
        <v>241</v>
      </c>
      <c r="Q317" s="199" t="s">
        <v>242</v>
      </c>
      <c r="R317" s="199" t="s">
        <v>239</v>
      </c>
      <c r="S317" s="199" t="s">
        <v>243</v>
      </c>
      <c r="T317" s="199" t="s">
        <v>244</v>
      </c>
    </row>
    <row r="318" spans="1:21" customFormat="1" x14ac:dyDescent="0.25">
      <c r="D318" s="194"/>
      <c r="E318" s="194"/>
      <c r="F318" s="194"/>
      <c r="G318" s="202" t="s">
        <v>114</v>
      </c>
      <c r="H318" s="194"/>
      <c r="I318" s="194"/>
      <c r="J318" s="194"/>
      <c r="K318" s="194"/>
      <c r="L318" s="194"/>
    </row>
    <row r="319" spans="1:21" customFormat="1" x14ac:dyDescent="0.25">
      <c r="C319" s="194"/>
      <c r="D319" s="194"/>
      <c r="E319" s="194"/>
      <c r="F319" s="194"/>
      <c r="G319" s="194"/>
      <c r="H319" s="194"/>
      <c r="I319" s="194"/>
      <c r="J319" s="194"/>
      <c r="K319" s="194"/>
      <c r="L319" s="194"/>
      <c r="M319" s="201">
        <v>4008140</v>
      </c>
      <c r="N319" s="200">
        <v>0.5</v>
      </c>
      <c r="O319" s="192">
        <f>+SUMIF($Q$2:$Q$308,$M319,R$2:R$308)/$N319</f>
        <v>31061211.079999991</v>
      </c>
      <c r="P319" s="192">
        <f>+SUMIF($Q$2:$Q$308,$M319,S$2:S$308)/$N319</f>
        <v>100025</v>
      </c>
      <c r="Q319" s="192">
        <f>+SUMIF($Q$2:$Q$308,$M319,T$2:T$308)/$N319</f>
        <v>15000</v>
      </c>
      <c r="R319" s="192">
        <f>+$P319+$Q319</f>
        <v>115025</v>
      </c>
      <c r="S319" s="192">
        <f>+$O319*$N319</f>
        <v>15530605.539999995</v>
      </c>
      <c r="T319" s="192">
        <f>+$R319*$N319</f>
        <v>57512.5</v>
      </c>
    </row>
    <row r="320" spans="1:21" customFormat="1" x14ac:dyDescent="0.25">
      <c r="C320" s="194"/>
      <c r="D320" s="194"/>
      <c r="E320" s="194"/>
      <c r="F320" s="194"/>
      <c r="G320" s="194"/>
      <c r="H320" s="194"/>
      <c r="I320" s="194"/>
      <c r="J320" s="194"/>
      <c r="K320" s="194"/>
      <c r="L320" s="194"/>
      <c r="M320" s="194"/>
      <c r="N320" s="194"/>
      <c r="O320" s="194"/>
      <c r="P320" s="194"/>
      <c r="Q320" s="192"/>
      <c r="R320" s="192"/>
      <c r="S320" s="192"/>
      <c r="T320" s="192"/>
    </row>
    <row r="321" spans="3:21" customFormat="1" ht="15.75" thickBot="1" x14ac:dyDescent="0.3">
      <c r="C321" s="194"/>
      <c r="D321" s="194"/>
      <c r="E321" s="194"/>
      <c r="F321" s="194"/>
      <c r="G321" s="194"/>
      <c r="H321" s="194"/>
      <c r="I321" s="194"/>
      <c r="J321" s="194"/>
      <c r="K321" s="194"/>
      <c r="L321" s="194"/>
      <c r="M321" s="194"/>
      <c r="N321" s="194"/>
      <c r="O321" s="197">
        <f>SUM(O$317:O$320)</f>
        <v>31061211.079999991</v>
      </c>
      <c r="P321" s="197">
        <f t="shared" ref="P321:T321" si="0">SUM(P$317:P$320)</f>
        <v>100025</v>
      </c>
      <c r="Q321" s="197">
        <f t="shared" si="0"/>
        <v>15000</v>
      </c>
      <c r="R321" s="197">
        <f t="shared" si="0"/>
        <v>115025</v>
      </c>
      <c r="S321" s="197">
        <f t="shared" si="0"/>
        <v>15530605.539999995</v>
      </c>
      <c r="T321" s="197">
        <f t="shared" si="0"/>
        <v>57512.5</v>
      </c>
    </row>
    <row r="322" spans="3:21" customFormat="1" ht="15.75" thickTop="1" x14ac:dyDescent="0.25">
      <c r="C322" s="194"/>
      <c r="D322" s="194"/>
      <c r="E322" s="194"/>
      <c r="F322" s="194"/>
      <c r="G322" s="194"/>
      <c r="H322" s="194"/>
      <c r="I322" s="194"/>
      <c r="J322" s="194"/>
      <c r="K322" s="194"/>
      <c r="L322" s="194"/>
      <c r="M322" s="194"/>
      <c r="N322" s="194"/>
      <c r="O322" s="194"/>
      <c r="P322" s="194"/>
      <c r="Q322" s="192"/>
      <c r="R322" s="198" t="s">
        <v>245</v>
      </c>
      <c r="S322" s="191">
        <f>+S321-R309</f>
        <v>0</v>
      </c>
      <c r="T322" s="191">
        <f>+T310-T321</f>
        <v>0</v>
      </c>
    </row>
    <row r="323" spans="3:21" customFormat="1" x14ac:dyDescent="0.25">
      <c r="C323" s="194"/>
      <c r="D323" s="194"/>
      <c r="E323" s="194"/>
      <c r="F323" s="194"/>
      <c r="G323" s="194"/>
      <c r="H323" s="194"/>
      <c r="I323" s="194"/>
      <c r="J323" s="194"/>
      <c r="K323" s="194"/>
      <c r="L323" s="194"/>
      <c r="M323" s="194"/>
      <c r="N323" s="194"/>
      <c r="O323" s="194"/>
      <c r="P323" s="194"/>
      <c r="Q323" s="194"/>
      <c r="R323" s="192"/>
      <c r="S323" s="192"/>
      <c r="T323" s="192"/>
      <c r="U323" s="192"/>
    </row>
    <row r="324" spans="3:21" customFormat="1" ht="12.75" x14ac:dyDescent="0.2"/>
    <row r="325" spans="3:21" customFormat="1" ht="12.75" x14ac:dyDescent="0.2"/>
    <row r="326" spans="3:21" customFormat="1" ht="12.75" x14ac:dyDescent="0.2"/>
    <row r="327" spans="3:21" customFormat="1" ht="12.75" x14ac:dyDescent="0.2"/>
    <row r="328" spans="3:21" customFormat="1" ht="12.75" x14ac:dyDescent="0.2"/>
    <row r="329" spans="3:21" customFormat="1" ht="12.75" x14ac:dyDescent="0.2"/>
    <row r="330" spans="3:21" customFormat="1" ht="12.75" x14ac:dyDescent="0.2"/>
    <row r="331" spans="3:21" customFormat="1" ht="12.75" x14ac:dyDescent="0.2"/>
    <row r="332" spans="3:21" customFormat="1" ht="12.75" x14ac:dyDescent="0.2"/>
    <row r="333" spans="3:21" customFormat="1" ht="12.75" x14ac:dyDescent="0.2"/>
    <row r="334" spans="3:21" customFormat="1" ht="12.75" x14ac:dyDescent="0.2"/>
    <row r="335" spans="3:21" customFormat="1" ht="12.75" x14ac:dyDescent="0.2"/>
    <row r="336" spans="3:21" customFormat="1" ht="12.75" x14ac:dyDescent="0.2"/>
    <row r="337" customFormat="1" ht="12.75" x14ac:dyDescent="0.2"/>
    <row r="338" customFormat="1" ht="12.75" x14ac:dyDescent="0.2"/>
    <row r="339" customFormat="1" ht="12.75" x14ac:dyDescent="0.2"/>
    <row r="340" customFormat="1" ht="12.75" x14ac:dyDescent="0.2"/>
    <row r="341" customFormat="1" ht="12.75" x14ac:dyDescent="0.2"/>
    <row r="342" customFormat="1" ht="12.75" x14ac:dyDescent="0.2"/>
    <row r="343" customFormat="1" ht="12.75" x14ac:dyDescent="0.2"/>
    <row r="344" customFormat="1" ht="12.75" x14ac:dyDescent="0.2"/>
    <row r="345" customFormat="1" ht="12.75" x14ac:dyDescent="0.2"/>
    <row r="346" customFormat="1" ht="12.75" x14ac:dyDescent="0.2"/>
    <row r="347" customFormat="1" ht="12.75" x14ac:dyDescent="0.2"/>
    <row r="348" customFormat="1" ht="12.75" x14ac:dyDescent="0.2"/>
    <row r="349" customFormat="1" ht="12.75" x14ac:dyDescent="0.2"/>
    <row r="350" customFormat="1" ht="12.75" x14ac:dyDescent="0.2"/>
    <row r="351" customFormat="1" ht="12.75" x14ac:dyDescent="0.2"/>
    <row r="352" customFormat="1" ht="12.75" x14ac:dyDescent="0.2"/>
    <row r="353" customFormat="1" ht="12.75" x14ac:dyDescent="0.2"/>
    <row r="354" customFormat="1" ht="12.75" x14ac:dyDescent="0.2"/>
    <row r="355" customFormat="1" ht="12.75" x14ac:dyDescent="0.2"/>
    <row r="356" customFormat="1" ht="12.75" x14ac:dyDescent="0.2"/>
    <row r="357" customFormat="1" ht="12.75" x14ac:dyDescent="0.2"/>
    <row r="358" customFormat="1" ht="12.75" x14ac:dyDescent="0.2"/>
    <row r="359" customFormat="1" ht="12.75" x14ac:dyDescent="0.2"/>
    <row r="360" customFormat="1" ht="12.75" x14ac:dyDescent="0.2"/>
    <row r="361" customFormat="1" ht="12.75" x14ac:dyDescent="0.2"/>
    <row r="362" customFormat="1" ht="12.75" x14ac:dyDescent="0.2"/>
    <row r="363" customFormat="1" ht="12.75" x14ac:dyDescent="0.2"/>
    <row r="364" customFormat="1" ht="12.75" x14ac:dyDescent="0.2"/>
    <row r="365" customFormat="1" ht="12.75" x14ac:dyDescent="0.2"/>
    <row r="366" customFormat="1" ht="12.75" x14ac:dyDescent="0.2"/>
    <row r="367" customFormat="1" ht="12.75" x14ac:dyDescent="0.2"/>
    <row r="368" customFormat="1" ht="12.75" x14ac:dyDescent="0.2"/>
    <row r="369" customFormat="1" ht="12.75" x14ac:dyDescent="0.2"/>
    <row r="370" customFormat="1" ht="12.75" x14ac:dyDescent="0.2"/>
    <row r="371" customFormat="1" ht="12.75" x14ac:dyDescent="0.2"/>
    <row r="372" customFormat="1" ht="12.75" x14ac:dyDescent="0.2"/>
    <row r="373" customFormat="1" ht="12.75" x14ac:dyDescent="0.2"/>
    <row r="374" customFormat="1" ht="12.75" x14ac:dyDescent="0.2"/>
    <row r="375" customFormat="1" ht="12.75" x14ac:dyDescent="0.2"/>
    <row r="376" customFormat="1" ht="12.75" x14ac:dyDescent="0.2"/>
    <row r="377" customFormat="1" ht="12.75" x14ac:dyDescent="0.2"/>
    <row r="378" customFormat="1" ht="12.75" x14ac:dyDescent="0.2"/>
    <row r="379" customFormat="1" ht="12.75" x14ac:dyDescent="0.2"/>
    <row r="380" customFormat="1" ht="12.75" x14ac:dyDescent="0.2"/>
    <row r="381" customFormat="1" ht="12.75" x14ac:dyDescent="0.2"/>
    <row r="382" customFormat="1" ht="12.75" x14ac:dyDescent="0.2"/>
    <row r="383" customFormat="1" ht="12.75" x14ac:dyDescent="0.2"/>
    <row r="384" customFormat="1" ht="12.75" x14ac:dyDescent="0.2"/>
    <row r="385" customFormat="1" ht="12.75" x14ac:dyDescent="0.2"/>
    <row r="386" customFormat="1" ht="12.75" x14ac:dyDescent="0.2"/>
    <row r="387" customFormat="1" ht="12.75" x14ac:dyDescent="0.2"/>
    <row r="388" customFormat="1" ht="12.75" x14ac:dyDescent="0.2"/>
    <row r="389" customFormat="1" ht="12.75" x14ac:dyDescent="0.2"/>
    <row r="390" customFormat="1" ht="12.75" x14ac:dyDescent="0.2"/>
    <row r="391" customFormat="1" ht="12.75" x14ac:dyDescent="0.2"/>
    <row r="392" customFormat="1" ht="12.75" x14ac:dyDescent="0.2"/>
    <row r="393" customFormat="1" ht="12.75" x14ac:dyDescent="0.2"/>
    <row r="394" customFormat="1" ht="12.75" x14ac:dyDescent="0.2"/>
    <row r="395" customFormat="1" ht="12.75" x14ac:dyDescent="0.2"/>
    <row r="396" customFormat="1" ht="12.75" x14ac:dyDescent="0.2"/>
    <row r="397" customFormat="1" ht="12.75" x14ac:dyDescent="0.2"/>
    <row r="398" customFormat="1" ht="12.75" x14ac:dyDescent="0.2"/>
    <row r="399" customFormat="1" ht="12.75" x14ac:dyDescent="0.2"/>
    <row r="400" customFormat="1" ht="12.75" x14ac:dyDescent="0.2"/>
    <row r="401" customFormat="1" ht="12.75" x14ac:dyDescent="0.2"/>
    <row r="402" customFormat="1" ht="12.75" x14ac:dyDescent="0.2"/>
    <row r="403" customFormat="1" ht="12.75" x14ac:dyDescent="0.2"/>
    <row r="404" customFormat="1" ht="12.75" x14ac:dyDescent="0.2"/>
    <row r="405" customFormat="1" ht="12.75" x14ac:dyDescent="0.2"/>
    <row r="406" customFormat="1" ht="12.75" x14ac:dyDescent="0.2"/>
    <row r="407" customFormat="1" ht="12.75" x14ac:dyDescent="0.2"/>
    <row r="408" customFormat="1" ht="12.75" x14ac:dyDescent="0.2"/>
    <row r="409" customFormat="1" ht="12.75" x14ac:dyDescent="0.2"/>
    <row r="410" customFormat="1" ht="12.75" x14ac:dyDescent="0.2"/>
    <row r="411" customFormat="1" ht="12.75" x14ac:dyDescent="0.2"/>
    <row r="412" customFormat="1" ht="12.75" x14ac:dyDescent="0.2"/>
    <row r="413" customFormat="1" ht="12.75" x14ac:dyDescent="0.2"/>
    <row r="414" customFormat="1" ht="12.75" x14ac:dyDescent="0.2"/>
    <row r="415" customFormat="1" ht="12.75" x14ac:dyDescent="0.2"/>
    <row r="416" customFormat="1" ht="12.75" x14ac:dyDescent="0.2"/>
    <row r="417" customFormat="1" ht="12.75" x14ac:dyDescent="0.2"/>
    <row r="418" customFormat="1" ht="12.75" x14ac:dyDescent="0.2"/>
    <row r="419" customFormat="1" ht="12.75" x14ac:dyDescent="0.2"/>
    <row r="420" customFormat="1" ht="12.75" x14ac:dyDescent="0.2"/>
    <row r="421" customFormat="1" ht="12.75" x14ac:dyDescent="0.2"/>
    <row r="422" customFormat="1" ht="12.75" x14ac:dyDescent="0.2"/>
    <row r="423" customFormat="1" ht="12.75" x14ac:dyDescent="0.2"/>
    <row r="424" customFormat="1" ht="12.75" x14ac:dyDescent="0.2"/>
    <row r="425" customFormat="1" ht="12.75" x14ac:dyDescent="0.2"/>
    <row r="426" customFormat="1" ht="12.75" x14ac:dyDescent="0.2"/>
    <row r="427" customFormat="1" ht="12.75" x14ac:dyDescent="0.2"/>
    <row r="428" customFormat="1" ht="12.75" x14ac:dyDescent="0.2"/>
    <row r="429" customFormat="1" ht="12.75" x14ac:dyDescent="0.2"/>
    <row r="430" customFormat="1" ht="12.75" x14ac:dyDescent="0.2"/>
    <row r="431" customFormat="1" ht="12.75" x14ac:dyDescent="0.2"/>
    <row r="432" customFormat="1" ht="12.75" x14ac:dyDescent="0.2"/>
    <row r="433" customFormat="1" ht="12.75" x14ac:dyDescent="0.2"/>
  </sheetData>
  <autoFilter ref="A1:U388"/>
  <printOptions gridLines="1"/>
  <pageMargins left="0.7" right="0.7" top="0.75" bottom="0.75" header="0.3" footer="0.3"/>
  <pageSetup scale="1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7"/>
  <sheetViews>
    <sheetView tabSelected="1" zoomScale="85" zoomScaleNormal="85" workbookViewId="0">
      <selection activeCell="J45" sqref="J45"/>
    </sheetView>
  </sheetViews>
  <sheetFormatPr defaultColWidth="9.7109375" defaultRowHeight="12.75" x14ac:dyDescent="0.2"/>
  <cols>
    <col min="1" max="1" width="3.5703125" style="28" customWidth="1"/>
    <col min="2" max="2" width="2.7109375" style="28" customWidth="1"/>
    <col min="3" max="3" width="37.42578125" style="28" customWidth="1"/>
    <col min="4" max="4" width="7.42578125" style="28" bestFit="1" customWidth="1"/>
    <col min="5" max="5" width="5.7109375" style="39" customWidth="1"/>
    <col min="6" max="6" width="23.5703125" style="28" customWidth="1"/>
    <col min="7" max="7" width="22.42578125" style="28" customWidth="1"/>
    <col min="8" max="9" width="20.42578125" style="28" customWidth="1"/>
    <col min="10" max="10" width="16.85546875" style="28" bestFit="1" customWidth="1"/>
    <col min="11" max="11" width="13.85546875" style="29" bestFit="1" customWidth="1"/>
    <col min="12" max="12" width="17.85546875" style="28" customWidth="1"/>
    <col min="13" max="13" width="13.85546875" style="28" bestFit="1" customWidth="1"/>
    <col min="14" max="14" width="16" style="28" customWidth="1"/>
    <col min="15" max="15" width="15.28515625" style="28" bestFit="1" customWidth="1"/>
    <col min="16" max="16" width="13.85546875" style="29" bestFit="1" customWidth="1"/>
    <col min="17" max="17" width="9.7109375" style="28"/>
    <col min="18" max="18" width="12.85546875" style="29" bestFit="1" customWidth="1"/>
    <col min="19" max="16384" width="9.7109375" style="28"/>
  </cols>
  <sheetData>
    <row r="1" spans="1:18" x14ac:dyDescent="0.2">
      <c r="A1" s="25">
        <v>4</v>
      </c>
      <c r="B1" s="26"/>
      <c r="C1" s="26"/>
      <c r="D1" s="26"/>
      <c r="E1" s="27"/>
      <c r="F1" s="26"/>
      <c r="G1" s="26"/>
      <c r="H1" s="26"/>
      <c r="I1" s="26"/>
    </row>
    <row r="2" spans="1:18" x14ac:dyDescent="0.2">
      <c r="A2" s="26"/>
      <c r="B2" s="26"/>
      <c r="C2" s="26"/>
      <c r="D2" s="26"/>
      <c r="E2" s="27"/>
      <c r="F2" s="26"/>
      <c r="G2" s="26"/>
      <c r="H2" s="26"/>
      <c r="I2" s="26"/>
    </row>
    <row r="3" spans="1:18" x14ac:dyDescent="0.2">
      <c r="A3" s="26"/>
      <c r="B3" s="26"/>
      <c r="C3" s="26"/>
      <c r="D3" s="26"/>
      <c r="E3" s="27"/>
      <c r="F3" s="26"/>
      <c r="G3" s="26"/>
      <c r="H3" s="26"/>
      <c r="I3" s="26"/>
    </row>
    <row r="4" spans="1:18" x14ac:dyDescent="0.2">
      <c r="A4" s="26"/>
      <c r="B4" s="26"/>
      <c r="C4" s="26"/>
      <c r="D4" s="26"/>
      <c r="E4" s="27"/>
      <c r="F4" s="26"/>
      <c r="G4" s="26"/>
      <c r="H4" s="26"/>
      <c r="I4" s="26"/>
      <c r="M4" s="30"/>
    </row>
    <row r="5" spans="1:18" x14ac:dyDescent="0.2">
      <c r="A5" s="26"/>
      <c r="B5" s="26"/>
      <c r="C5" s="26"/>
      <c r="D5" s="31"/>
      <c r="E5" s="27"/>
      <c r="F5" s="26"/>
      <c r="G5" s="26"/>
      <c r="H5" s="26"/>
      <c r="I5" s="26"/>
    </row>
    <row r="6" spans="1:18" x14ac:dyDescent="0.2">
      <c r="A6" s="26"/>
      <c r="B6" s="26"/>
      <c r="C6" s="26"/>
      <c r="D6" s="32"/>
      <c r="E6" s="27"/>
      <c r="F6" s="26"/>
      <c r="G6" s="26"/>
      <c r="H6" s="26"/>
      <c r="I6" s="26"/>
    </row>
    <row r="7" spans="1:18" x14ac:dyDescent="0.2">
      <c r="A7" s="26"/>
      <c r="B7" s="26"/>
      <c r="C7" s="26"/>
      <c r="D7" s="32"/>
      <c r="E7" s="27"/>
      <c r="F7" s="26"/>
      <c r="G7" s="26"/>
      <c r="H7" s="26"/>
      <c r="I7" s="26"/>
    </row>
    <row r="8" spans="1:18" x14ac:dyDescent="0.2">
      <c r="A8" s="26"/>
      <c r="B8" s="26"/>
      <c r="C8" s="26"/>
      <c r="D8" s="32"/>
      <c r="E8" s="27"/>
      <c r="F8" s="26"/>
      <c r="G8" s="26"/>
      <c r="H8" s="26"/>
      <c r="I8" s="26"/>
    </row>
    <row r="9" spans="1:18" x14ac:dyDescent="0.2">
      <c r="A9" s="26"/>
      <c r="B9" s="26"/>
      <c r="C9" s="26"/>
      <c r="D9" s="32"/>
      <c r="E9" s="27"/>
      <c r="F9" s="26"/>
      <c r="G9" s="26"/>
      <c r="H9" s="26"/>
      <c r="I9" s="26"/>
    </row>
    <row r="10" spans="1:18" x14ac:dyDescent="0.2">
      <c r="A10" s="26"/>
      <c r="B10" s="26"/>
      <c r="C10" s="26"/>
      <c r="D10" s="32"/>
      <c r="E10" s="27"/>
      <c r="F10" s="26"/>
      <c r="G10" s="26"/>
      <c r="H10" s="26"/>
      <c r="I10" s="26"/>
    </row>
    <row r="11" spans="1:18" x14ac:dyDescent="0.2">
      <c r="A11" s="26"/>
      <c r="B11" s="26"/>
      <c r="C11" s="26"/>
      <c r="D11" s="32"/>
      <c r="E11" s="27"/>
      <c r="F11" s="26"/>
      <c r="G11" s="26"/>
      <c r="H11" s="26"/>
      <c r="I11" s="26"/>
    </row>
    <row r="12" spans="1:18" ht="19.5" x14ac:dyDescent="0.4">
      <c r="B12" s="172"/>
      <c r="C12" s="172"/>
      <c r="D12" s="172"/>
      <c r="E12" s="172"/>
      <c r="F12" s="259" t="str">
        <f>+'PAYMENT REQUEST'!B1</f>
        <v>Starr Indemnity Liability Company</v>
      </c>
      <c r="G12" s="259"/>
      <c r="H12" s="259"/>
      <c r="I12" s="210"/>
    </row>
    <row r="13" spans="1:18" s="36" customFormat="1" ht="18.75" x14ac:dyDescent="0.3">
      <c r="B13" s="34"/>
      <c r="C13" s="34"/>
      <c r="D13" s="34"/>
      <c r="E13" s="35"/>
      <c r="F13" s="258" t="str">
        <f>VLOOKUP($A$1,'PAYMENT REQUEST'!$A$3:$G$6,2)</f>
        <v>Excess Liability Quota Share</v>
      </c>
      <c r="G13" s="258"/>
      <c r="H13" s="258"/>
      <c r="I13" s="209"/>
      <c r="K13" s="37"/>
      <c r="P13" s="37"/>
      <c r="R13" s="37"/>
    </row>
    <row r="14" spans="1:18" s="36" customFormat="1" ht="18.75" x14ac:dyDescent="0.3">
      <c r="B14" s="34"/>
      <c r="C14" s="34"/>
      <c r="D14" s="34"/>
      <c r="E14" s="35"/>
      <c r="F14" s="258" t="str">
        <f>VLOOKUP($A$1,'PAYMENT REQUEST'!$A$3:$G$6,3)</f>
        <v xml:space="preserve">Beach Associates Ltd. </v>
      </c>
      <c r="G14" s="258"/>
      <c r="H14" s="258"/>
      <c r="I14" s="209"/>
      <c r="K14" s="37"/>
      <c r="P14" s="37"/>
      <c r="R14" s="37"/>
    </row>
    <row r="15" spans="1:18" s="36" customFormat="1" ht="18.75" x14ac:dyDescent="0.3">
      <c r="B15" s="173"/>
      <c r="C15" s="173"/>
      <c r="D15" s="173"/>
      <c r="E15" s="173"/>
      <c r="F15" s="169" t="s">
        <v>26</v>
      </c>
      <c r="G15" s="207">
        <f>VLOOKUP($A$1,'PAYMENT REQUEST'!$A$3:$G$6,6)</f>
        <v>4008140</v>
      </c>
      <c r="H15" s="34"/>
      <c r="I15" s="34"/>
      <c r="K15" s="37"/>
      <c r="P15" s="37"/>
      <c r="R15" s="37"/>
    </row>
    <row r="16" spans="1:18" s="36" customFormat="1" ht="18.75" x14ac:dyDescent="0.3">
      <c r="B16" s="34"/>
      <c r="C16" s="34"/>
      <c r="D16" s="34"/>
      <c r="E16" s="35"/>
      <c r="F16" s="258" t="str">
        <f>VLOOKUP($A$1,'PAYMENT REQUEST'!$A$3:$G$6,7)</f>
        <v>Treaty Year 2014 (01/01/2014 to 12/31/2014)</v>
      </c>
      <c r="G16" s="258"/>
      <c r="H16" s="258"/>
      <c r="I16" s="209"/>
      <c r="K16" s="37"/>
      <c r="P16" s="37"/>
      <c r="R16" s="37"/>
    </row>
    <row r="17" spans="1:18" s="36" customFormat="1" ht="18.75" x14ac:dyDescent="0.3">
      <c r="B17" s="34"/>
      <c r="C17" s="34"/>
      <c r="D17" s="34"/>
      <c r="F17" s="258" t="s">
        <v>27</v>
      </c>
      <c r="G17" s="258"/>
      <c r="H17" s="38">
        <f>VLOOKUP($A$1,'PAYMENT REQUEST'!$A$3:$G$6,5)</f>
        <v>41820</v>
      </c>
      <c r="I17" s="38"/>
      <c r="J17"/>
      <c r="K17"/>
      <c r="L17"/>
      <c r="M17"/>
      <c r="N17"/>
      <c r="O17"/>
      <c r="P17" s="37"/>
      <c r="R17" s="37"/>
    </row>
    <row r="18" spans="1:18" s="36" customFormat="1" ht="18.75" x14ac:dyDescent="0.3">
      <c r="A18" s="33"/>
      <c r="B18" s="34"/>
      <c r="C18" s="34"/>
      <c r="D18" s="34"/>
      <c r="E18" s="35"/>
      <c r="F18" s="34"/>
      <c r="G18" s="34"/>
      <c r="H18" s="34"/>
      <c r="I18" s="34"/>
      <c r="J18"/>
      <c r="K18"/>
      <c r="L18"/>
      <c r="M18"/>
      <c r="N18"/>
      <c r="O18"/>
      <c r="P18" s="37"/>
      <c r="R18" s="37"/>
    </row>
    <row r="19" spans="1:18" ht="13.5" thickBot="1" x14ac:dyDescent="0.25">
      <c r="J19"/>
      <c r="K19"/>
      <c r="L19"/>
      <c r="M19"/>
      <c r="N19"/>
      <c r="O19"/>
    </row>
    <row r="20" spans="1:18" ht="13.5" thickTop="1" x14ac:dyDescent="0.2">
      <c r="A20" s="40"/>
      <c r="F20" s="41"/>
      <c r="G20" s="42"/>
      <c r="H20" s="211"/>
      <c r="I20" s="225"/>
      <c r="J20"/>
      <c r="K20"/>
      <c r="L20"/>
      <c r="M20"/>
      <c r="N20"/>
      <c r="O20"/>
    </row>
    <row r="21" spans="1:18" x14ac:dyDescent="0.2">
      <c r="F21" s="43">
        <v>1</v>
      </c>
      <c r="G21" s="44" t="s">
        <v>73</v>
      </c>
      <c r="H21" s="212">
        <f>VLOOKUP($A$1,'PAYMENT REQUEST'!$A$3:$W$4,8)</f>
        <v>0.5</v>
      </c>
      <c r="I21" s="226"/>
      <c r="J21"/>
      <c r="K21"/>
      <c r="L21"/>
      <c r="M21"/>
      <c r="N21"/>
      <c r="O21"/>
      <c r="P21" s="206"/>
      <c r="R21" s="206"/>
    </row>
    <row r="22" spans="1:18" x14ac:dyDescent="0.2">
      <c r="F22" s="43"/>
      <c r="G22" s="46"/>
      <c r="H22" s="213" t="s">
        <v>28</v>
      </c>
      <c r="I22" s="227"/>
      <c r="J22"/>
      <c r="K22"/>
      <c r="L22"/>
      <c r="M22"/>
      <c r="N22"/>
      <c r="O22"/>
    </row>
    <row r="23" spans="1:18" x14ac:dyDescent="0.2">
      <c r="F23" s="47"/>
      <c r="G23" s="48"/>
      <c r="H23" s="214"/>
      <c r="I23" s="225"/>
      <c r="J23"/>
      <c r="K23"/>
      <c r="L23"/>
      <c r="M23"/>
      <c r="N23"/>
      <c r="O23"/>
    </row>
    <row r="24" spans="1:18" x14ac:dyDescent="0.2">
      <c r="A24" s="49" t="s">
        <v>29</v>
      </c>
      <c r="B24" s="252" t="s">
        <v>30</v>
      </c>
      <c r="C24" s="252"/>
      <c r="D24" s="252"/>
      <c r="E24" s="50"/>
      <c r="F24" s="51">
        <f>VLOOKUP($A$1,'PAYMENT REQUEST'!$A$3:$W$4,11)</f>
        <v>22640862.210000001</v>
      </c>
      <c r="G24" s="52">
        <f>+F24</f>
        <v>22640862.210000001</v>
      </c>
      <c r="H24" s="215">
        <f>+G24*$H$21</f>
        <v>11320431.105</v>
      </c>
      <c r="I24" s="228"/>
      <c r="J24"/>
      <c r="K24"/>
      <c r="L24"/>
      <c r="M24"/>
      <c r="N24"/>
      <c r="O24"/>
    </row>
    <row r="25" spans="1:18" x14ac:dyDescent="0.2">
      <c r="A25" s="53"/>
      <c r="B25" s="54"/>
      <c r="C25" s="55"/>
      <c r="F25" s="56"/>
      <c r="G25" s="57"/>
      <c r="H25" s="216"/>
      <c r="I25" s="228"/>
      <c r="J25"/>
      <c r="K25"/>
      <c r="L25"/>
      <c r="M25"/>
      <c r="N25"/>
      <c r="O25"/>
    </row>
    <row r="26" spans="1:18" x14ac:dyDescent="0.2">
      <c r="A26" s="49" t="s">
        <v>31</v>
      </c>
      <c r="B26" s="250" t="s">
        <v>32</v>
      </c>
      <c r="C26" s="251"/>
      <c r="D26" s="88">
        <f>VLOOKUP($A$1,'PAYMENT REQUEST'!$A$3:$R$4,9)</f>
        <v>0.25</v>
      </c>
      <c r="F26" s="87">
        <f>VLOOKUP($A$1,'PAYMENT REQUEST'!$A$3:$W$4,13)</f>
        <v>5660215.5525000002</v>
      </c>
      <c r="G26" s="57">
        <f>+F26</f>
        <v>5660215.5525000002</v>
      </c>
      <c r="H26" s="216">
        <f>+G26*$H$21</f>
        <v>2830107.7762500001</v>
      </c>
      <c r="I26" s="228"/>
      <c r="J26"/>
      <c r="K26"/>
      <c r="L26"/>
      <c r="M26"/>
      <c r="N26"/>
      <c r="O26"/>
    </row>
    <row r="27" spans="1:18" x14ac:dyDescent="0.2">
      <c r="A27" s="49"/>
      <c r="B27" s="250" t="s">
        <v>52</v>
      </c>
      <c r="C27" s="251"/>
      <c r="D27" s="88">
        <f>VLOOKUP($A$1,'PAYMENT REQUEST'!$A$3:$R$4,10)</f>
        <v>0</v>
      </c>
      <c r="F27" s="51">
        <f>VLOOKUP($A$1,'PAYMENT REQUEST'!$A$3:$W$4,14)</f>
        <v>0</v>
      </c>
      <c r="G27" s="52">
        <f>+F27</f>
        <v>0</v>
      </c>
      <c r="H27" s="215">
        <f>+G27*$H$21</f>
        <v>0</v>
      </c>
      <c r="I27" s="228"/>
      <c r="J27"/>
      <c r="K27"/>
      <c r="L27"/>
      <c r="M27"/>
      <c r="N27"/>
      <c r="O27"/>
    </row>
    <row r="28" spans="1:18" x14ac:dyDescent="0.2">
      <c r="A28" s="53"/>
      <c r="B28" s="59"/>
      <c r="D28" s="60"/>
      <c r="F28" s="61"/>
      <c r="G28" s="57"/>
      <c r="H28" s="216"/>
      <c r="I28" s="228"/>
      <c r="J28"/>
      <c r="K28"/>
      <c r="L28"/>
      <c r="M28"/>
      <c r="N28"/>
      <c r="O28"/>
    </row>
    <row r="29" spans="1:18" x14ac:dyDescent="0.2">
      <c r="F29" s="58"/>
      <c r="G29" s="57"/>
      <c r="H29" s="216"/>
      <c r="I29" s="228"/>
      <c r="J29"/>
      <c r="K29"/>
      <c r="L29"/>
      <c r="M29"/>
      <c r="N29"/>
      <c r="O29"/>
    </row>
    <row r="30" spans="1:18" x14ac:dyDescent="0.2">
      <c r="A30" s="62" t="s">
        <v>33</v>
      </c>
      <c r="B30" s="252" t="s">
        <v>34</v>
      </c>
      <c r="C30" s="252"/>
      <c r="D30" s="255"/>
      <c r="F30" s="51">
        <f>VLOOKUP($A$1,'PAYMENT REQUEST'!$A$3:$W$4,15)</f>
        <v>0</v>
      </c>
      <c r="G30" s="52">
        <f>+F30</f>
        <v>0</v>
      </c>
      <c r="H30" s="215">
        <f>+G30*$H$21</f>
        <v>0</v>
      </c>
      <c r="I30" s="228"/>
      <c r="J30"/>
      <c r="K30"/>
      <c r="L30"/>
      <c r="M30"/>
      <c r="N30"/>
      <c r="O30"/>
    </row>
    <row r="31" spans="1:18" x14ac:dyDescent="0.2">
      <c r="A31" s="62"/>
      <c r="B31" s="252" t="s">
        <v>35</v>
      </c>
      <c r="C31" s="252"/>
      <c r="D31" s="255"/>
      <c r="F31" s="51">
        <f>VLOOKUP($A$1,'PAYMENT REQUEST'!$A$3:$W$4,16)</f>
        <v>4890</v>
      </c>
      <c r="G31" s="52">
        <f>+F31</f>
        <v>4890</v>
      </c>
      <c r="H31" s="215">
        <f>+G31*$H$21</f>
        <v>2445</v>
      </c>
      <c r="I31" s="228"/>
      <c r="J31"/>
      <c r="K31"/>
      <c r="L31"/>
      <c r="M31"/>
      <c r="N31"/>
      <c r="O31"/>
    </row>
    <row r="32" spans="1:18" x14ac:dyDescent="0.2">
      <c r="A32" s="64"/>
      <c r="B32" s="256" t="s">
        <v>36</v>
      </c>
      <c r="C32" s="256"/>
      <c r="D32" s="257"/>
      <c r="F32" s="65">
        <v>0</v>
      </c>
      <c r="G32" s="63">
        <f>+F32</f>
        <v>0</v>
      </c>
      <c r="H32" s="217">
        <v>0</v>
      </c>
      <c r="I32" s="228"/>
      <c r="J32"/>
      <c r="K32"/>
      <c r="L32"/>
      <c r="M32"/>
      <c r="N32"/>
      <c r="O32"/>
    </row>
    <row r="33" spans="1:18" x14ac:dyDescent="0.2">
      <c r="A33" s="64"/>
      <c r="B33" s="252" t="s">
        <v>37</v>
      </c>
      <c r="C33" s="252"/>
      <c r="D33" s="255"/>
      <c r="F33" s="66">
        <f>+F30+F31-F32</f>
        <v>4890</v>
      </c>
      <c r="G33" s="67">
        <f>+G30+G31-G32</f>
        <v>4890</v>
      </c>
      <c r="H33" s="67">
        <f>+H30+H31</f>
        <v>2445</v>
      </c>
      <c r="I33" s="229"/>
      <c r="J33"/>
      <c r="K33"/>
      <c r="L33"/>
      <c r="M33"/>
      <c r="N33"/>
      <c r="O33"/>
    </row>
    <row r="34" spans="1:18" x14ac:dyDescent="0.2">
      <c r="B34" s="54"/>
      <c r="F34" s="61"/>
      <c r="G34" s="68"/>
      <c r="H34" s="218"/>
      <c r="I34" s="229"/>
      <c r="J34"/>
      <c r="K34"/>
      <c r="L34"/>
      <c r="M34"/>
      <c r="N34"/>
      <c r="O34"/>
    </row>
    <row r="35" spans="1:18" x14ac:dyDescent="0.2">
      <c r="F35" s="58"/>
      <c r="G35" s="57"/>
      <c r="H35" s="216"/>
      <c r="I35" s="228"/>
      <c r="J35"/>
      <c r="K35"/>
      <c r="L35"/>
      <c r="M35"/>
      <c r="N35"/>
      <c r="O35"/>
    </row>
    <row r="36" spans="1:18" x14ac:dyDescent="0.2">
      <c r="A36" s="49" t="s">
        <v>38</v>
      </c>
      <c r="B36" s="252" t="s">
        <v>39</v>
      </c>
      <c r="C36" s="252"/>
      <c r="D36" s="255"/>
      <c r="F36" s="69">
        <f>+F24-F26-F27-F33</f>
        <v>16975756.657499999</v>
      </c>
      <c r="G36" s="70">
        <f>+G24-G26-G27-G33</f>
        <v>16975756.657499999</v>
      </c>
      <c r="H36" s="219">
        <f>+H24-H26-H27-H33</f>
        <v>8487878.3287499994</v>
      </c>
      <c r="I36" s="230"/>
      <c r="J36"/>
      <c r="K36"/>
      <c r="L36"/>
      <c r="M36"/>
      <c r="N36"/>
      <c r="O36"/>
    </row>
    <row r="37" spans="1:18" x14ac:dyDescent="0.2">
      <c r="A37" s="53"/>
      <c r="B37" s="208"/>
      <c r="F37" s="71"/>
      <c r="G37" s="72"/>
      <c r="H37" s="220"/>
      <c r="I37" s="230"/>
      <c r="J37"/>
      <c r="K37"/>
      <c r="L37"/>
      <c r="M37"/>
      <c r="N37"/>
      <c r="O37"/>
    </row>
    <row r="38" spans="1:18" x14ac:dyDescent="0.2">
      <c r="A38" s="53"/>
      <c r="B38" s="208"/>
      <c r="F38" s="71"/>
      <c r="G38" s="72"/>
      <c r="H38" s="220"/>
      <c r="I38" s="230"/>
      <c r="J38"/>
      <c r="K38"/>
      <c r="L38"/>
      <c r="M38"/>
      <c r="N38"/>
      <c r="O38"/>
    </row>
    <row r="39" spans="1:18" x14ac:dyDescent="0.2">
      <c r="F39" s="58"/>
      <c r="G39" s="73"/>
      <c r="H39" s="221"/>
      <c r="I39" s="231"/>
      <c r="J39"/>
      <c r="K39"/>
      <c r="L39"/>
      <c r="M39"/>
      <c r="N39"/>
      <c r="O39"/>
    </row>
    <row r="40" spans="1:18" ht="13.5" thickBot="1" x14ac:dyDescent="0.25">
      <c r="A40" s="62" t="s">
        <v>40</v>
      </c>
      <c r="B40" s="256" t="s">
        <v>41</v>
      </c>
      <c r="C40" s="256"/>
      <c r="D40" s="257"/>
      <c r="F40" s="74"/>
      <c r="G40" s="75"/>
      <c r="H40" s="222">
        <f>+H36</f>
        <v>8487878.3287499994</v>
      </c>
      <c r="I40" s="232"/>
      <c r="J40"/>
      <c r="K40"/>
      <c r="L40"/>
      <c r="M40"/>
      <c r="N40"/>
      <c r="O40"/>
    </row>
    <row r="41" spans="1:18" ht="13.5" thickTop="1" x14ac:dyDescent="0.2">
      <c r="F41" s="76"/>
      <c r="G41" s="48"/>
      <c r="H41" s="214"/>
      <c r="I41" s="225"/>
      <c r="J41"/>
      <c r="K41"/>
      <c r="L41"/>
      <c r="M41"/>
      <c r="N41"/>
      <c r="O41"/>
      <c r="P41"/>
      <c r="Q41"/>
      <c r="R41"/>
    </row>
    <row r="42" spans="1:18" x14ac:dyDescent="0.2">
      <c r="F42" s="76"/>
      <c r="G42" s="48"/>
      <c r="H42" s="214"/>
      <c r="I42" s="225"/>
      <c r="J42"/>
      <c r="K42"/>
      <c r="L42"/>
      <c r="M42"/>
      <c r="N42"/>
      <c r="O42"/>
      <c r="P42"/>
      <c r="Q42"/>
      <c r="R42"/>
    </row>
    <row r="43" spans="1:18" x14ac:dyDescent="0.2">
      <c r="F43" s="76"/>
      <c r="G43" s="48"/>
      <c r="H43" s="214"/>
      <c r="I43" s="225"/>
      <c r="J43"/>
      <c r="K43"/>
      <c r="L43"/>
      <c r="M43"/>
      <c r="N43"/>
      <c r="O43"/>
      <c r="P43"/>
      <c r="Q43"/>
      <c r="R43"/>
    </row>
    <row r="44" spans="1:18" ht="13.5" thickBot="1" x14ac:dyDescent="0.25">
      <c r="A44" s="53" t="s">
        <v>42</v>
      </c>
      <c r="B44" s="253" t="s">
        <v>43</v>
      </c>
      <c r="C44" s="253"/>
      <c r="D44" s="253"/>
      <c r="F44" s="175">
        <f>VLOOKUP($A$1,'PAYMENT REQUEST'!$A$3:$W$4,12)</f>
        <v>31061211.079999991</v>
      </c>
      <c r="G44" s="175"/>
      <c r="H44" s="223">
        <f>+F44*H21</f>
        <v>15530605.539999995</v>
      </c>
      <c r="I44" s="229"/>
      <c r="J44"/>
      <c r="K44"/>
      <c r="L44"/>
      <c r="M44"/>
      <c r="N44"/>
      <c r="O44"/>
      <c r="P44"/>
      <c r="Q44"/>
      <c r="R44"/>
    </row>
    <row r="45" spans="1:18" ht="13.5" thickTop="1" x14ac:dyDescent="0.2">
      <c r="A45" s="53"/>
      <c r="B45" s="79"/>
      <c r="F45" s="56"/>
      <c r="G45" s="57"/>
      <c r="H45" s="216"/>
      <c r="I45" s="228"/>
      <c r="J45"/>
      <c r="K45"/>
      <c r="L45"/>
      <c r="M45"/>
      <c r="N45"/>
      <c r="O45"/>
      <c r="P45"/>
      <c r="Q45"/>
      <c r="R45"/>
    </row>
    <row r="46" spans="1:18" x14ac:dyDescent="0.2">
      <c r="A46" s="53"/>
      <c r="B46" s="79"/>
      <c r="F46" s="56"/>
      <c r="G46" s="57"/>
      <c r="H46" s="216"/>
      <c r="I46" s="228"/>
      <c r="J46"/>
      <c r="K46"/>
      <c r="L46"/>
      <c r="M46"/>
      <c r="N46"/>
      <c r="O46"/>
      <c r="P46"/>
      <c r="Q46"/>
      <c r="R46"/>
    </row>
    <row r="47" spans="1:18" x14ac:dyDescent="0.2">
      <c r="A47" s="80"/>
      <c r="F47" s="58"/>
      <c r="G47" s="73"/>
      <c r="H47" s="221"/>
      <c r="I47" s="231"/>
      <c r="J47"/>
      <c r="K47"/>
      <c r="L47"/>
      <c r="M47"/>
      <c r="N47"/>
      <c r="O47"/>
      <c r="P47"/>
      <c r="Q47"/>
      <c r="R47"/>
    </row>
    <row r="48" spans="1:18" ht="13.5" thickBot="1" x14ac:dyDescent="0.25">
      <c r="A48" s="53" t="s">
        <v>44</v>
      </c>
      <c r="B48" s="79" t="s">
        <v>45</v>
      </c>
      <c r="F48" s="77">
        <f>VLOOKUP($A$1,'PAYMENT REQUEST'!$A$3:$W$4,17)</f>
        <v>115025</v>
      </c>
      <c r="G48" s="78"/>
      <c r="H48" s="224">
        <f>+F48*H21</f>
        <v>57512.5</v>
      </c>
      <c r="I48" s="228"/>
      <c r="J48"/>
      <c r="K48"/>
      <c r="L48"/>
      <c r="M48"/>
      <c r="N48"/>
      <c r="O48"/>
      <c r="P48"/>
      <c r="Q48"/>
      <c r="R48"/>
    </row>
    <row r="49" spans="1:18" ht="13.5" thickTop="1" x14ac:dyDescent="0.2">
      <c r="F49" s="76"/>
      <c r="G49" s="48"/>
      <c r="H49" s="214"/>
      <c r="I49" s="225"/>
      <c r="J49"/>
      <c r="K49"/>
      <c r="L49"/>
      <c r="M49"/>
      <c r="N49"/>
      <c r="O49"/>
      <c r="P49"/>
      <c r="Q49"/>
      <c r="R49"/>
    </row>
    <row r="50" spans="1:18" ht="13.5" thickBot="1" x14ac:dyDescent="0.25">
      <c r="A50" s="53" t="s">
        <v>46</v>
      </c>
      <c r="B50" s="79" t="s">
        <v>47</v>
      </c>
      <c r="F50" s="77">
        <f>VLOOKUP($A$1,'PAYMENT REQUEST'!$A$3:$W$4,18)</f>
        <v>0</v>
      </c>
      <c r="G50" s="78"/>
      <c r="H50" s="224">
        <f>+F50*H21</f>
        <v>0</v>
      </c>
      <c r="I50" s="228"/>
      <c r="J50"/>
      <c r="K50"/>
      <c r="L50"/>
      <c r="M50"/>
      <c r="N50"/>
      <c r="O50"/>
      <c r="P50"/>
      <c r="Q50"/>
      <c r="R50"/>
    </row>
    <row r="51" spans="1:18" ht="13.5" thickTop="1" x14ac:dyDescent="0.2">
      <c r="J51"/>
      <c r="K51"/>
      <c r="L51"/>
      <c r="M51"/>
      <c r="N51"/>
      <c r="O51"/>
      <c r="P51"/>
      <c r="Q51"/>
      <c r="R51"/>
    </row>
    <row r="52" spans="1:18" x14ac:dyDescent="0.2">
      <c r="J52"/>
      <c r="K52"/>
      <c r="L52"/>
      <c r="M52"/>
      <c r="N52"/>
      <c r="O52"/>
    </row>
    <row r="53" spans="1:18" x14ac:dyDescent="0.2">
      <c r="H53" s="81"/>
      <c r="I53" s="81"/>
      <c r="J53"/>
      <c r="K53"/>
      <c r="L53"/>
      <c r="M53"/>
      <c r="N53"/>
      <c r="O53"/>
    </row>
    <row r="54" spans="1:18" x14ac:dyDescent="0.2">
      <c r="A54" s="254" t="s">
        <v>48</v>
      </c>
      <c r="B54" s="254"/>
      <c r="C54" s="254"/>
      <c r="D54" s="82"/>
      <c r="F54" s="83"/>
      <c r="G54" s="83"/>
      <c r="H54" s="83"/>
      <c r="I54" s="83"/>
      <c r="J54"/>
      <c r="K54"/>
      <c r="L54"/>
      <c r="M54"/>
      <c r="N54"/>
      <c r="O54"/>
    </row>
    <row r="55" spans="1:18" x14ac:dyDescent="0.2">
      <c r="B55" s="84"/>
      <c r="C55" s="82" t="s">
        <v>333</v>
      </c>
      <c r="D55" s="84"/>
      <c r="E55" s="28"/>
      <c r="F55" s="85"/>
      <c r="G55" s="86"/>
      <c r="H55" s="85"/>
      <c r="I55" s="85"/>
      <c r="J55"/>
      <c r="K55"/>
      <c r="L55"/>
      <c r="M55"/>
      <c r="N55"/>
      <c r="O55"/>
    </row>
    <row r="56" spans="1:18" x14ac:dyDescent="0.2">
      <c r="B56" s="84"/>
      <c r="C56" s="84" t="s">
        <v>49</v>
      </c>
      <c r="D56" s="84"/>
      <c r="J56"/>
      <c r="K56"/>
      <c r="L56"/>
      <c r="M56"/>
      <c r="N56"/>
      <c r="O56"/>
    </row>
    <row r="57" spans="1:18" x14ac:dyDescent="0.2">
      <c r="L57" s="15"/>
      <c r="M57" s="15"/>
      <c r="N57" s="15"/>
    </row>
    <row r="58" spans="1:18" x14ac:dyDescent="0.2">
      <c r="L58" s="15"/>
      <c r="M58" s="15"/>
      <c r="N58" s="15"/>
    </row>
    <row r="59" spans="1:18" x14ac:dyDescent="0.2">
      <c r="L59" s="15"/>
      <c r="M59" s="15"/>
      <c r="N59" s="15"/>
    </row>
    <row r="60" spans="1:18" x14ac:dyDescent="0.2">
      <c r="L60" s="15"/>
      <c r="M60" s="15"/>
      <c r="N60" s="15"/>
    </row>
    <row r="61" spans="1:18" x14ac:dyDescent="0.2">
      <c r="L61" s="15"/>
      <c r="M61" s="15"/>
      <c r="N61" s="15"/>
    </row>
    <row r="62" spans="1:18" x14ac:dyDescent="0.2">
      <c r="L62" s="15"/>
      <c r="M62" s="15"/>
      <c r="N62" s="15"/>
    </row>
    <row r="63" spans="1:18" x14ac:dyDescent="0.2">
      <c r="L63" s="15"/>
      <c r="M63" s="15"/>
      <c r="N63" s="15"/>
    </row>
    <row r="64" spans="1:18" x14ac:dyDescent="0.2">
      <c r="L64" s="15"/>
      <c r="M64" s="15"/>
      <c r="N64" s="15"/>
    </row>
    <row r="65" spans="12:14" x14ac:dyDescent="0.2">
      <c r="L65" s="15"/>
      <c r="M65" s="15"/>
      <c r="N65" s="15"/>
    </row>
    <row r="66" spans="12:14" x14ac:dyDescent="0.2">
      <c r="L66" s="15"/>
      <c r="M66" s="15"/>
      <c r="N66" s="15"/>
    </row>
    <row r="67" spans="12:14" x14ac:dyDescent="0.2">
      <c r="L67" s="15"/>
      <c r="M67" s="15"/>
      <c r="N67" s="15"/>
    </row>
  </sheetData>
  <mergeCells count="16">
    <mergeCell ref="B36:D36"/>
    <mergeCell ref="B40:D40"/>
    <mergeCell ref="B44:D44"/>
    <mergeCell ref="A54:C54"/>
    <mergeCell ref="B26:C26"/>
    <mergeCell ref="B27:C27"/>
    <mergeCell ref="B30:D30"/>
    <mergeCell ref="B31:D31"/>
    <mergeCell ref="B32:D32"/>
    <mergeCell ref="B33:D33"/>
    <mergeCell ref="B24:D24"/>
    <mergeCell ref="F12:H12"/>
    <mergeCell ref="F13:H13"/>
    <mergeCell ref="F14:H14"/>
    <mergeCell ref="F16:H16"/>
    <mergeCell ref="F17:G17"/>
  </mergeCells>
  <printOptions horizontalCentered="1"/>
  <pageMargins left="0" right="0" top="0.5" bottom="0.5" header="0.5" footer="0.5"/>
  <pageSetup scale="85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FF0000"/>
    <pageSetUpPr fitToPage="1"/>
  </sheetPr>
  <dimension ref="A1:I51"/>
  <sheetViews>
    <sheetView zoomScale="85" zoomScaleNormal="85" workbookViewId="0"/>
  </sheetViews>
  <sheetFormatPr defaultRowHeight="12.75" x14ac:dyDescent="0.2"/>
  <cols>
    <col min="1" max="1" width="34.5703125" bestFit="1" customWidth="1"/>
    <col min="2" max="2" width="12" customWidth="1"/>
    <col min="3" max="3" width="9.42578125" style="22" bestFit="1" customWidth="1"/>
    <col min="4" max="4" width="14" customWidth="1"/>
    <col min="5" max="5" width="12.85546875" bestFit="1" customWidth="1"/>
    <col min="6" max="6" width="13.85546875" customWidth="1"/>
    <col min="7" max="7" width="23.5703125" customWidth="1"/>
    <col min="8" max="8" width="14" bestFit="1" customWidth="1"/>
    <col min="9" max="9" width="13.140625" style="3" bestFit="1" customWidth="1"/>
  </cols>
  <sheetData>
    <row r="1" spans="1:9" ht="15.75" x14ac:dyDescent="0.25">
      <c r="A1" s="130" t="s">
        <v>81</v>
      </c>
      <c r="B1" s="130"/>
      <c r="C1" s="131"/>
    </row>
    <row r="2" spans="1:9" x14ac:dyDescent="0.2">
      <c r="A2" s="129">
        <v>41274</v>
      </c>
      <c r="B2" s="129"/>
    </row>
    <row r="3" spans="1:9" x14ac:dyDescent="0.2">
      <c r="A3" s="20"/>
      <c r="B3" s="20"/>
    </row>
    <row r="4" spans="1:9" ht="13.5" thickBot="1" x14ac:dyDescent="0.25">
      <c r="D4" s="23"/>
      <c r="E4" s="23"/>
    </row>
    <row r="5" spans="1:9" x14ac:dyDescent="0.2">
      <c r="A5" s="108"/>
      <c r="B5" s="111"/>
      <c r="C5" s="109"/>
      <c r="D5" s="110"/>
      <c r="E5" s="110"/>
      <c r="F5" s="111"/>
      <c r="G5" s="112"/>
    </row>
    <row r="6" spans="1:9" ht="15" x14ac:dyDescent="0.25">
      <c r="A6" s="107" t="s">
        <v>72</v>
      </c>
      <c r="B6" s="107"/>
      <c r="C6" s="96"/>
      <c r="D6" s="17"/>
      <c r="E6" s="17"/>
      <c r="F6" s="105"/>
      <c r="G6" s="121"/>
    </row>
    <row r="7" spans="1:9" ht="3" customHeight="1" x14ac:dyDescent="0.2">
      <c r="A7" s="113"/>
      <c r="B7" s="106"/>
      <c r="C7" s="106"/>
      <c r="D7" s="106"/>
      <c r="E7" s="106"/>
      <c r="F7" s="106"/>
      <c r="G7" s="114"/>
    </row>
    <row r="8" spans="1:9" s="95" customFormat="1" x14ac:dyDescent="0.2">
      <c r="A8" s="115" t="s">
        <v>22</v>
      </c>
      <c r="B8" s="157" t="s">
        <v>80</v>
      </c>
      <c r="C8" s="100" t="s">
        <v>23</v>
      </c>
      <c r="D8" s="99" t="s">
        <v>24</v>
      </c>
      <c r="E8" s="99" t="s">
        <v>25</v>
      </c>
      <c r="F8" s="99" t="s">
        <v>72</v>
      </c>
      <c r="G8" s="116" t="s">
        <v>12</v>
      </c>
      <c r="I8" s="45"/>
    </row>
    <row r="9" spans="1:9" x14ac:dyDescent="0.2">
      <c r="A9" s="160" t="s">
        <v>76</v>
      </c>
      <c r="B9" s="163">
        <v>4001090</v>
      </c>
      <c r="C9" s="168">
        <v>0.75</v>
      </c>
      <c r="D9" s="102">
        <f>+$D$25+$D$42</f>
        <v>0</v>
      </c>
      <c r="E9" s="128">
        <f>+$E$25+$E$42</f>
        <v>0</v>
      </c>
      <c r="F9" s="102">
        <f>+$D$9+$E$9</f>
        <v>0</v>
      </c>
      <c r="G9" s="117">
        <f>+$F$9/$C$9</f>
        <v>0</v>
      </c>
      <c r="H9" s="3"/>
    </row>
    <row r="10" spans="1:9" x14ac:dyDescent="0.2">
      <c r="A10" s="161" t="s">
        <v>77</v>
      </c>
      <c r="B10" s="164">
        <v>4001100</v>
      </c>
      <c r="C10" s="166">
        <v>0.37375000000000003</v>
      </c>
      <c r="D10" s="103">
        <f>+$D$26+$D$43</f>
        <v>0</v>
      </c>
      <c r="E10" s="103">
        <f>+$E$26+$E$43</f>
        <v>0</v>
      </c>
      <c r="F10" s="103">
        <f>+$D$10+$E$10</f>
        <v>0</v>
      </c>
      <c r="G10" s="118">
        <f>+$F$10/$C$10</f>
        <v>0</v>
      </c>
      <c r="H10" s="3"/>
    </row>
    <row r="11" spans="1:9" x14ac:dyDescent="0.2">
      <c r="A11" s="161" t="s">
        <v>78</v>
      </c>
      <c r="B11" s="164">
        <v>4001110</v>
      </c>
      <c r="C11" s="166">
        <v>0.3</v>
      </c>
      <c r="D11" s="103">
        <f>+$D$27+$D$44</f>
        <v>0</v>
      </c>
      <c r="E11" s="103">
        <f>+$E$27+$E$44</f>
        <v>0</v>
      </c>
      <c r="F11" s="103">
        <f>+$D$11+$E$11</f>
        <v>0</v>
      </c>
      <c r="G11" s="118">
        <f>+$F$11/$C$11</f>
        <v>0</v>
      </c>
      <c r="H11" s="3"/>
    </row>
    <row r="12" spans="1:9" x14ac:dyDescent="0.2">
      <c r="A12" s="162" t="s">
        <v>79</v>
      </c>
      <c r="B12" s="165">
        <v>4001120</v>
      </c>
      <c r="C12" s="167">
        <v>0.35499999999999998</v>
      </c>
      <c r="D12" s="10">
        <f>+$D$28+$D$45</f>
        <v>0</v>
      </c>
      <c r="E12" s="10">
        <f>+$E$28+$E$45</f>
        <v>0</v>
      </c>
      <c r="F12" s="10">
        <f>+$D$12+$E$12</f>
        <v>0</v>
      </c>
      <c r="G12" s="119">
        <f>+$F$12/$C$12</f>
        <v>0</v>
      </c>
      <c r="H12" s="3"/>
    </row>
    <row r="13" spans="1:9" ht="1.5" customHeight="1" x14ac:dyDescent="0.2">
      <c r="A13" s="120"/>
      <c r="B13" s="158"/>
      <c r="C13" s="96"/>
      <c r="D13" s="97"/>
      <c r="E13" s="97"/>
      <c r="F13" s="98"/>
      <c r="G13" s="121"/>
      <c r="H13" s="3"/>
    </row>
    <row r="14" spans="1:9" ht="13.5" thickBot="1" x14ac:dyDescent="0.25">
      <c r="A14" s="260" t="s">
        <v>72</v>
      </c>
      <c r="B14" s="261"/>
      <c r="C14" s="261"/>
      <c r="D14" s="101">
        <f>SUM(D9:D13)</f>
        <v>0</v>
      </c>
      <c r="E14" s="101">
        <f>SUM(E9:E13)</f>
        <v>0</v>
      </c>
      <c r="F14" s="101">
        <f>SUM(F9:F13)</f>
        <v>0</v>
      </c>
      <c r="G14" s="122">
        <f>SUM(G9:G13)</f>
        <v>0</v>
      </c>
    </row>
    <row r="15" spans="1:9" ht="14.25" thickTop="1" thickBot="1" x14ac:dyDescent="0.25">
      <c r="A15" s="123"/>
      <c r="B15" s="126"/>
      <c r="C15" s="124"/>
      <c r="D15" s="125"/>
      <c r="E15" s="125"/>
      <c r="F15" s="126"/>
      <c r="G15" s="127"/>
    </row>
    <row r="16" spans="1:9" x14ac:dyDescent="0.2">
      <c r="D16" s="15"/>
      <c r="E16" s="15"/>
      <c r="F16" s="15"/>
    </row>
    <row r="17" spans="1:6" x14ac:dyDescent="0.2">
      <c r="D17" s="15"/>
      <c r="E17" s="15"/>
      <c r="F17" s="21"/>
    </row>
    <row r="20" spans="1:6" ht="13.5" thickBot="1" x14ac:dyDescent="0.25"/>
    <row r="21" spans="1:6" x14ac:dyDescent="0.2">
      <c r="A21" s="108"/>
      <c r="B21" s="111"/>
      <c r="C21" s="111"/>
      <c r="D21" s="111"/>
      <c r="E21" s="111"/>
      <c r="F21" s="112"/>
    </row>
    <row r="22" spans="1:6" ht="13.5" customHeight="1" x14ac:dyDescent="0.25">
      <c r="A22" s="132" t="s">
        <v>74</v>
      </c>
      <c r="B22" s="159"/>
      <c r="C22" s="105"/>
      <c r="D22" s="105"/>
      <c r="E22" s="105"/>
      <c r="F22" s="121"/>
    </row>
    <row r="23" spans="1:6" ht="3.75" customHeight="1" x14ac:dyDescent="0.2">
      <c r="A23" s="113"/>
      <c r="B23" s="106"/>
      <c r="C23" s="106"/>
      <c r="D23" s="106"/>
      <c r="E23" s="106"/>
      <c r="F23" s="114"/>
    </row>
    <row r="24" spans="1:6" x14ac:dyDescent="0.2">
      <c r="A24" s="115" t="s">
        <v>22</v>
      </c>
      <c r="B24" s="157" t="s">
        <v>80</v>
      </c>
      <c r="C24" s="100" t="s">
        <v>23</v>
      </c>
      <c r="D24" s="99" t="s">
        <v>24</v>
      </c>
      <c r="E24" s="99" t="s">
        <v>25</v>
      </c>
      <c r="F24" s="116" t="s">
        <v>72</v>
      </c>
    </row>
    <row r="25" spans="1:6" x14ac:dyDescent="0.2">
      <c r="A25" s="160"/>
      <c r="B25" s="163"/>
      <c r="C25" s="168"/>
      <c r="D25" s="102"/>
      <c r="E25" s="102"/>
      <c r="F25" s="133">
        <f>+D25+E25</f>
        <v>0</v>
      </c>
    </row>
    <row r="26" spans="1:6" x14ac:dyDescent="0.2">
      <c r="A26" s="161"/>
      <c r="B26" s="164"/>
      <c r="C26" s="166"/>
      <c r="D26" s="103"/>
      <c r="E26" s="103"/>
      <c r="F26" s="134">
        <f t="shared" ref="F26:F28" si="0">+D26+E26</f>
        <v>0</v>
      </c>
    </row>
    <row r="27" spans="1:6" x14ac:dyDescent="0.2">
      <c r="A27" s="161"/>
      <c r="B27" s="164"/>
      <c r="C27" s="166"/>
      <c r="D27" s="103"/>
      <c r="E27" s="103"/>
      <c r="F27" s="134">
        <f t="shared" si="0"/>
        <v>0</v>
      </c>
    </row>
    <row r="28" spans="1:6" x14ac:dyDescent="0.2">
      <c r="A28" s="162"/>
      <c r="B28" s="165"/>
      <c r="C28" s="167"/>
      <c r="D28" s="10"/>
      <c r="E28" s="10"/>
      <c r="F28" s="135">
        <f t="shared" si="0"/>
        <v>0</v>
      </c>
    </row>
    <row r="29" spans="1:6" ht="3" customHeight="1" x14ac:dyDescent="0.2">
      <c r="A29" s="120"/>
      <c r="B29" s="158"/>
      <c r="C29" s="96"/>
      <c r="D29" s="97"/>
      <c r="E29" s="97"/>
      <c r="F29" s="136"/>
    </row>
    <row r="30" spans="1:6" ht="13.5" thickBot="1" x14ac:dyDescent="0.25">
      <c r="A30" s="260" t="s">
        <v>72</v>
      </c>
      <c r="B30" s="261"/>
      <c r="C30" s="261"/>
      <c r="D30" s="101">
        <f>SUM(D25:D29)</f>
        <v>0</v>
      </c>
      <c r="E30" s="101">
        <f>SUM(E25:E29)</f>
        <v>0</v>
      </c>
      <c r="F30" s="122">
        <f>SUM(F25:F29)</f>
        <v>0</v>
      </c>
    </row>
    <row r="31" spans="1:6" ht="14.25" thickTop="1" thickBot="1" x14ac:dyDescent="0.25">
      <c r="A31" s="123"/>
      <c r="B31" s="126"/>
      <c r="C31" s="124"/>
      <c r="D31" s="125"/>
      <c r="E31" s="125"/>
      <c r="F31" s="127"/>
    </row>
    <row r="37" spans="1:6" ht="13.5" thickBot="1" x14ac:dyDescent="0.25"/>
    <row r="38" spans="1:6" x14ac:dyDescent="0.2">
      <c r="A38" s="108"/>
      <c r="B38" s="111"/>
      <c r="C38" s="111"/>
      <c r="D38" s="111"/>
      <c r="E38" s="111"/>
      <c r="F38" s="112"/>
    </row>
    <row r="39" spans="1:6" ht="15" x14ac:dyDescent="0.25">
      <c r="A39" s="132" t="s">
        <v>75</v>
      </c>
      <c r="B39" s="159"/>
      <c r="C39" s="105"/>
      <c r="D39" s="105"/>
      <c r="E39" s="105"/>
      <c r="F39" s="121"/>
    </row>
    <row r="40" spans="1:6" ht="3" customHeight="1" x14ac:dyDescent="0.2">
      <c r="A40" s="113"/>
      <c r="B40" s="106"/>
      <c r="C40" s="106"/>
      <c r="D40" s="106"/>
      <c r="E40" s="106"/>
      <c r="F40" s="114"/>
    </row>
    <row r="41" spans="1:6" x14ac:dyDescent="0.2">
      <c r="A41" s="115" t="s">
        <v>22</v>
      </c>
      <c r="B41" s="157" t="s">
        <v>80</v>
      </c>
      <c r="C41" s="100" t="s">
        <v>23</v>
      </c>
      <c r="D41" s="99" t="s">
        <v>24</v>
      </c>
      <c r="E41" s="99" t="s">
        <v>25</v>
      </c>
      <c r="F41" s="116" t="s">
        <v>72</v>
      </c>
    </row>
    <row r="42" spans="1:6" x14ac:dyDescent="0.2">
      <c r="A42" s="160"/>
      <c r="B42" s="163"/>
      <c r="C42" s="168"/>
      <c r="D42" s="102"/>
      <c r="E42" s="102"/>
      <c r="F42" s="133">
        <f>+D42+E42</f>
        <v>0</v>
      </c>
    </row>
    <row r="43" spans="1:6" x14ac:dyDescent="0.2">
      <c r="A43" s="161"/>
      <c r="B43" s="164"/>
      <c r="C43" s="166"/>
      <c r="D43" s="103"/>
      <c r="E43" s="103"/>
      <c r="F43" s="134">
        <f t="shared" ref="F43:F45" si="1">+D43+E43</f>
        <v>0</v>
      </c>
    </row>
    <row r="44" spans="1:6" x14ac:dyDescent="0.2">
      <c r="A44" s="161"/>
      <c r="B44" s="164"/>
      <c r="C44" s="166"/>
      <c r="D44" s="103"/>
      <c r="E44" s="103"/>
      <c r="F44" s="134">
        <f t="shared" si="1"/>
        <v>0</v>
      </c>
    </row>
    <row r="45" spans="1:6" x14ac:dyDescent="0.2">
      <c r="A45" s="162"/>
      <c r="B45" s="165"/>
      <c r="C45" s="167"/>
      <c r="D45" s="10"/>
      <c r="E45" s="10"/>
      <c r="F45" s="135">
        <f t="shared" si="1"/>
        <v>0</v>
      </c>
    </row>
    <row r="46" spans="1:6" ht="2.25" customHeight="1" x14ac:dyDescent="0.2">
      <c r="A46" s="120"/>
      <c r="B46" s="158"/>
      <c r="C46" s="96"/>
      <c r="D46" s="97"/>
      <c r="E46" s="97"/>
      <c r="F46" s="136"/>
    </row>
    <row r="47" spans="1:6" ht="13.5" thickBot="1" x14ac:dyDescent="0.25">
      <c r="A47" s="260" t="s">
        <v>72</v>
      </c>
      <c r="B47" s="261"/>
      <c r="C47" s="261"/>
      <c r="D47" s="101">
        <f>SUM(D42:D46)</f>
        <v>0</v>
      </c>
      <c r="E47" s="101">
        <f>SUM(E42:E46)</f>
        <v>0</v>
      </c>
      <c r="F47" s="122">
        <f>SUM(F42:F46)</f>
        <v>0</v>
      </c>
    </row>
    <row r="48" spans="1:6" ht="14.25" thickTop="1" thickBot="1" x14ac:dyDescent="0.25">
      <c r="A48" s="123"/>
      <c r="B48" s="126"/>
      <c r="C48" s="124"/>
      <c r="D48" s="125"/>
      <c r="E48" s="125"/>
      <c r="F48" s="127"/>
    </row>
    <row r="49" spans="1:7" x14ac:dyDescent="0.2">
      <c r="A49" s="105"/>
      <c r="B49" s="105"/>
      <c r="C49" s="96"/>
      <c r="D49" s="17"/>
      <c r="E49" s="17"/>
      <c r="F49" s="105"/>
    </row>
    <row r="50" spans="1:7" x14ac:dyDescent="0.2">
      <c r="A50" s="105"/>
      <c r="B50" s="105"/>
      <c r="C50" s="96"/>
      <c r="D50" s="17"/>
      <c r="E50" s="17"/>
      <c r="F50" s="105"/>
      <c r="G50" s="105"/>
    </row>
    <row r="51" spans="1:7" x14ac:dyDescent="0.2">
      <c r="A51" s="105"/>
      <c r="B51" s="105"/>
      <c r="C51" s="96"/>
      <c r="D51" s="17"/>
      <c r="E51" s="17"/>
      <c r="F51" s="105"/>
      <c r="G51" s="105"/>
    </row>
  </sheetData>
  <mergeCells count="3">
    <mergeCell ref="A14:C14"/>
    <mergeCell ref="A30:C30"/>
    <mergeCell ref="A47:C47"/>
  </mergeCells>
  <pageMargins left="0.5" right="0.5" top="0.75" bottom="0.75" header="0.5" footer="0.5"/>
  <pageSetup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PAYMENT REQUEST</vt:lpstr>
      <vt:lpstr>Premium_Bord</vt:lpstr>
      <vt:lpstr>Loss_Bord</vt:lpstr>
      <vt:lpstr>Reserve_Bord</vt:lpstr>
      <vt:lpstr>Tty 2014 4008140</vt:lpstr>
      <vt:lpstr>IBNR</vt:lpstr>
      <vt:lpstr>'Tty 2014 4008140'!Print_Area</vt:lpstr>
    </vt:vector>
  </TitlesOfParts>
  <Company>Starr Companies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cvuser</dc:creator>
  <cp:lastModifiedBy>Gozde Uzun</cp:lastModifiedBy>
  <cp:lastPrinted>2014-05-06T21:39:12Z</cp:lastPrinted>
  <dcterms:created xsi:type="dcterms:W3CDTF">2012-11-15T21:13:00Z</dcterms:created>
  <dcterms:modified xsi:type="dcterms:W3CDTF">2014-08-27T18:31:56Z</dcterms:modified>
</cp:coreProperties>
</file>