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I:\Pricing\Analytics\Reserving\MPC_OTH_XS\Starr 10T029158\"/>
    </mc:Choice>
  </mc:AlternateContent>
  <xr:revisionPtr revIDLastSave="0" documentId="8_{71BC2E11-2891-4096-B55E-E70E1F61DA8D}" xr6:coauthVersionLast="38" xr6:coauthVersionMax="38" xr10:uidLastSave="{00000000-0000-0000-0000-000000000000}"/>
  <bookViews>
    <workbookView xWindow="-15" yWindow="225" windowWidth="14400" windowHeight="13500" tabRatio="709" xr2:uid="{00000000-000D-0000-FFFF-FFFF00000000}"/>
  </bookViews>
  <sheets>
    <sheet name="Premium_Bord" sheetId="7" r:id="rId1"/>
    <sheet name="Loss_Bord" sheetId="51" r:id="rId2"/>
    <sheet name="Reserve_Bord" sheetId="58" r:id="rId3"/>
    <sheet name="Tty 2014 4008140" sheetId="60" r:id="rId4"/>
    <sheet name="IBNR" sheetId="4" state="hidden" r:id="rId5"/>
  </sheets>
  <externalReferences>
    <externalReference r:id="rId6"/>
    <externalReference r:id="rId7"/>
  </externalReferences>
  <definedNames>
    <definedName name="_xlnm._FilterDatabase" localSheetId="1" hidden="1">Loss_Bord!$A$2:$T$17</definedName>
    <definedName name="_xlnm._FilterDatabase" localSheetId="0" hidden="1">Premium_Bord!$A$2:$T$143</definedName>
    <definedName name="_xlnm._FilterDatabase" localSheetId="2" hidden="1">Reserve_Bord!$A$1:$U$144</definedName>
    <definedName name="As_of_Dates">[1]Lists!$A$10:$A$50</definedName>
    <definedName name="Company_Choices">[1]Lists!$A$1:$A$5</definedName>
    <definedName name="data_entry_fields" localSheetId="3">#REF!,#REF!,#REF!,#REF!</definedName>
    <definedName name="data_entry_fields">#REF!,#REF!,#REF!,#REF!</definedName>
    <definedName name="IL_BASIS" localSheetId="3">#REF!</definedName>
    <definedName name="IL_BASIS">#REF!</definedName>
    <definedName name="PAID_BASIS" localSheetId="3">#REF!</definedName>
    <definedName name="PAID_BASIS">#REF!</definedName>
    <definedName name="_xlnm.Print_Area" localSheetId="3">'Tty 2014 4008140'!$A$2:$H$64</definedName>
    <definedName name="QS_REPORT_FORM" localSheetId="3">#REF!</definedName>
    <definedName name="QS_REPORT_FORM">#REF!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0" i="60" l="1"/>
  <c r="F48" i="60"/>
  <c r="F44" i="60"/>
  <c r="G32" i="60"/>
  <c r="F31" i="60"/>
  <c r="G31" i="60" s="1"/>
  <c r="H31" i="60" s="1"/>
  <c r="F30" i="60"/>
  <c r="F27" i="60"/>
  <c r="G27" i="60" s="1"/>
  <c r="D27" i="60"/>
  <c r="F26" i="60"/>
  <c r="G26" i="60" s="1"/>
  <c r="H26" i="60" s="1"/>
  <c r="D26" i="60"/>
  <c r="F24" i="60"/>
  <c r="H21" i="60"/>
  <c r="H17" i="60"/>
  <c r="F16" i="60"/>
  <c r="G15" i="60"/>
  <c r="F14" i="60"/>
  <c r="F13" i="60"/>
  <c r="F12" i="60"/>
  <c r="H27" i="60" l="1"/>
  <c r="H44" i="60"/>
  <c r="H48" i="60"/>
  <c r="H50" i="60"/>
  <c r="H30" i="60"/>
  <c r="H33" i="60" s="1"/>
  <c r="G33" i="60"/>
  <c r="G24" i="60"/>
  <c r="F33" i="60"/>
  <c r="F36" i="60" s="1"/>
  <c r="G36" i="60" l="1"/>
  <c r="H24" i="60"/>
  <c r="H36" i="60" l="1"/>
  <c r="H40" i="60" s="1"/>
  <c r="R145" i="7" l="1"/>
  <c r="S145" i="7"/>
  <c r="Q145" i="7"/>
  <c r="R1" i="7"/>
  <c r="S1" i="7"/>
  <c r="Q1" i="7"/>
  <c r="S146" i="58" l="1"/>
  <c r="T146" i="58"/>
  <c r="R146" i="58"/>
  <c r="T147" i="58" l="1"/>
  <c r="S19" i="51"/>
  <c r="R19" i="51"/>
  <c r="S1" i="51" l="1"/>
  <c r="R1" i="51"/>
  <c r="S20" i="51" l="1"/>
  <c r="D9" i="4" l="1"/>
  <c r="E9" i="4"/>
  <c r="F28" i="4" l="1"/>
  <c r="F27" i="4"/>
  <c r="F26" i="4"/>
  <c r="F25" i="4"/>
  <c r="F45" i="4"/>
  <c r="F44" i="4"/>
  <c r="F43" i="4"/>
  <c r="F42" i="4"/>
  <c r="E11" i="4" l="1"/>
  <c r="E10" i="4"/>
  <c r="E12" i="4"/>
  <c r="D12" i="4"/>
  <c r="D11" i="4"/>
  <c r="D10" i="4"/>
  <c r="E47" i="4"/>
  <c r="D47" i="4"/>
  <c r="E30" i="4"/>
  <c r="D30" i="4"/>
  <c r="F30" i="4" l="1"/>
  <c r="F47" i="4"/>
  <c r="F12" i="4" l="1"/>
  <c r="F11" i="4"/>
  <c r="F10" i="4"/>
  <c r="F9" i="4"/>
  <c r="G9" i="4" s="1"/>
  <c r="G11" i="4" l="1"/>
  <c r="G12" i="4"/>
  <c r="G10" i="4"/>
  <c r="E14" i="4" l="1"/>
  <c r="D14" i="4"/>
  <c r="F14" i="4" l="1"/>
  <c r="G14" i="4" l="1"/>
</calcChain>
</file>

<file path=xl/sharedStrings.xml><?xml version="1.0" encoding="utf-8"?>
<sst xmlns="http://schemas.openxmlformats.org/spreadsheetml/2006/main" count="2811" uniqueCount="239">
  <si>
    <t>100% IBNR</t>
  </si>
  <si>
    <t>Treaty</t>
  </si>
  <si>
    <t>Rate</t>
  </si>
  <si>
    <t>IBNR</t>
  </si>
  <si>
    <t>IBNR ALAE</t>
  </si>
  <si>
    <t>Our ref#</t>
  </si>
  <si>
    <t>Report for Qtr. Ending</t>
  </si>
  <si>
    <t>Quota Share</t>
  </si>
  <si>
    <t>I.</t>
  </si>
  <si>
    <t>Gross Subject Written Premium*</t>
  </si>
  <si>
    <t>II.</t>
  </si>
  <si>
    <t>Ceding Commission @</t>
  </si>
  <si>
    <t>III.</t>
  </si>
  <si>
    <t>A.  Gross Paid Loss**</t>
  </si>
  <si>
    <t>B.  Gross Loss Adjustment Expense**</t>
  </si>
  <si>
    <t>C.  Less:  Cash Calls Taken During Month**</t>
  </si>
  <si>
    <t>D.  Gross Paid Loss &amp; Loss Adjustment Expense</t>
  </si>
  <si>
    <t>IV.</t>
  </si>
  <si>
    <t>Balance Due to Reinsurers/(Company)</t>
  </si>
  <si>
    <t>V.</t>
  </si>
  <si>
    <t xml:space="preserve">Balance Due to Reinsurers/(Company) </t>
  </si>
  <si>
    <t>VI.</t>
  </si>
  <si>
    <t>Gross Subject Unearned Premium placed percent *</t>
  </si>
  <si>
    <t>VII.</t>
  </si>
  <si>
    <t>Gross Outstanding Loss &amp; LAE**</t>
  </si>
  <si>
    <t>VIII.</t>
  </si>
  <si>
    <t xml:space="preserve">Gross IBNR </t>
  </si>
  <si>
    <t>Prepared By:</t>
  </si>
  <si>
    <t xml:space="preserve">Starr Indemnity Liabilty Insurance </t>
  </si>
  <si>
    <t>Override Ceding Commission @</t>
  </si>
  <si>
    <t>Policy_Company</t>
  </si>
  <si>
    <t>Treaty_Number</t>
  </si>
  <si>
    <t>Starr_Profit_Ce</t>
  </si>
  <si>
    <t>Policy_Number</t>
  </si>
  <si>
    <t>Package_ID</t>
  </si>
  <si>
    <t>Package_ID_2</t>
  </si>
  <si>
    <t>BD</t>
  </si>
  <si>
    <t>Reinsrs</t>
  </si>
  <si>
    <t>Subject Premium</t>
  </si>
  <si>
    <t>Written Premium</t>
  </si>
  <si>
    <t xml:space="preserve"> Commission</t>
  </si>
  <si>
    <t xml:space="preserve">SILC      </t>
  </si>
  <si>
    <t>REPORT ID</t>
  </si>
  <si>
    <t>CurrentPer PaidLoss</t>
  </si>
  <si>
    <t>Total</t>
  </si>
  <si>
    <t>Total QTD</t>
  </si>
  <si>
    <t>Energy</t>
  </si>
  <si>
    <t>Environmental</t>
  </si>
  <si>
    <t>2009 EIL / Energy Quota Share</t>
  </si>
  <si>
    <t>2010 EIL / Energy Quota Share</t>
  </si>
  <si>
    <t>2011 EIL / Energy Quota Share</t>
  </si>
  <si>
    <t>2012 EIL / Energy Quota Share</t>
  </si>
  <si>
    <t>TTN</t>
  </si>
  <si>
    <t>IBNR Calc (AON)</t>
  </si>
  <si>
    <t xml:space="preserve">1EXLIABILITY-P  </t>
  </si>
  <si>
    <t>CV160</t>
  </si>
  <si>
    <t xml:space="preserve">Excess                        </t>
  </si>
  <si>
    <t xml:space="preserve">XS Residential Construction   </t>
  </si>
  <si>
    <t>Practice (Ex Residential Cnst)</t>
  </si>
  <si>
    <t>Project Specific (Ex Resident)</t>
  </si>
  <si>
    <t>Project Wrapups(Ex Residentia)</t>
  </si>
  <si>
    <t xml:space="preserve">XS Public Entity              </t>
  </si>
  <si>
    <t xml:space="preserve">Retained Limit                </t>
  </si>
  <si>
    <t xml:space="preserve">XS Specialty Excess           </t>
  </si>
  <si>
    <t xml:space="preserve">Excess Specialty Excess       </t>
  </si>
  <si>
    <t>Outstanding Loss</t>
  </si>
  <si>
    <t xml:space="preserve">1EXLIABILITY-L  </t>
  </si>
  <si>
    <t xml:space="preserve">Trench Plate Rental Co        </t>
  </si>
  <si>
    <t>Advanced Forming Technology;AR</t>
  </si>
  <si>
    <t xml:space="preserve">United Skates Of America      </t>
  </si>
  <si>
    <t>Insured_Name</t>
  </si>
  <si>
    <t>R07</t>
  </si>
  <si>
    <t>CurrentPer. PaidExpense</t>
  </si>
  <si>
    <t>Outstanding Expense</t>
  </si>
  <si>
    <t>R37</t>
  </si>
  <si>
    <t>Tot Loss</t>
  </si>
  <si>
    <t xml:space="preserve">MONTGOMERY COUNTY, OHIO       </t>
  </si>
  <si>
    <t>American Science &amp; Engineering</t>
  </si>
  <si>
    <t xml:space="preserve">TMS International Corp        </t>
  </si>
  <si>
    <t xml:space="preserve">BOWL NEW ENGLAND INC          </t>
  </si>
  <si>
    <t xml:space="preserve">Spartan Race, Inc.            </t>
  </si>
  <si>
    <t xml:space="preserve">Marotta Controls, Inc         </t>
  </si>
  <si>
    <t xml:space="preserve">Regal Entertainment Group     </t>
  </si>
  <si>
    <t xml:space="preserve">Hoffman International Inc.    </t>
  </si>
  <si>
    <t>EFF</t>
  </si>
  <si>
    <t>Starr_Product_C</t>
  </si>
  <si>
    <t>VAN ACKER CONSTRUCTION ASSOCIA</t>
  </si>
  <si>
    <t>SOUTHERN HIGHLANDS DEVELOPMENT</t>
  </si>
  <si>
    <t xml:space="preserve">TOWN OF COLONIE               </t>
  </si>
  <si>
    <t>Tri-County Metropolitan Transp</t>
  </si>
  <si>
    <t xml:space="preserve">MARION COUNTY, OR             </t>
  </si>
  <si>
    <t>SAN DIEGO METROPOLITAN TRANSIT</t>
  </si>
  <si>
    <t>INCORPORATED VILLAGE OF FREEPO</t>
  </si>
  <si>
    <t xml:space="preserve">SNOHOMISH COUNTY              </t>
  </si>
  <si>
    <t xml:space="preserve">CITY OF BELLEVUE              </t>
  </si>
  <si>
    <t xml:space="preserve">COUNTY OF CATTARAUGUS         </t>
  </si>
  <si>
    <t xml:space="preserve">CITY OF ANN ARBOR, MICHIGAN   </t>
  </si>
  <si>
    <t xml:space="preserve">MOUNTAIN STATES STEEL, INC.   </t>
  </si>
  <si>
    <t xml:space="preserve">CKE Restaurants Inc           </t>
  </si>
  <si>
    <t xml:space="preserve">NEW ENGLAND ROPES CORPORATION </t>
  </si>
  <si>
    <t xml:space="preserve">AMERICAN STATES WATER COMPANY </t>
  </si>
  <si>
    <t xml:space="preserve">ST. LOUIS PARKING             </t>
  </si>
  <si>
    <t>INDIANAPOLIS MOTOR SPEEDWAY CO</t>
  </si>
  <si>
    <t xml:space="preserve">Granite Industries, Inc.      </t>
  </si>
  <si>
    <t>BEACON SALES ACQUISITIONS INC.</t>
  </si>
  <si>
    <t xml:space="preserve">TRIANGLE SERVICES, INC.       </t>
  </si>
  <si>
    <t xml:space="preserve">Tower Manufacturing Corp.     </t>
  </si>
  <si>
    <t xml:space="preserve">EL AND EL WOOD PRODUCTS, INC. </t>
  </si>
  <si>
    <t>DRD POOL MANAGEMENT INC; DRD P</t>
  </si>
  <si>
    <t xml:space="preserve">Kovatch Corporation, et al    </t>
  </si>
  <si>
    <t xml:space="preserve">MCCRAY LUMBER COMPANY         </t>
  </si>
  <si>
    <t xml:space="preserve">DELTA ENTERPRISES CORP        </t>
  </si>
  <si>
    <t xml:space="preserve">Peco Foods, Inc.              </t>
  </si>
  <si>
    <t xml:space="preserve">PUMA SERVICES INC.            </t>
  </si>
  <si>
    <t>United States Mineral Products</t>
  </si>
  <si>
    <t xml:space="preserve">Greenball Corporation         </t>
  </si>
  <si>
    <t xml:space="preserve">Sunshine International Corp   </t>
  </si>
  <si>
    <t xml:space="preserve">Dobler &amp; Sons, LLC            </t>
  </si>
  <si>
    <t xml:space="preserve">Batavia Inc.                  </t>
  </si>
  <si>
    <t xml:space="preserve">ForTec Holdings, LLC          </t>
  </si>
  <si>
    <t xml:space="preserve">Heritage Properties, Inc.     </t>
  </si>
  <si>
    <t xml:space="preserve">Atlanta Commercial Tire, Inc. </t>
  </si>
  <si>
    <t xml:space="preserve">Hawaii Planing Mill, Ltd      </t>
  </si>
  <si>
    <t xml:space="preserve">Pro-Flex, LLC                 </t>
  </si>
  <si>
    <t xml:space="preserve">Aspen Square Management, Inc  </t>
  </si>
  <si>
    <t xml:space="preserve">Goldstein Group, Inc.         </t>
  </si>
  <si>
    <t xml:space="preserve">Icynene Corp.                 </t>
  </si>
  <si>
    <t xml:space="preserve">Galaxy Theatres, LLC          </t>
  </si>
  <si>
    <t xml:space="preserve">WesPac International, LLC     </t>
  </si>
  <si>
    <t xml:space="preserve">Able Equipment Rental, Inc.   </t>
  </si>
  <si>
    <t xml:space="preserve">HAYNEEDLE, INC                </t>
  </si>
  <si>
    <t xml:space="preserve">Service Experts LLC           </t>
  </si>
  <si>
    <t xml:space="preserve">CVX       </t>
  </si>
  <si>
    <t xml:space="preserve">Hunting Solutions, Inc        </t>
  </si>
  <si>
    <t>D_O_L</t>
  </si>
  <si>
    <t>Unearned PremiumChg.</t>
  </si>
  <si>
    <t>Tot_O/S</t>
  </si>
  <si>
    <t>EXP</t>
  </si>
  <si>
    <t xml:space="preserve">Allied Orion Group, LLC       </t>
  </si>
  <si>
    <t>2014-01</t>
  </si>
  <si>
    <t>2014-02</t>
  </si>
  <si>
    <t xml:space="preserve">SeaDar Construction           </t>
  </si>
  <si>
    <t>2014-03</t>
  </si>
  <si>
    <t xml:space="preserve">MB Leonard St, LLC            </t>
  </si>
  <si>
    <t>Lionshead Inn, LLC (Strata - V</t>
  </si>
  <si>
    <t xml:space="preserve">Development Solutions PAC LLC </t>
  </si>
  <si>
    <t>elacora Madeira, LLC, Real Cap</t>
  </si>
  <si>
    <t xml:space="preserve">Sen Residence                 </t>
  </si>
  <si>
    <t>ASSOCIATION OF WASHINGTON CITI</t>
  </si>
  <si>
    <t>METROPOLITAN ST. LOUIS SEWER D</t>
  </si>
  <si>
    <t>WASHINGTON STATE TRANSIT INSUR</t>
  </si>
  <si>
    <t xml:space="preserve">City of Independence          </t>
  </si>
  <si>
    <t xml:space="preserve">City of Overland              </t>
  </si>
  <si>
    <t xml:space="preserve">VILLAGE OF OAK PARK           </t>
  </si>
  <si>
    <t xml:space="preserve">Ontario County                </t>
  </si>
  <si>
    <t xml:space="preserve">St. Louis County, Missouri    </t>
  </si>
  <si>
    <t xml:space="preserve">TOWN OF SMITHTOWN             </t>
  </si>
  <si>
    <t xml:space="preserve">The County Of Rockland        </t>
  </si>
  <si>
    <t xml:space="preserve">City of Ithaca                </t>
  </si>
  <si>
    <t xml:space="preserve">City of Lawrence              </t>
  </si>
  <si>
    <t>East Bay Municipal Utility Dis</t>
  </si>
  <si>
    <t>Simos Insourcing Solutions, In</t>
  </si>
  <si>
    <t>General Southern Industries, I</t>
  </si>
  <si>
    <t>Energy Services of America Cor</t>
  </si>
  <si>
    <t xml:space="preserve">Vulcan Engineering Co., Inc.  </t>
  </si>
  <si>
    <t xml:space="preserve">JK North America Inc          </t>
  </si>
  <si>
    <t xml:space="preserve">HARRISON POULTRY, INC.        </t>
  </si>
  <si>
    <t xml:space="preserve">TEI Incorporated              </t>
  </si>
  <si>
    <t xml:space="preserve">FreightCar America, Inc.      </t>
  </si>
  <si>
    <t>American Builders &amp; Contractor</t>
  </si>
  <si>
    <t xml:space="preserve">KidCo, Inc.                   </t>
  </si>
  <si>
    <t xml:space="preserve">National Lumber Company       </t>
  </si>
  <si>
    <t xml:space="preserve">TOWN PUMP INC.                </t>
  </si>
  <si>
    <t xml:space="preserve">Insurance Board               </t>
  </si>
  <si>
    <t xml:space="preserve">FARWEST STEEL CORPORATION     </t>
  </si>
  <si>
    <t xml:space="preserve">COLLINS BUILDING SERVICES INC </t>
  </si>
  <si>
    <t xml:space="preserve">Ozzies Pipeline Padder, Inc.  </t>
  </si>
  <si>
    <t xml:space="preserve">Coach &amp; Equipment Mfg Corp    </t>
  </si>
  <si>
    <t xml:space="preserve">American General Investments, </t>
  </si>
  <si>
    <t xml:space="preserve">Merco Holding, Inc            </t>
  </si>
  <si>
    <t xml:space="preserve">Associated Wholesalers, Inc.  </t>
  </si>
  <si>
    <t xml:space="preserve">Assemblers, Inc               </t>
  </si>
  <si>
    <t xml:space="preserve">ABC Bus Companies, Inc.       </t>
  </si>
  <si>
    <t xml:space="preserve">STEPHENS PIPE AND STEEL, LLC  </t>
  </si>
  <si>
    <t xml:space="preserve">Sittercity Incorprated        </t>
  </si>
  <si>
    <t xml:space="preserve">Pet Supplies   Plus   LLC     </t>
  </si>
  <si>
    <t>Strike Force Protective Servic</t>
  </si>
  <si>
    <t xml:space="preserve">Gree International, Inc.      </t>
  </si>
  <si>
    <t xml:space="preserve">Eagle Benefits, LLC           </t>
  </si>
  <si>
    <t xml:space="preserve">G &amp; I HOMES, INC. ETAL        </t>
  </si>
  <si>
    <t>Knickerbocker Russell Co., Inc</t>
  </si>
  <si>
    <t xml:space="preserve">Imperial Parking Systems Inc  </t>
  </si>
  <si>
    <t xml:space="preserve">Coaster Company of America    </t>
  </si>
  <si>
    <t xml:space="preserve">WING ENTERPRISES, INC         </t>
  </si>
  <si>
    <t xml:space="preserve">George C. Woodruff Co.        </t>
  </si>
  <si>
    <t>DBWP, LLC dba Daytona Lagoon a</t>
  </si>
  <si>
    <t xml:space="preserve">Hugo Neu Corporation          </t>
  </si>
  <si>
    <t xml:space="preserve">HY-POINT DAIRY, INC.          </t>
  </si>
  <si>
    <t xml:space="preserve">SPM, LLC                      </t>
  </si>
  <si>
    <t xml:space="preserve">ICSH Parent, Inc.             </t>
  </si>
  <si>
    <t xml:space="preserve">Living Direct Inc             </t>
  </si>
  <si>
    <t xml:space="preserve">BUCKEYE INTERNATIONAL, INC.   </t>
  </si>
  <si>
    <t xml:space="preserve">Elkhart Plastics, Inc.        </t>
  </si>
  <si>
    <t xml:space="preserve">B &amp; B Surplus, Inc.           </t>
  </si>
  <si>
    <t>Star Partners Enterprises Two,</t>
  </si>
  <si>
    <t xml:space="preserve">WISHNATZKI INC                </t>
  </si>
  <si>
    <t xml:space="preserve">Andersen Material Handling    </t>
  </si>
  <si>
    <t>Sensient Technologies Corporat</t>
  </si>
  <si>
    <t xml:space="preserve">SPX Corporation               </t>
  </si>
  <si>
    <t xml:space="preserve">Interurban Corporation        </t>
  </si>
  <si>
    <t xml:space="preserve">NGG Holdings LLC              </t>
  </si>
  <si>
    <t>Landmark Apartment Trust of Am</t>
  </si>
  <si>
    <t xml:space="preserve">Rhode Island Novelty Inc.     </t>
  </si>
  <si>
    <t xml:space="preserve">CCC Restaurant Enterprise LLC </t>
  </si>
  <si>
    <t xml:space="preserve">R-Ranch Markets Inc           </t>
  </si>
  <si>
    <t xml:space="preserve">Stonemark Management, LLC     </t>
  </si>
  <si>
    <t xml:space="preserve">GGMC Parking, LLC             </t>
  </si>
  <si>
    <t xml:space="preserve">TFI Resources, Inc.           </t>
  </si>
  <si>
    <t>TFC Risk Management Services I</t>
  </si>
  <si>
    <t>National Pipe &amp; Plastics, Inc.</t>
  </si>
  <si>
    <t>McCormack Baron Ragan Manageme</t>
  </si>
  <si>
    <t>Volt Information Sciences, Inc</t>
  </si>
  <si>
    <t xml:space="preserve">S.R. BRAY LLC                 </t>
  </si>
  <si>
    <t xml:space="preserve">Epps, Estate Of Keeson        </t>
  </si>
  <si>
    <t xml:space="preserve">Donnelly, Francis             </t>
  </si>
  <si>
    <t xml:space="preserve">Bennett, Shawn                </t>
  </si>
  <si>
    <t xml:space="preserve">Bestwind, Ron                 </t>
  </si>
  <si>
    <t xml:space="preserve">Devereaux, Amy                </t>
  </si>
  <si>
    <t xml:space="preserve">Heaps, Lynn                   </t>
  </si>
  <si>
    <t xml:space="preserve">Hentges, Carol                </t>
  </si>
  <si>
    <t xml:space="preserve">Jemison-nelson, Cheryl        </t>
  </si>
  <si>
    <t xml:space="preserve">Kautz, Jeanette               </t>
  </si>
  <si>
    <t xml:space="preserve">Knudsen, Georgia              </t>
  </si>
  <si>
    <t xml:space="preserve">Loos, Natasha                 </t>
  </si>
  <si>
    <t xml:space="preserve">Miles, Dewey                  </t>
  </si>
  <si>
    <t xml:space="preserve">Morris, Bonnie                </t>
  </si>
  <si>
    <t xml:space="preserve">Sampson, Kris                 </t>
  </si>
  <si>
    <t xml:space="preserve">Huftel, Marie                 </t>
  </si>
  <si>
    <t>Ed Chin 5-07-14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</si>
</sst>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65" formatCode="_(* #,##0_);_(* \(#,##0\);_(* &quot;-&quot;??_);_(@_)"/>
    <numFmt numFmtId="166" formatCode="mm/dd/yy;@"/>
    <numFmt numFmtId="167" formatCode="0.0000%"/>
    <numFmt numFmtId="168" formatCode="#,##0,_);\(#,##0,\)"/>
    <numFmt numFmtId="169" formatCode="0000000"/>
    <numFmt numFmtId="170" formatCode="0.000%"/>
    <numFmt numFmtId="171" formatCode="_(* #,##0.0000_);_(* \(#,##0.0000\);_(* &quot;-&quot;??_);_(@_)"/>
  </numFmts>
  <fonts count="4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 Black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b/>
      <i/>
      <sz val="14"/>
      <color indexed="8"/>
      <name val="Arial"/>
      <family val="2"/>
    </font>
    <font>
      <b/>
      <i/>
      <sz val="14"/>
      <name val="Arial"/>
      <family val="2"/>
    </font>
    <font>
      <sz val="10"/>
      <color indexed="23"/>
      <name val="Arial"/>
      <family val="2"/>
    </font>
    <font>
      <b/>
      <i/>
      <sz val="10"/>
      <name val="Arial"/>
      <family val="2"/>
    </font>
    <font>
      <sz val="10"/>
      <name val="MS Sans Serif"/>
      <family val="2"/>
    </font>
    <font>
      <i/>
      <sz val="10"/>
      <name val="Arial"/>
      <family val="2"/>
    </font>
    <font>
      <sz val="10"/>
      <name val="Times New Roman"/>
      <family val="1"/>
    </font>
    <font>
      <b/>
      <sz val="12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indexed="8"/>
      <name val="Tahoma"/>
      <family val="2"/>
    </font>
    <font>
      <b/>
      <sz val="1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rgb="FF9C6500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8"/>
      </bottom>
      <diagonal/>
    </border>
    <border>
      <left style="double">
        <color indexed="64"/>
      </left>
      <right/>
      <top/>
      <bottom style="thin">
        <color indexed="8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</borders>
  <cellStyleXfs count="269">
    <xf numFmtId="0" fontId="0" fillId="0" borderId="0"/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4" fontId="12" fillId="0" borderId="0"/>
    <xf numFmtId="0" fontId="15" fillId="0" borderId="0" applyNumberFormat="0" applyFill="0" applyBorder="0" applyAlignment="0" applyProtection="0">
      <alignment vertical="top"/>
      <protection locked="0"/>
    </xf>
    <xf numFmtId="8" fontId="21" fillId="0" borderId="0" applyFont="0" applyFill="0" applyBorder="0" applyAlignment="0" applyProtection="0"/>
    <xf numFmtId="39" fontId="23" fillId="0" borderId="4">
      <alignment horizontal="center"/>
    </xf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0" fontId="10" fillId="0" borderId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33" applyNumberFormat="0" applyFill="0" applyAlignment="0" applyProtection="0"/>
    <xf numFmtId="0" fontId="30" fillId="0" borderId="34" applyNumberFormat="0" applyFill="0" applyAlignment="0" applyProtection="0"/>
    <xf numFmtId="0" fontId="31" fillId="0" borderId="35" applyNumberFormat="0" applyFill="0" applyAlignment="0" applyProtection="0"/>
    <xf numFmtId="0" fontId="31" fillId="0" borderId="0" applyNumberFormat="0" applyFill="0" applyBorder="0" applyAlignment="0" applyProtection="0"/>
    <xf numFmtId="0" fontId="32" fillId="9" borderId="0" applyNumberFormat="0" applyBorder="0" applyAlignment="0" applyProtection="0"/>
    <xf numFmtId="0" fontId="33" fillId="10" borderId="0" applyNumberFormat="0" applyBorder="0" applyAlignment="0" applyProtection="0"/>
    <xf numFmtId="0" fontId="34" fillId="11" borderId="0" applyNumberFormat="0" applyBorder="0" applyAlignment="0" applyProtection="0"/>
    <xf numFmtId="0" fontId="35" fillId="12" borderId="36" applyNumberFormat="0" applyAlignment="0" applyProtection="0"/>
    <xf numFmtId="0" fontId="36" fillId="13" borderId="37" applyNumberFormat="0" applyAlignment="0" applyProtection="0"/>
    <xf numFmtId="0" fontId="37" fillId="13" borderId="36" applyNumberFormat="0" applyAlignment="0" applyProtection="0"/>
    <xf numFmtId="0" fontId="38" fillId="0" borderId="38" applyNumberFormat="0" applyFill="0" applyAlignment="0" applyProtection="0"/>
    <xf numFmtId="0" fontId="39" fillId="14" borderId="39" applyNumberFormat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5" fillId="0" borderId="41" applyNumberFormat="0" applyFill="0" applyAlignment="0" applyProtection="0"/>
    <xf numFmtId="0" fontId="42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42" fillId="19" borderId="0" applyNumberFormat="0" applyBorder="0" applyAlignment="0" applyProtection="0"/>
    <xf numFmtId="0" fontId="42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42" fillId="23" borderId="0" applyNumberFormat="0" applyBorder="0" applyAlignment="0" applyProtection="0"/>
    <xf numFmtId="0" fontId="42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42" fillId="27" borderId="0" applyNumberFormat="0" applyBorder="0" applyAlignment="0" applyProtection="0"/>
    <xf numFmtId="0" fontId="42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42" fillId="31" borderId="0" applyNumberFormat="0" applyBorder="0" applyAlignment="0" applyProtection="0"/>
    <xf numFmtId="0" fontId="42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42" fillId="39" borderId="0" applyNumberFormat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15" borderId="40" applyNumberFormat="0" applyFont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15" borderId="40" applyNumberFormat="0" applyFont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15" borderId="40" applyNumberFormat="0" applyFont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15" borderId="40" applyNumberFormat="0" applyFont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15" borderId="40" applyNumberFormat="0" applyFont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5" borderId="40" applyNumberFormat="0" applyFont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5" borderId="40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5" borderId="40" applyNumberFormat="0" applyFont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15" borderId="40" applyNumberFormat="0" applyFont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2" fillId="0" borderId="0"/>
    <xf numFmtId="0" fontId="43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0" fontId="45" fillId="1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9" fontId="4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5" borderId="40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195">
    <xf numFmtId="0" fontId="0" fillId="0" borderId="0" xfId="0"/>
    <xf numFmtId="43" fontId="0" fillId="0" borderId="0" xfId="1" applyFont="1"/>
    <xf numFmtId="43" fontId="0" fillId="0" borderId="2" xfId="1" applyFont="1" applyBorder="1"/>
    <xf numFmtId="0" fontId="0" fillId="0" borderId="0" xfId="0" applyAlignment="1">
      <alignment horizontal="center"/>
    </xf>
    <xf numFmtId="43" fontId="0" fillId="0" borderId="0" xfId="0" applyNumberFormat="1"/>
    <xf numFmtId="0" fontId="0" fillId="0" borderId="0" xfId="0" applyFill="1" applyBorder="1"/>
    <xf numFmtId="14" fontId="0" fillId="0" borderId="0" xfId="0" applyNumberFormat="1"/>
    <xf numFmtId="165" fontId="0" fillId="0" borderId="0" xfId="0" applyNumberFormat="1"/>
    <xf numFmtId="10" fontId="0" fillId="0" borderId="0" xfId="2" applyNumberFormat="1" applyFont="1"/>
    <xf numFmtId="0" fontId="0" fillId="0" borderId="0" xfId="0" applyFill="1"/>
    <xf numFmtId="164" fontId="12" fillId="0" borderId="0" xfId="3" applyFont="1" applyAlignment="1">
      <alignment horizontal="center"/>
    </xf>
    <xf numFmtId="164" fontId="12" fillId="0" borderId="0" xfId="3" applyFont="1" applyAlignment="1">
      <alignment horizontal="centerContinuous"/>
    </xf>
    <xf numFmtId="4" fontId="12" fillId="0" borderId="0" xfId="3" applyNumberFormat="1" applyFont="1" applyAlignment="1">
      <alignment horizontal="centerContinuous"/>
    </xf>
    <xf numFmtId="164" fontId="12" fillId="0" borderId="0" xfId="3" applyFont="1"/>
    <xf numFmtId="43" fontId="12" fillId="0" borderId="0" xfId="1" applyFont="1"/>
    <xf numFmtId="164" fontId="12" fillId="0" borderId="0" xfId="3" applyFont="1" applyAlignment="1">
      <alignment horizontal="left"/>
    </xf>
    <xf numFmtId="164" fontId="15" fillId="0" borderId="0" xfId="4" applyNumberFormat="1" applyAlignment="1" applyProtection="1">
      <alignment horizontal="centerContinuous"/>
    </xf>
    <xf numFmtId="164" fontId="16" fillId="0" borderId="0" xfId="3" applyFont="1" applyAlignment="1">
      <alignment horizontal="centerContinuous"/>
    </xf>
    <xf numFmtId="164" fontId="17" fillId="0" borderId="0" xfId="3" applyFont="1" applyAlignment="1" applyProtection="1">
      <alignment horizontal="centerContinuous"/>
      <protection locked="0"/>
    </xf>
    <xf numFmtId="164" fontId="18" fillId="0" borderId="0" xfId="3" applyFont="1" applyAlignment="1">
      <alignment horizontal="centerContinuous"/>
    </xf>
    <xf numFmtId="4" fontId="18" fillId="0" borderId="0" xfId="3" applyNumberFormat="1" applyFont="1" applyAlignment="1">
      <alignment horizontal="centerContinuous"/>
    </xf>
    <xf numFmtId="164" fontId="18" fillId="0" borderId="0" xfId="3" applyFont="1"/>
    <xf numFmtId="43" fontId="18" fillId="0" borderId="0" xfId="1" applyFont="1"/>
    <xf numFmtId="14" fontId="17" fillId="0" borderId="0" xfId="3" applyNumberFormat="1" applyFont="1" applyAlignment="1" applyProtection="1">
      <alignment horizontal="left"/>
      <protection locked="0"/>
    </xf>
    <xf numFmtId="4" fontId="12" fillId="0" borderId="0" xfId="3" applyNumberFormat="1" applyFont="1" applyAlignment="1">
      <alignment horizontal="right"/>
    </xf>
    <xf numFmtId="164" fontId="19" fillId="0" borderId="0" xfId="3" applyFont="1"/>
    <xf numFmtId="43" fontId="12" fillId="0" borderId="5" xfId="3" applyNumberFormat="1" applyFont="1" applyBorder="1" applyAlignment="1">
      <alignment horizontal="right"/>
    </xf>
    <xf numFmtId="164" fontId="12" fillId="4" borderId="5" xfId="3" applyFont="1" applyFill="1" applyBorder="1"/>
    <xf numFmtId="9" fontId="20" fillId="0" borderId="6" xfId="3" applyNumberFormat="1" applyFont="1" applyBorder="1" applyAlignment="1">
      <alignment horizontal="center"/>
    </xf>
    <xf numFmtId="9" fontId="20" fillId="4" borderId="6" xfId="3" applyNumberFormat="1" applyFont="1" applyFill="1" applyBorder="1" applyAlignment="1">
      <alignment horizontal="center" wrapText="1"/>
    </xf>
    <xf numFmtId="43" fontId="14" fillId="0" borderId="0" xfId="1" applyFont="1" applyAlignment="1">
      <alignment horizontal="center"/>
    </xf>
    <xf numFmtId="14" fontId="20" fillId="4" borderId="6" xfId="3" applyNumberFormat="1" applyFont="1" applyFill="1" applyBorder="1" applyAlignment="1">
      <alignment horizontal="center"/>
    </xf>
    <xf numFmtId="43" fontId="12" fillId="0" borderId="6" xfId="3" applyNumberFormat="1" applyFont="1" applyBorder="1"/>
    <xf numFmtId="164" fontId="12" fillId="4" borderId="6" xfId="3" applyFont="1" applyFill="1" applyBorder="1"/>
    <xf numFmtId="164" fontId="12" fillId="0" borderId="7" xfId="3" applyFont="1" applyBorder="1" applyAlignment="1" applyProtection="1">
      <alignment horizontal="right"/>
    </xf>
    <xf numFmtId="4" fontId="12" fillId="0" borderId="8" xfId="3" applyNumberFormat="1" applyFont="1" applyBorder="1" applyAlignment="1">
      <alignment horizontal="right"/>
    </xf>
    <xf numFmtId="43" fontId="12" fillId="5" borderId="9" xfId="5" applyNumberFormat="1" applyFont="1" applyFill="1" applyBorder="1" applyAlignment="1" applyProtection="1">
      <alignment horizontal="right"/>
    </xf>
    <xf numFmtId="43" fontId="12" fillId="4" borderId="9" xfId="5" applyNumberFormat="1" applyFont="1" applyFill="1" applyBorder="1" applyAlignment="1" applyProtection="1">
      <alignment horizontal="right"/>
    </xf>
    <xf numFmtId="164" fontId="12" fillId="0" borderId="0" xfId="3" applyFont="1" applyAlignment="1" applyProtection="1">
      <alignment horizontal="right"/>
    </xf>
    <xf numFmtId="164" fontId="22" fillId="0" borderId="0" xfId="3" applyFont="1" applyAlignment="1" applyProtection="1">
      <alignment horizontal="left"/>
    </xf>
    <xf numFmtId="164" fontId="22" fillId="0" borderId="0" xfId="3" applyFont="1"/>
    <xf numFmtId="43" fontId="12" fillId="0" borderId="6" xfId="5" applyNumberFormat="1" applyFont="1" applyFill="1" applyBorder="1" applyAlignment="1" applyProtection="1">
      <alignment horizontal="right"/>
    </xf>
    <xf numFmtId="43" fontId="12" fillId="4" borderId="6" xfId="5" applyNumberFormat="1" applyFont="1" applyFill="1" applyBorder="1" applyAlignment="1" applyProtection="1">
      <alignment horizontal="right"/>
    </xf>
    <xf numFmtId="43" fontId="12" fillId="0" borderId="6" xfId="3" applyNumberFormat="1" applyFont="1" applyFill="1" applyBorder="1" applyAlignment="1">
      <alignment horizontal="right"/>
    </xf>
    <xf numFmtId="164" fontId="12" fillId="0" borderId="0" xfId="3" quotePrefix="1" applyFont="1" applyAlignment="1" applyProtection="1">
      <alignment horizontal="left"/>
      <protection locked="0"/>
    </xf>
    <xf numFmtId="9" fontId="12" fillId="0" borderId="0" xfId="2" applyFont="1" applyAlignment="1">
      <alignment horizontal="left"/>
    </xf>
    <xf numFmtId="43" fontId="14" fillId="0" borderId="6" xfId="5" applyNumberFormat="1" applyFont="1" applyFill="1" applyBorder="1" applyAlignment="1" applyProtection="1">
      <alignment horizontal="right"/>
    </xf>
    <xf numFmtId="164" fontId="12" fillId="0" borderId="7" xfId="3" applyFont="1" applyBorder="1" applyAlignment="1">
      <alignment horizontal="right"/>
    </xf>
    <xf numFmtId="43" fontId="12" fillId="4" borderId="11" xfId="5" applyNumberFormat="1" applyFont="1" applyFill="1" applyBorder="1" applyAlignment="1" applyProtection="1">
      <alignment horizontal="right"/>
    </xf>
    <xf numFmtId="164" fontId="12" fillId="0" borderId="7" xfId="3" applyFont="1" applyBorder="1"/>
    <xf numFmtId="43" fontId="12" fillId="5" borderId="9" xfId="3" applyNumberFormat="1" applyFont="1" applyFill="1" applyBorder="1" applyAlignment="1">
      <alignment horizontal="right"/>
    </xf>
    <xf numFmtId="43" fontId="14" fillId="0" borderId="11" xfId="5" applyNumberFormat="1" applyFont="1" applyFill="1" applyBorder="1" applyAlignment="1" applyProtection="1">
      <alignment horizontal="right"/>
    </xf>
    <xf numFmtId="43" fontId="14" fillId="4" borderId="12" xfId="5" applyNumberFormat="1" applyFont="1" applyFill="1" applyBorder="1" applyAlignment="1" applyProtection="1">
      <alignment horizontal="right"/>
    </xf>
    <xf numFmtId="43" fontId="14" fillId="4" borderId="6" xfId="5" applyNumberFormat="1" applyFont="1" applyFill="1" applyBorder="1" applyAlignment="1" applyProtection="1">
      <alignment horizontal="right"/>
    </xf>
    <xf numFmtId="43" fontId="14" fillId="0" borderId="9" xfId="3" applyNumberFormat="1" applyFont="1" applyFill="1" applyBorder="1" applyAlignment="1" applyProtection="1">
      <alignment horizontal="right"/>
    </xf>
    <xf numFmtId="43" fontId="14" fillId="4" borderId="9" xfId="3" applyNumberFormat="1" applyFont="1" applyFill="1" applyBorder="1" applyAlignment="1" applyProtection="1">
      <alignment horizontal="right"/>
    </xf>
    <xf numFmtId="43" fontId="14" fillId="0" borderId="6" xfId="3" applyNumberFormat="1" applyFont="1" applyFill="1" applyBorder="1" applyAlignment="1" applyProtection="1">
      <alignment horizontal="right"/>
    </xf>
    <xf numFmtId="43" fontId="14" fillId="4" borderId="6" xfId="3" applyNumberFormat="1" applyFont="1" applyFill="1" applyBorder="1" applyAlignment="1" applyProtection="1">
      <alignment horizontal="right"/>
    </xf>
    <xf numFmtId="43" fontId="12" fillId="4" borderId="6" xfId="3" applyNumberFormat="1" applyFont="1" applyFill="1" applyBorder="1" applyAlignment="1">
      <alignment horizontal="right"/>
    </xf>
    <xf numFmtId="43" fontId="14" fillId="0" borderId="13" xfId="3" applyNumberFormat="1" applyFont="1" applyFill="1" applyBorder="1" applyAlignment="1">
      <alignment horizontal="right"/>
    </xf>
    <xf numFmtId="43" fontId="14" fillId="4" borderId="13" xfId="3" applyNumberFormat="1" applyFont="1" applyFill="1" applyBorder="1" applyAlignment="1">
      <alignment horizontal="right"/>
    </xf>
    <xf numFmtId="43" fontId="12" fillId="0" borderId="6" xfId="3" applyNumberFormat="1" applyFont="1" applyFill="1" applyBorder="1"/>
    <xf numFmtId="43" fontId="12" fillId="5" borderId="13" xfId="5" applyNumberFormat="1" applyFont="1" applyFill="1" applyBorder="1" applyAlignment="1" applyProtection="1">
      <alignment horizontal="right"/>
    </xf>
    <xf numFmtId="43" fontId="12" fillId="4" borderId="13" xfId="5" applyNumberFormat="1" applyFont="1" applyFill="1" applyBorder="1" applyAlignment="1" applyProtection="1">
      <alignment horizontal="right"/>
    </xf>
    <xf numFmtId="164" fontId="12" fillId="0" borderId="0" xfId="3" applyFont="1" applyAlignment="1" applyProtection="1">
      <alignment horizontal="left"/>
      <protection locked="0"/>
    </xf>
    <xf numFmtId="164" fontId="12" fillId="0" borderId="0" xfId="3" applyFont="1" applyAlignment="1">
      <alignment horizontal="right"/>
    </xf>
    <xf numFmtId="40" fontId="12" fillId="0" borderId="0" xfId="3" applyNumberFormat="1" applyFont="1"/>
    <xf numFmtId="164" fontId="12" fillId="0" borderId="0" xfId="3" applyFont="1" applyBorder="1" applyAlignment="1"/>
    <xf numFmtId="4" fontId="12" fillId="0" borderId="0" xfId="3" applyNumberFormat="1" applyFont="1" applyBorder="1" applyAlignment="1">
      <alignment horizontal="right"/>
    </xf>
    <xf numFmtId="164" fontId="12" fillId="0" borderId="0" xfId="3" applyFont="1" applyAlignment="1"/>
    <xf numFmtId="4" fontId="12" fillId="0" borderId="0" xfId="3" applyNumberFormat="1" applyFont="1" applyBorder="1" applyAlignment="1">
      <alignment horizontal="center"/>
    </xf>
    <xf numFmtId="164" fontId="12" fillId="0" borderId="0" xfId="3" applyFont="1" applyBorder="1"/>
    <xf numFmtId="43" fontId="12" fillId="5" borderId="6" xfId="5" applyNumberFormat="1" applyFont="1" applyFill="1" applyBorder="1" applyAlignment="1" applyProtection="1">
      <alignment horizontal="right"/>
    </xf>
    <xf numFmtId="10" fontId="12" fillId="5" borderId="1" xfId="2" applyNumberFormat="1" applyFont="1" applyFill="1" applyBorder="1" applyAlignment="1" applyProtection="1">
      <alignment horizontal="right"/>
    </xf>
    <xf numFmtId="166" fontId="0" fillId="0" borderId="0" xfId="0" applyNumberFormat="1"/>
    <xf numFmtId="0" fontId="0" fillId="0" borderId="0" xfId="0" applyNumberFormat="1"/>
    <xf numFmtId="43" fontId="14" fillId="6" borderId="0" xfId="1" applyFont="1" applyFill="1"/>
    <xf numFmtId="43" fontId="14" fillId="3" borderId="3" xfId="1" applyFont="1" applyFill="1" applyBorder="1"/>
    <xf numFmtId="0" fontId="14" fillId="0" borderId="0" xfId="0" applyFont="1" applyAlignment="1">
      <alignment horizontal="center"/>
    </xf>
    <xf numFmtId="10" fontId="0" fillId="0" borderId="0" xfId="2" applyNumberFormat="1" applyFont="1" applyBorder="1"/>
    <xf numFmtId="43" fontId="0" fillId="0" borderId="0" xfId="1" applyFont="1" applyBorder="1"/>
    <xf numFmtId="43" fontId="0" fillId="0" borderId="0" xfId="0" applyNumberFormat="1" applyFill="1" applyBorder="1"/>
    <xf numFmtId="0" fontId="14" fillId="2" borderId="1" xfId="0" applyFont="1" applyFill="1" applyBorder="1" applyAlignment="1">
      <alignment horizontal="center"/>
    </xf>
    <xf numFmtId="10" fontId="14" fillId="2" borderId="1" xfId="2" applyNumberFormat="1" applyFont="1" applyFill="1" applyBorder="1" applyAlignment="1">
      <alignment horizontal="center"/>
    </xf>
    <xf numFmtId="43" fontId="14" fillId="0" borderId="3" xfId="0" applyNumberFormat="1" applyFont="1" applyFill="1" applyBorder="1"/>
    <xf numFmtId="43" fontId="0" fillId="0" borderId="14" xfId="1" applyFont="1" applyBorder="1"/>
    <xf numFmtId="43" fontId="0" fillId="0" borderId="15" xfId="1" applyFont="1" applyBorder="1"/>
    <xf numFmtId="0" fontId="0" fillId="0" borderId="0" xfId="0" applyBorder="1"/>
    <xf numFmtId="0" fontId="26" fillId="0" borderId="4" xfId="0" applyFont="1" applyFill="1" applyBorder="1" applyAlignment="1" applyProtection="1">
      <alignment vertical="top"/>
      <protection locked="0"/>
    </xf>
    <xf numFmtId="0" fontId="27" fillId="0" borderId="0" xfId="0" applyFont="1"/>
    <xf numFmtId="0" fontId="0" fillId="0" borderId="16" xfId="0" applyBorder="1"/>
    <xf numFmtId="10" fontId="0" fillId="0" borderId="17" xfId="2" applyNumberFormat="1" applyFont="1" applyBorder="1"/>
    <xf numFmtId="0" fontId="0" fillId="0" borderId="17" xfId="0" applyFill="1" applyBorder="1"/>
    <xf numFmtId="0" fontId="0" fillId="0" borderId="17" xfId="0" applyBorder="1"/>
    <xf numFmtId="0" fontId="0" fillId="0" borderId="18" xfId="0" applyBorder="1"/>
    <xf numFmtId="0" fontId="26" fillId="0" borderId="19" xfId="0" applyFont="1" applyFill="1" applyBorder="1" applyAlignment="1" applyProtection="1">
      <alignment vertical="top"/>
      <protection locked="0"/>
    </xf>
    <xf numFmtId="0" fontId="26" fillId="0" borderId="20" xfId="0" applyFont="1" applyFill="1" applyBorder="1" applyAlignment="1" applyProtection="1">
      <alignment vertical="top"/>
      <protection locked="0"/>
    </xf>
    <xf numFmtId="0" fontId="14" fillId="2" borderId="21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43" fontId="0" fillId="2" borderId="23" xfId="1" applyFont="1" applyFill="1" applyBorder="1"/>
    <xf numFmtId="43" fontId="0" fillId="2" borderId="24" xfId="1" applyFont="1" applyFill="1" applyBorder="1"/>
    <xf numFmtId="43" fontId="0" fillId="2" borderId="25" xfId="1" applyFont="1" applyFill="1" applyBorder="1"/>
    <xf numFmtId="165" fontId="16" fillId="0" borderId="26" xfId="1" applyNumberFormat="1" applyFont="1" applyFill="1" applyBorder="1"/>
    <xf numFmtId="0" fontId="0" fillId="0" borderId="27" xfId="0" applyBorder="1"/>
    <xf numFmtId="43" fontId="14" fillId="0" borderId="28" xfId="0" applyNumberFormat="1" applyFont="1" applyFill="1" applyBorder="1"/>
    <xf numFmtId="0" fontId="0" fillId="0" borderId="29" xfId="0" applyBorder="1"/>
    <xf numFmtId="10" fontId="0" fillId="0" borderId="30" xfId="2" applyNumberFormat="1" applyFont="1" applyBorder="1"/>
    <xf numFmtId="0" fontId="0" fillId="0" borderId="30" xfId="0" applyFill="1" applyBorder="1"/>
    <xf numFmtId="0" fontId="0" fillId="0" borderId="30" xfId="0" applyBorder="1"/>
    <xf numFmtId="0" fontId="0" fillId="0" borderId="31" xfId="0" applyBorder="1"/>
    <xf numFmtId="43" fontId="0" fillId="0" borderId="14" xfId="1" applyFont="1" applyBorder="1" applyAlignment="1">
      <alignment horizontal="center"/>
    </xf>
    <xf numFmtId="14" fontId="14" fillId="0" borderId="0" xfId="0" applyNumberFormat="1" applyFont="1" applyAlignment="1">
      <alignment horizontal="left"/>
    </xf>
    <xf numFmtId="0" fontId="24" fillId="0" borderId="0" xfId="0" applyFont="1"/>
    <xf numFmtId="10" fontId="24" fillId="0" borderId="0" xfId="2" applyNumberFormat="1" applyFont="1"/>
    <xf numFmtId="0" fontId="27" fillId="0" borderId="26" xfId="0" applyFont="1" applyBorder="1"/>
    <xf numFmtId="43" fontId="0" fillId="0" borderId="23" xfId="1" applyFont="1" applyBorder="1"/>
    <xf numFmtId="43" fontId="0" fillId="0" borderId="24" xfId="1" applyFont="1" applyBorder="1"/>
    <xf numFmtId="43" fontId="0" fillId="0" borderId="25" xfId="1" applyFont="1" applyBorder="1"/>
    <xf numFmtId="43" fontId="0" fillId="0" borderId="27" xfId="0" applyNumberFormat="1" applyFill="1" applyBorder="1"/>
    <xf numFmtId="0" fontId="9" fillId="0" borderId="0" xfId="13"/>
    <xf numFmtId="43" fontId="0" fillId="0" borderId="0" xfId="14" applyFont="1"/>
    <xf numFmtId="0" fontId="14" fillId="2" borderId="10" xfId="0" applyFont="1" applyFill="1" applyBorder="1" applyAlignment="1">
      <alignment horizontal="center"/>
    </xf>
    <xf numFmtId="165" fontId="16" fillId="0" borderId="0" xfId="1" applyNumberFormat="1" applyFont="1" applyFill="1" applyBorder="1"/>
    <xf numFmtId="0" fontId="27" fillId="0" borderId="0" xfId="0" applyFont="1" applyBorder="1"/>
    <xf numFmtId="168" fontId="0" fillId="0" borderId="14" xfId="0" applyNumberFormat="1" applyFont="1" applyBorder="1" applyAlignment="1">
      <alignment horizontal="left" indent="4"/>
    </xf>
    <xf numFmtId="168" fontId="0" fillId="0" borderId="15" xfId="0" applyNumberFormat="1" applyFont="1" applyBorder="1" applyAlignment="1">
      <alignment horizontal="left" indent="4"/>
    </xf>
    <xf numFmtId="168" fontId="0" fillId="0" borderId="2" xfId="0" applyNumberFormat="1" applyFont="1" applyBorder="1" applyAlignment="1">
      <alignment horizontal="left" indent="4"/>
    </xf>
    <xf numFmtId="169" fontId="0" fillId="0" borderId="14" xfId="0" applyNumberFormat="1" applyFont="1" applyBorder="1" applyAlignment="1">
      <alignment horizontal="center"/>
    </xf>
    <xf numFmtId="169" fontId="0" fillId="0" borderId="15" xfId="0" applyNumberFormat="1" applyFont="1" applyBorder="1" applyAlignment="1">
      <alignment horizontal="center"/>
    </xf>
    <xf numFmtId="169" fontId="0" fillId="0" borderId="2" xfId="0" applyNumberFormat="1" applyFont="1" applyBorder="1" applyAlignment="1">
      <alignment horizontal="center"/>
    </xf>
    <xf numFmtId="170" fontId="0" fillId="0" borderId="15" xfId="2" applyNumberFormat="1" applyFont="1" applyBorder="1"/>
    <xf numFmtId="170" fontId="0" fillId="0" borderId="2" xfId="2" applyNumberFormat="1" applyFont="1" applyBorder="1"/>
    <xf numFmtId="170" fontId="0" fillId="0" borderId="14" xfId="2" applyNumberFormat="1" applyFont="1" applyBorder="1"/>
    <xf numFmtId="164" fontId="17" fillId="0" borderId="0" xfId="3" applyFont="1" applyAlignment="1" applyProtection="1">
      <alignment horizontal="right"/>
      <protection locked="0"/>
    </xf>
    <xf numFmtId="43" fontId="14" fillId="0" borderId="0" xfId="1" applyFont="1" applyFill="1"/>
    <xf numFmtId="4" fontId="13" fillId="0" borderId="0" xfId="3" applyNumberFormat="1" applyFont="1" applyAlignment="1"/>
    <xf numFmtId="164" fontId="17" fillId="0" borderId="0" xfId="3" applyFont="1" applyAlignment="1" applyProtection="1">
      <protection locked="0"/>
    </xf>
    <xf numFmtId="43" fontId="12" fillId="3" borderId="13" xfId="5" applyNumberFormat="1" applyFont="1" applyFill="1" applyBorder="1" applyAlignment="1" applyProtection="1">
      <alignment horizontal="right"/>
    </xf>
    <xf numFmtId="43" fontId="14" fillId="3" borderId="3" xfId="14" applyFont="1" applyFill="1" applyBorder="1"/>
    <xf numFmtId="43" fontId="14" fillId="8" borderId="32" xfId="14" applyFont="1" applyFill="1" applyBorder="1"/>
    <xf numFmtId="0" fontId="25" fillId="0" borderId="0" xfId="13" applyFont="1" applyAlignment="1">
      <alignment horizontal="right"/>
    </xf>
    <xf numFmtId="43" fontId="25" fillId="6" borderId="0" xfId="1" applyFont="1" applyFill="1" applyBorder="1"/>
    <xf numFmtId="0" fontId="7" fillId="0" borderId="0" xfId="58"/>
    <xf numFmtId="43" fontId="9" fillId="0" borderId="0" xfId="1" applyFont="1"/>
    <xf numFmtId="43" fontId="0" fillId="0" borderId="0" xfId="95" applyFont="1"/>
    <xf numFmtId="0" fontId="25" fillId="7" borderId="0" xfId="76" applyFont="1" applyFill="1" applyAlignment="1">
      <alignment horizontal="center" wrapText="1"/>
    </xf>
    <xf numFmtId="0" fontId="5" fillId="0" borderId="0" xfId="76"/>
    <xf numFmtId="0" fontId="25" fillId="7" borderId="0" xfId="76" applyFont="1" applyFill="1" applyAlignment="1">
      <alignment horizontal="center" wrapText="1"/>
    </xf>
    <xf numFmtId="43" fontId="25" fillId="7" borderId="0" xfId="95" applyFont="1" applyFill="1" applyAlignment="1">
      <alignment horizontal="center" wrapText="1"/>
    </xf>
    <xf numFmtId="43" fontId="25" fillId="3" borderId="3" xfId="95" applyFont="1" applyFill="1" applyBorder="1"/>
    <xf numFmtId="43" fontId="5" fillId="8" borderId="32" xfId="95" applyFont="1" applyFill="1" applyBorder="1"/>
    <xf numFmtId="43" fontId="25" fillId="0" borderId="0" xfId="95" applyFont="1" applyAlignment="1">
      <alignment horizontal="right"/>
    </xf>
    <xf numFmtId="0" fontId="25" fillId="7" borderId="0" xfId="120" applyFont="1" applyFill="1" applyAlignment="1">
      <alignment horizontal="center" wrapText="1"/>
    </xf>
    <xf numFmtId="0" fontId="25" fillId="7" borderId="0" xfId="120" applyFont="1" applyFill="1" applyAlignment="1">
      <alignment horizontal="center" wrapText="1"/>
    </xf>
    <xf numFmtId="0" fontId="1" fillId="0" borderId="0" xfId="254" applyAlignment="1">
      <alignment horizontal="center"/>
    </xf>
    <xf numFmtId="171" fontId="1" fillId="0" borderId="0" xfId="254" applyNumberFormat="1"/>
    <xf numFmtId="0" fontId="1" fillId="0" borderId="0" xfId="254"/>
    <xf numFmtId="14" fontId="1" fillId="0" borderId="0" xfId="254" applyNumberFormat="1"/>
    <xf numFmtId="43" fontId="1" fillId="0" borderId="0" xfId="255" applyFont="1"/>
    <xf numFmtId="0" fontId="1" fillId="0" borderId="0" xfId="254"/>
    <xf numFmtId="14" fontId="1" fillId="0" borderId="0" xfId="254" applyNumberFormat="1"/>
    <xf numFmtId="43" fontId="1" fillId="0" borderId="0" xfId="255" applyFont="1"/>
    <xf numFmtId="0" fontId="1" fillId="0" borderId="0" xfId="254"/>
    <xf numFmtId="14" fontId="1" fillId="0" borderId="0" xfId="254" applyNumberFormat="1"/>
    <xf numFmtId="43" fontId="1" fillId="0" borderId="0" xfId="255" applyFont="1"/>
    <xf numFmtId="164" fontId="12" fillId="4" borderId="42" xfId="3" applyFont="1" applyFill="1" applyBorder="1"/>
    <xf numFmtId="167" fontId="14" fillId="4" borderId="43" xfId="2" applyNumberFormat="1" applyFont="1" applyFill="1" applyBorder="1" applyAlignment="1" applyProtection="1">
      <alignment horizontal="center"/>
    </xf>
    <xf numFmtId="9" fontId="20" fillId="4" borderId="43" xfId="3" applyNumberFormat="1" applyFont="1" applyFill="1" applyBorder="1" applyAlignment="1">
      <alignment horizontal="center"/>
    </xf>
    <xf numFmtId="164" fontId="12" fillId="4" borderId="43" xfId="3" applyFont="1" applyFill="1" applyBorder="1"/>
    <xf numFmtId="43" fontId="12" fillId="4" borderId="44" xfId="5" applyNumberFormat="1" applyFont="1" applyFill="1" applyBorder="1" applyAlignment="1" applyProtection="1">
      <alignment horizontal="right"/>
    </xf>
    <xf numFmtId="43" fontId="12" fillId="4" borderId="43" xfId="5" applyNumberFormat="1" applyFont="1" applyFill="1" applyBorder="1" applyAlignment="1" applyProtection="1">
      <alignment horizontal="right"/>
    </xf>
    <xf numFmtId="43" fontId="12" fillId="4" borderId="12" xfId="5" applyNumberFormat="1" applyFont="1" applyFill="1" applyBorder="1" applyAlignment="1" applyProtection="1">
      <alignment horizontal="right"/>
    </xf>
    <xf numFmtId="43" fontId="14" fillId="4" borderId="43" xfId="5" applyNumberFormat="1" applyFont="1" applyFill="1" applyBorder="1" applyAlignment="1" applyProtection="1">
      <alignment horizontal="right"/>
    </xf>
    <xf numFmtId="43" fontId="14" fillId="4" borderId="44" xfId="3" applyNumberFormat="1" applyFont="1" applyFill="1" applyBorder="1" applyAlignment="1" applyProtection="1">
      <alignment horizontal="right"/>
    </xf>
    <xf numFmtId="43" fontId="14" fillId="4" borderId="43" xfId="3" applyNumberFormat="1" applyFont="1" applyFill="1" applyBorder="1" applyAlignment="1" applyProtection="1">
      <alignment horizontal="right"/>
    </xf>
    <xf numFmtId="43" fontId="12" fillId="4" borderId="43" xfId="3" applyNumberFormat="1" applyFont="1" applyFill="1" applyBorder="1" applyAlignment="1">
      <alignment horizontal="right"/>
    </xf>
    <xf numFmtId="43" fontId="14" fillId="4" borderId="45" xfId="3" applyNumberFormat="1" applyFont="1" applyFill="1" applyBorder="1" applyAlignment="1">
      <alignment horizontal="right"/>
    </xf>
    <xf numFmtId="43" fontId="14" fillId="3" borderId="45" xfId="5" applyNumberFormat="1" applyFont="1" applyFill="1" applyBorder="1" applyAlignment="1" applyProtection="1">
      <alignment horizontal="right"/>
    </xf>
    <xf numFmtId="43" fontId="12" fillId="4" borderId="45" xfId="5" applyNumberFormat="1" applyFont="1" applyFill="1" applyBorder="1" applyAlignment="1" applyProtection="1">
      <alignment horizontal="right"/>
    </xf>
    <xf numFmtId="43" fontId="14" fillId="0" borderId="0" xfId="1" applyFont="1" applyAlignment="1">
      <alignment horizontal="center"/>
    </xf>
    <xf numFmtId="164" fontId="17" fillId="0" borderId="0" xfId="3" applyFont="1" applyAlignment="1" applyProtection="1">
      <alignment horizontal="center"/>
      <protection locked="0"/>
    </xf>
    <xf numFmtId="4" fontId="13" fillId="0" borderId="0" xfId="3" applyNumberFormat="1" applyFont="1" applyAlignment="1">
      <alignment horizontal="center"/>
    </xf>
    <xf numFmtId="164" fontId="12" fillId="0" borderId="0" xfId="3" applyFont="1" applyAlignment="1" applyProtection="1">
      <alignment horizontal="left"/>
    </xf>
    <xf numFmtId="164" fontId="12" fillId="0" borderId="8" xfId="3" applyFont="1" applyBorder="1" applyAlignment="1" applyProtection="1">
      <alignment horizontal="left"/>
    </xf>
    <xf numFmtId="164" fontId="12" fillId="0" borderId="10" xfId="3" applyFont="1" applyBorder="1" applyAlignment="1" applyProtection="1">
      <alignment horizontal="left"/>
    </xf>
    <xf numFmtId="164" fontId="12" fillId="0" borderId="8" xfId="3" applyFont="1" applyBorder="1" applyAlignment="1">
      <alignment horizontal="left"/>
    </xf>
    <xf numFmtId="164" fontId="12" fillId="0" borderId="10" xfId="3" applyFont="1" applyBorder="1" applyAlignment="1">
      <alignment horizontal="left"/>
    </xf>
    <xf numFmtId="164" fontId="12" fillId="0" borderId="0" xfId="3" applyFont="1" applyAlignment="1" applyProtection="1">
      <alignment horizontal="center"/>
      <protection locked="0"/>
    </xf>
    <xf numFmtId="164" fontId="12" fillId="0" borderId="0" xfId="3" applyFont="1" applyAlignment="1" applyProtection="1">
      <alignment horizontal="left"/>
    </xf>
    <xf numFmtId="164" fontId="12" fillId="0" borderId="8" xfId="3" quotePrefix="1" applyFont="1" applyBorder="1" applyAlignment="1" applyProtection="1">
      <alignment horizontal="left"/>
      <protection locked="0"/>
    </xf>
    <xf numFmtId="164" fontId="12" fillId="0" borderId="10" xfId="3" quotePrefix="1" applyFont="1" applyBorder="1" applyAlignment="1" applyProtection="1">
      <alignment horizontal="left"/>
      <protection locked="0"/>
    </xf>
    <xf numFmtId="4" fontId="13" fillId="0" borderId="0" xfId="3" applyNumberFormat="1" applyFont="1" applyAlignment="1">
      <alignment horizontal="center"/>
    </xf>
    <xf numFmtId="164" fontId="17" fillId="0" borderId="0" xfId="3" applyFont="1" applyAlignment="1" applyProtection="1">
      <alignment horizontal="center"/>
      <protection locked="0"/>
    </xf>
    <xf numFmtId="10" fontId="14" fillId="0" borderId="26" xfId="2" applyNumberFormat="1" applyFont="1" applyBorder="1" applyAlignment="1">
      <alignment horizontal="center"/>
    </xf>
    <xf numFmtId="10" fontId="14" fillId="0" borderId="0" xfId="2" applyNumberFormat="1" applyFont="1" applyBorder="1" applyAlignment="1">
      <alignment horizontal="center"/>
    </xf>
  </cellXfs>
  <cellStyles count="269">
    <cellStyle name="20% - Accent1" xfId="35" builtinId="30" customBuiltin="1"/>
    <cellStyle name="20% - Accent1 2" xfId="64" xr:uid="{00000000-0005-0000-0000-000001000000}"/>
    <cellStyle name="20% - Accent1 2 2" xfId="108" xr:uid="{00000000-0005-0000-0000-000002000000}"/>
    <cellStyle name="20% - Accent1 2 3" xfId="149" xr:uid="{00000000-0005-0000-0000-000003000000}"/>
    <cellStyle name="20% - Accent1 3" xfId="79" xr:uid="{00000000-0005-0000-0000-000004000000}"/>
    <cellStyle name="20% - Accent1 4" xfId="123" xr:uid="{00000000-0005-0000-0000-000005000000}"/>
    <cellStyle name="20% - Accent1 5" xfId="164" xr:uid="{00000000-0005-0000-0000-000006000000}"/>
    <cellStyle name="20% - Accent1 6" xfId="257" xr:uid="{00000000-0005-0000-0000-000007000000}"/>
    <cellStyle name="20% - Accent2" xfId="39" builtinId="34" customBuiltin="1"/>
    <cellStyle name="20% - Accent2 2" xfId="66" xr:uid="{00000000-0005-0000-0000-000009000000}"/>
    <cellStyle name="20% - Accent2 2 2" xfId="110" xr:uid="{00000000-0005-0000-0000-00000A000000}"/>
    <cellStyle name="20% - Accent2 2 3" xfId="151" xr:uid="{00000000-0005-0000-0000-00000B000000}"/>
    <cellStyle name="20% - Accent2 3" xfId="81" xr:uid="{00000000-0005-0000-0000-00000C000000}"/>
    <cellStyle name="20% - Accent2 4" xfId="125" xr:uid="{00000000-0005-0000-0000-00000D000000}"/>
    <cellStyle name="20% - Accent2 5" xfId="166" xr:uid="{00000000-0005-0000-0000-00000E000000}"/>
    <cellStyle name="20% - Accent2 6" xfId="259" xr:uid="{00000000-0005-0000-0000-00000F000000}"/>
    <cellStyle name="20% - Accent3" xfId="43" builtinId="38" customBuiltin="1"/>
    <cellStyle name="20% - Accent3 2" xfId="68" xr:uid="{00000000-0005-0000-0000-000011000000}"/>
    <cellStyle name="20% - Accent3 2 2" xfId="112" xr:uid="{00000000-0005-0000-0000-000012000000}"/>
    <cellStyle name="20% - Accent3 2 3" xfId="153" xr:uid="{00000000-0005-0000-0000-000013000000}"/>
    <cellStyle name="20% - Accent3 3" xfId="83" xr:uid="{00000000-0005-0000-0000-000014000000}"/>
    <cellStyle name="20% - Accent3 4" xfId="127" xr:uid="{00000000-0005-0000-0000-000015000000}"/>
    <cellStyle name="20% - Accent3 5" xfId="168" xr:uid="{00000000-0005-0000-0000-000016000000}"/>
    <cellStyle name="20% - Accent3 6" xfId="261" xr:uid="{00000000-0005-0000-0000-000017000000}"/>
    <cellStyle name="20% - Accent4" xfId="47" builtinId="42" customBuiltin="1"/>
    <cellStyle name="20% - Accent4 2" xfId="70" xr:uid="{00000000-0005-0000-0000-000019000000}"/>
    <cellStyle name="20% - Accent4 2 2" xfId="114" xr:uid="{00000000-0005-0000-0000-00001A000000}"/>
    <cellStyle name="20% - Accent4 2 3" xfId="155" xr:uid="{00000000-0005-0000-0000-00001B000000}"/>
    <cellStyle name="20% - Accent4 3" xfId="85" xr:uid="{00000000-0005-0000-0000-00001C000000}"/>
    <cellStyle name="20% - Accent4 4" xfId="129" xr:uid="{00000000-0005-0000-0000-00001D000000}"/>
    <cellStyle name="20% - Accent4 5" xfId="170" xr:uid="{00000000-0005-0000-0000-00001E000000}"/>
    <cellStyle name="20% - Accent4 6" xfId="263" xr:uid="{00000000-0005-0000-0000-00001F000000}"/>
    <cellStyle name="20% - Accent5" xfId="51" builtinId="46" customBuiltin="1"/>
    <cellStyle name="20% - Accent5 2" xfId="72" xr:uid="{00000000-0005-0000-0000-000021000000}"/>
    <cellStyle name="20% - Accent5 2 2" xfId="116" xr:uid="{00000000-0005-0000-0000-000022000000}"/>
    <cellStyle name="20% - Accent5 2 3" xfId="157" xr:uid="{00000000-0005-0000-0000-000023000000}"/>
    <cellStyle name="20% - Accent5 3" xfId="87" xr:uid="{00000000-0005-0000-0000-000024000000}"/>
    <cellStyle name="20% - Accent5 4" xfId="131" xr:uid="{00000000-0005-0000-0000-000025000000}"/>
    <cellStyle name="20% - Accent5 5" xfId="172" xr:uid="{00000000-0005-0000-0000-000026000000}"/>
    <cellStyle name="20% - Accent5 6" xfId="265" xr:uid="{00000000-0005-0000-0000-000027000000}"/>
    <cellStyle name="20% - Accent6" xfId="55" builtinId="50" customBuiltin="1"/>
    <cellStyle name="20% - Accent6 2" xfId="74" xr:uid="{00000000-0005-0000-0000-000029000000}"/>
    <cellStyle name="20% - Accent6 2 2" xfId="118" xr:uid="{00000000-0005-0000-0000-00002A000000}"/>
    <cellStyle name="20% - Accent6 2 3" xfId="159" xr:uid="{00000000-0005-0000-0000-00002B000000}"/>
    <cellStyle name="20% - Accent6 3" xfId="89" xr:uid="{00000000-0005-0000-0000-00002C000000}"/>
    <cellStyle name="20% - Accent6 4" xfId="133" xr:uid="{00000000-0005-0000-0000-00002D000000}"/>
    <cellStyle name="20% - Accent6 5" xfId="174" xr:uid="{00000000-0005-0000-0000-00002E000000}"/>
    <cellStyle name="20% - Accent6 6" xfId="267" xr:uid="{00000000-0005-0000-0000-00002F000000}"/>
    <cellStyle name="40% - Accent1" xfId="36" builtinId="31" customBuiltin="1"/>
    <cellStyle name="40% - Accent1 2" xfId="65" xr:uid="{00000000-0005-0000-0000-000031000000}"/>
    <cellStyle name="40% - Accent1 2 2" xfId="109" xr:uid="{00000000-0005-0000-0000-000032000000}"/>
    <cellStyle name="40% - Accent1 2 3" xfId="150" xr:uid="{00000000-0005-0000-0000-000033000000}"/>
    <cellStyle name="40% - Accent1 3" xfId="80" xr:uid="{00000000-0005-0000-0000-000034000000}"/>
    <cellStyle name="40% - Accent1 4" xfId="124" xr:uid="{00000000-0005-0000-0000-000035000000}"/>
    <cellStyle name="40% - Accent1 5" xfId="165" xr:uid="{00000000-0005-0000-0000-000036000000}"/>
    <cellStyle name="40% - Accent1 6" xfId="258" xr:uid="{00000000-0005-0000-0000-000037000000}"/>
    <cellStyle name="40% - Accent2" xfId="40" builtinId="35" customBuiltin="1"/>
    <cellStyle name="40% - Accent2 2" xfId="67" xr:uid="{00000000-0005-0000-0000-000039000000}"/>
    <cellStyle name="40% - Accent2 2 2" xfId="111" xr:uid="{00000000-0005-0000-0000-00003A000000}"/>
    <cellStyle name="40% - Accent2 2 3" xfId="152" xr:uid="{00000000-0005-0000-0000-00003B000000}"/>
    <cellStyle name="40% - Accent2 3" xfId="82" xr:uid="{00000000-0005-0000-0000-00003C000000}"/>
    <cellStyle name="40% - Accent2 4" xfId="126" xr:uid="{00000000-0005-0000-0000-00003D000000}"/>
    <cellStyle name="40% - Accent2 5" xfId="167" xr:uid="{00000000-0005-0000-0000-00003E000000}"/>
    <cellStyle name="40% - Accent2 6" xfId="260" xr:uid="{00000000-0005-0000-0000-00003F000000}"/>
    <cellStyle name="40% - Accent3" xfId="44" builtinId="39" customBuiltin="1"/>
    <cellStyle name="40% - Accent3 2" xfId="69" xr:uid="{00000000-0005-0000-0000-000041000000}"/>
    <cellStyle name="40% - Accent3 2 2" xfId="113" xr:uid="{00000000-0005-0000-0000-000042000000}"/>
    <cellStyle name="40% - Accent3 2 3" xfId="154" xr:uid="{00000000-0005-0000-0000-000043000000}"/>
    <cellStyle name="40% - Accent3 3" xfId="84" xr:uid="{00000000-0005-0000-0000-000044000000}"/>
    <cellStyle name="40% - Accent3 4" xfId="128" xr:uid="{00000000-0005-0000-0000-000045000000}"/>
    <cellStyle name="40% - Accent3 5" xfId="169" xr:uid="{00000000-0005-0000-0000-000046000000}"/>
    <cellStyle name="40% - Accent3 6" xfId="262" xr:uid="{00000000-0005-0000-0000-000047000000}"/>
    <cellStyle name="40% - Accent4" xfId="48" builtinId="43" customBuiltin="1"/>
    <cellStyle name="40% - Accent4 2" xfId="71" xr:uid="{00000000-0005-0000-0000-000049000000}"/>
    <cellStyle name="40% - Accent4 2 2" xfId="115" xr:uid="{00000000-0005-0000-0000-00004A000000}"/>
    <cellStyle name="40% - Accent4 2 3" xfId="156" xr:uid="{00000000-0005-0000-0000-00004B000000}"/>
    <cellStyle name="40% - Accent4 3" xfId="86" xr:uid="{00000000-0005-0000-0000-00004C000000}"/>
    <cellStyle name="40% - Accent4 4" xfId="130" xr:uid="{00000000-0005-0000-0000-00004D000000}"/>
    <cellStyle name="40% - Accent4 5" xfId="171" xr:uid="{00000000-0005-0000-0000-00004E000000}"/>
    <cellStyle name="40% - Accent4 6" xfId="264" xr:uid="{00000000-0005-0000-0000-00004F000000}"/>
    <cellStyle name="40% - Accent5" xfId="52" builtinId="47" customBuiltin="1"/>
    <cellStyle name="40% - Accent5 2" xfId="73" xr:uid="{00000000-0005-0000-0000-000051000000}"/>
    <cellStyle name="40% - Accent5 2 2" xfId="117" xr:uid="{00000000-0005-0000-0000-000052000000}"/>
    <cellStyle name="40% - Accent5 2 3" xfId="158" xr:uid="{00000000-0005-0000-0000-000053000000}"/>
    <cellStyle name="40% - Accent5 3" xfId="88" xr:uid="{00000000-0005-0000-0000-000054000000}"/>
    <cellStyle name="40% - Accent5 4" xfId="132" xr:uid="{00000000-0005-0000-0000-000055000000}"/>
    <cellStyle name="40% - Accent5 5" xfId="173" xr:uid="{00000000-0005-0000-0000-000056000000}"/>
    <cellStyle name="40% - Accent5 6" xfId="266" xr:uid="{00000000-0005-0000-0000-000057000000}"/>
    <cellStyle name="40% - Accent6" xfId="56" builtinId="51" customBuiltin="1"/>
    <cellStyle name="40% - Accent6 2" xfId="75" xr:uid="{00000000-0005-0000-0000-000059000000}"/>
    <cellStyle name="40% - Accent6 2 2" xfId="119" xr:uid="{00000000-0005-0000-0000-00005A000000}"/>
    <cellStyle name="40% - Accent6 2 3" xfId="160" xr:uid="{00000000-0005-0000-0000-00005B000000}"/>
    <cellStyle name="40% - Accent6 3" xfId="90" xr:uid="{00000000-0005-0000-0000-00005C000000}"/>
    <cellStyle name="40% - Accent6 4" xfId="134" xr:uid="{00000000-0005-0000-0000-00005D000000}"/>
    <cellStyle name="40% - Accent6 5" xfId="175" xr:uid="{00000000-0005-0000-0000-00005E000000}"/>
    <cellStyle name="40% - Accent6 6" xfId="268" xr:uid="{00000000-0005-0000-0000-00005F000000}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4" builtinId="27" customBuiltin="1"/>
    <cellStyle name="Calculation" xfId="28" builtinId="22" customBuiltin="1"/>
    <cellStyle name="Check Cell" xfId="30" builtinId="23" customBuiltin="1"/>
    <cellStyle name="Column Headings" xfId="6" xr:uid="{00000000-0005-0000-0000-00006F000000}"/>
    <cellStyle name="Comma" xfId="1" builtinId="3"/>
    <cellStyle name="Comma 10" xfId="121" xr:uid="{00000000-0005-0000-0000-000071000000}"/>
    <cellStyle name="Comma 11" xfId="162" xr:uid="{00000000-0005-0000-0000-000072000000}"/>
    <cellStyle name="Comma 12" xfId="255" xr:uid="{00000000-0005-0000-0000-000073000000}"/>
    <cellStyle name="Comma 2" xfId="7" xr:uid="{00000000-0005-0000-0000-000074000000}"/>
    <cellStyle name="Comma 2 2" xfId="178" xr:uid="{00000000-0005-0000-0000-000075000000}"/>
    <cellStyle name="Comma 2 2 2" xfId="179" xr:uid="{00000000-0005-0000-0000-000076000000}"/>
    <cellStyle name="Comma 2 3" xfId="180" xr:uid="{00000000-0005-0000-0000-000077000000}"/>
    <cellStyle name="Comma 2 3 2" xfId="181" xr:uid="{00000000-0005-0000-0000-000078000000}"/>
    <cellStyle name="Comma 2 3 3" xfId="182" xr:uid="{00000000-0005-0000-0000-000079000000}"/>
    <cellStyle name="Comma 2 3 3 2" xfId="183" xr:uid="{00000000-0005-0000-0000-00007A000000}"/>
    <cellStyle name="Comma 2 4" xfId="184" xr:uid="{00000000-0005-0000-0000-00007B000000}"/>
    <cellStyle name="Comma 2 4 2" xfId="185" xr:uid="{00000000-0005-0000-0000-00007C000000}"/>
    <cellStyle name="Comma 2 5" xfId="186" xr:uid="{00000000-0005-0000-0000-00007D000000}"/>
    <cellStyle name="Comma 2 6" xfId="187" xr:uid="{00000000-0005-0000-0000-00007E000000}"/>
    <cellStyle name="Comma 3" xfId="11" xr:uid="{00000000-0005-0000-0000-00007F000000}"/>
    <cellStyle name="Comma 3 2" xfId="95" xr:uid="{00000000-0005-0000-0000-000080000000}"/>
    <cellStyle name="Comma 3 3" xfId="136" xr:uid="{00000000-0005-0000-0000-000081000000}"/>
    <cellStyle name="Comma 4" xfId="14" xr:uid="{00000000-0005-0000-0000-000082000000}"/>
    <cellStyle name="Comma 4 2" xfId="98" xr:uid="{00000000-0005-0000-0000-000083000000}"/>
    <cellStyle name="Comma 4 2 2" xfId="188" xr:uid="{00000000-0005-0000-0000-000084000000}"/>
    <cellStyle name="Comma 4 2 3" xfId="189" xr:uid="{00000000-0005-0000-0000-000085000000}"/>
    <cellStyle name="Comma 4 3" xfId="139" xr:uid="{00000000-0005-0000-0000-000086000000}"/>
    <cellStyle name="Comma 4 4" xfId="190" xr:uid="{00000000-0005-0000-0000-000087000000}"/>
    <cellStyle name="Comma 4 5" xfId="191" xr:uid="{00000000-0005-0000-0000-000088000000}"/>
    <cellStyle name="Comma 5" xfId="17" xr:uid="{00000000-0005-0000-0000-000089000000}"/>
    <cellStyle name="Comma 5 2" xfId="101" xr:uid="{00000000-0005-0000-0000-00008A000000}"/>
    <cellStyle name="Comma 5 3" xfId="142" xr:uid="{00000000-0005-0000-0000-00008B000000}"/>
    <cellStyle name="Comma 6" xfId="59" xr:uid="{00000000-0005-0000-0000-00008C000000}"/>
    <cellStyle name="Comma 6 2" xfId="103" xr:uid="{00000000-0005-0000-0000-00008D000000}"/>
    <cellStyle name="Comma 6 3" xfId="144" xr:uid="{00000000-0005-0000-0000-00008E000000}"/>
    <cellStyle name="Comma 6 4" xfId="192" xr:uid="{00000000-0005-0000-0000-00008F000000}"/>
    <cellStyle name="Comma 7" xfId="62" xr:uid="{00000000-0005-0000-0000-000090000000}"/>
    <cellStyle name="Comma 7 2" xfId="106" xr:uid="{00000000-0005-0000-0000-000091000000}"/>
    <cellStyle name="Comma 7 3" xfId="147" xr:uid="{00000000-0005-0000-0000-000092000000}"/>
    <cellStyle name="Comma 8" xfId="92" xr:uid="{00000000-0005-0000-0000-000093000000}"/>
    <cellStyle name="Comma 8 2" xfId="193" xr:uid="{00000000-0005-0000-0000-000094000000}"/>
    <cellStyle name="Comma 9" xfId="77" xr:uid="{00000000-0005-0000-0000-000095000000}"/>
    <cellStyle name="Currency 2" xfId="194" xr:uid="{00000000-0005-0000-0000-000096000000}"/>
    <cellStyle name="Currency 2 2" xfId="195" xr:uid="{00000000-0005-0000-0000-000097000000}"/>
    <cellStyle name="Currency 2 3" xfId="196" xr:uid="{00000000-0005-0000-0000-000098000000}"/>
    <cellStyle name="Currency 3" xfId="197" xr:uid="{00000000-0005-0000-0000-000099000000}"/>
    <cellStyle name="Currency 3 2" xfId="198" xr:uid="{00000000-0005-0000-0000-00009A000000}"/>
    <cellStyle name="Currency 3 2 2" xfId="199" xr:uid="{00000000-0005-0000-0000-00009B000000}"/>
    <cellStyle name="Currency 3 2 3" xfId="200" xr:uid="{00000000-0005-0000-0000-00009C000000}"/>
    <cellStyle name="Currency 3 2 4" xfId="201" xr:uid="{00000000-0005-0000-0000-00009D000000}"/>
    <cellStyle name="Currency 3 3" xfId="202" xr:uid="{00000000-0005-0000-0000-00009E000000}"/>
    <cellStyle name="Currency 3 4" xfId="203" xr:uid="{00000000-0005-0000-0000-00009F000000}"/>
    <cellStyle name="Currency 4" xfId="204" xr:uid="{00000000-0005-0000-0000-0000A0000000}"/>
    <cellStyle name="Currency 4 2" xfId="205" xr:uid="{00000000-0005-0000-0000-0000A1000000}"/>
    <cellStyle name="Currency 5" xfId="206" xr:uid="{00000000-0005-0000-0000-0000A2000000}"/>
    <cellStyle name="Currency 5 2" xfId="207" xr:uid="{00000000-0005-0000-0000-0000A3000000}"/>
    <cellStyle name="Currency 5 3" xfId="208" xr:uid="{00000000-0005-0000-0000-0000A4000000}"/>
    <cellStyle name="Currency 6" xfId="209" xr:uid="{00000000-0005-0000-0000-0000A5000000}"/>
    <cellStyle name="Currency 7" xfId="210" xr:uid="{00000000-0005-0000-0000-0000A6000000}"/>
    <cellStyle name="Currency 8" xfId="211" xr:uid="{00000000-0005-0000-0000-0000A7000000}"/>
    <cellStyle name="Currency_QS Quarterly Reporting Form(1)" xfId="5" xr:uid="{00000000-0005-0000-0000-0000A8000000}"/>
    <cellStyle name="Explanatory Text" xfId="32" builtinId="53" customBuiltin="1"/>
    <cellStyle name="Good" xfId="23" builtinId="26" customBuiltin="1"/>
    <cellStyle name="Heading 1" xfId="19" builtinId="16" customBuiltin="1"/>
    <cellStyle name="Heading 2" xfId="20" builtinId="17" customBuiltin="1"/>
    <cellStyle name="Heading 3" xfId="21" builtinId="18" customBuiltin="1"/>
    <cellStyle name="Heading 4" xfId="22" builtinId="19" customBuiltin="1"/>
    <cellStyle name="Hyperlink" xfId="4" builtinId="8"/>
    <cellStyle name="Input" xfId="26" builtinId="20" customBuiltin="1"/>
    <cellStyle name="Linked Cell" xfId="29" builtinId="24" customBuiltin="1"/>
    <cellStyle name="Neutral" xfId="25" builtinId="28" customBuiltin="1"/>
    <cellStyle name="Neutral 2" xfId="212" xr:uid="{00000000-0005-0000-0000-0000B3000000}"/>
    <cellStyle name="Normal" xfId="0" builtinId="0"/>
    <cellStyle name="Normal 10" xfId="76" xr:uid="{00000000-0005-0000-0000-0000B5000000}"/>
    <cellStyle name="Normal 11" xfId="120" xr:uid="{00000000-0005-0000-0000-0000B6000000}"/>
    <cellStyle name="Normal 12" xfId="161" xr:uid="{00000000-0005-0000-0000-0000B7000000}"/>
    <cellStyle name="Normal 13" xfId="176" xr:uid="{00000000-0005-0000-0000-0000B8000000}"/>
    <cellStyle name="Normal 14" xfId="254" xr:uid="{00000000-0005-0000-0000-0000B9000000}"/>
    <cellStyle name="Normal 2" xfId="8" xr:uid="{00000000-0005-0000-0000-0000BA000000}"/>
    <cellStyle name="Normal 2 2" xfId="213" xr:uid="{00000000-0005-0000-0000-0000BB000000}"/>
    <cellStyle name="Normal 2 2 2" xfId="214" xr:uid="{00000000-0005-0000-0000-0000BC000000}"/>
    <cellStyle name="Normal 2 2 3" xfId="215" xr:uid="{00000000-0005-0000-0000-0000BD000000}"/>
    <cellStyle name="Normal 2 3" xfId="216" xr:uid="{00000000-0005-0000-0000-0000BE000000}"/>
    <cellStyle name="Normal 2 3 2" xfId="217" xr:uid="{00000000-0005-0000-0000-0000BF000000}"/>
    <cellStyle name="Normal 2 3 3" xfId="218" xr:uid="{00000000-0005-0000-0000-0000C0000000}"/>
    <cellStyle name="Normal 2 3 3 2" xfId="219" xr:uid="{00000000-0005-0000-0000-0000C1000000}"/>
    <cellStyle name="Normal 2 3 4" xfId="220" xr:uid="{00000000-0005-0000-0000-0000C2000000}"/>
    <cellStyle name="Normal 2 4" xfId="221" xr:uid="{00000000-0005-0000-0000-0000C3000000}"/>
    <cellStyle name="Normal 2 4 2" xfId="222" xr:uid="{00000000-0005-0000-0000-0000C4000000}"/>
    <cellStyle name="Normal 2 5" xfId="223" xr:uid="{00000000-0005-0000-0000-0000C5000000}"/>
    <cellStyle name="Normal 2 6" xfId="224" xr:uid="{00000000-0005-0000-0000-0000C6000000}"/>
    <cellStyle name="Normal 3" xfId="10" xr:uid="{00000000-0005-0000-0000-0000C7000000}"/>
    <cellStyle name="Normal 3 2" xfId="94" xr:uid="{00000000-0005-0000-0000-0000C8000000}"/>
    <cellStyle name="Normal 3 3" xfId="135" xr:uid="{00000000-0005-0000-0000-0000C9000000}"/>
    <cellStyle name="Normal 3 4" xfId="177" xr:uid="{00000000-0005-0000-0000-0000CA000000}"/>
    <cellStyle name="Normal 4" xfId="12" xr:uid="{00000000-0005-0000-0000-0000CB000000}"/>
    <cellStyle name="Normal 4 2" xfId="96" xr:uid="{00000000-0005-0000-0000-0000CC000000}"/>
    <cellStyle name="Normal 4 2 2" xfId="225" xr:uid="{00000000-0005-0000-0000-0000CD000000}"/>
    <cellStyle name="Normal 4 2 3" xfId="226" xr:uid="{00000000-0005-0000-0000-0000CE000000}"/>
    <cellStyle name="Normal 4 3" xfId="137" xr:uid="{00000000-0005-0000-0000-0000CF000000}"/>
    <cellStyle name="Normal 4 4" xfId="227" xr:uid="{00000000-0005-0000-0000-0000D0000000}"/>
    <cellStyle name="Normal 4 5" xfId="228" xr:uid="{00000000-0005-0000-0000-0000D1000000}"/>
    <cellStyle name="Normal 5" xfId="13" xr:uid="{00000000-0005-0000-0000-0000D2000000}"/>
    <cellStyle name="Normal 5 2" xfId="97" xr:uid="{00000000-0005-0000-0000-0000D3000000}"/>
    <cellStyle name="Normal 5 3" xfId="138" xr:uid="{00000000-0005-0000-0000-0000D4000000}"/>
    <cellStyle name="Normal 6" xfId="16" xr:uid="{00000000-0005-0000-0000-0000D5000000}"/>
    <cellStyle name="Normal 6 2" xfId="100" xr:uid="{00000000-0005-0000-0000-0000D6000000}"/>
    <cellStyle name="Normal 6 3" xfId="141" xr:uid="{00000000-0005-0000-0000-0000D7000000}"/>
    <cellStyle name="Normal 6 4" xfId="229" xr:uid="{00000000-0005-0000-0000-0000D8000000}"/>
    <cellStyle name="Normal 7" xfId="58" xr:uid="{00000000-0005-0000-0000-0000D9000000}"/>
    <cellStyle name="Normal 7 2" xfId="102" xr:uid="{00000000-0005-0000-0000-0000DA000000}"/>
    <cellStyle name="Normal 7 3" xfId="143" xr:uid="{00000000-0005-0000-0000-0000DB000000}"/>
    <cellStyle name="Normal 8" xfId="61" xr:uid="{00000000-0005-0000-0000-0000DC000000}"/>
    <cellStyle name="Normal 8 2" xfId="105" xr:uid="{00000000-0005-0000-0000-0000DD000000}"/>
    <cellStyle name="Normal 8 3" xfId="146" xr:uid="{00000000-0005-0000-0000-0000DE000000}"/>
    <cellStyle name="Normal 9" xfId="91" xr:uid="{00000000-0005-0000-0000-0000DF000000}"/>
    <cellStyle name="Normal_QS Quarterly Reporting Form(1)" xfId="3" xr:uid="{00000000-0005-0000-0000-0000E0000000}"/>
    <cellStyle name="Note 2" xfId="60" xr:uid="{00000000-0005-0000-0000-0000E1000000}"/>
    <cellStyle name="Note 2 2" xfId="104" xr:uid="{00000000-0005-0000-0000-0000E2000000}"/>
    <cellStyle name="Note 2 3" xfId="145" xr:uid="{00000000-0005-0000-0000-0000E3000000}"/>
    <cellStyle name="Note 3" xfId="63" xr:uid="{00000000-0005-0000-0000-0000E4000000}"/>
    <cellStyle name="Note 3 2" xfId="107" xr:uid="{00000000-0005-0000-0000-0000E5000000}"/>
    <cellStyle name="Note 3 3" xfId="148" xr:uid="{00000000-0005-0000-0000-0000E6000000}"/>
    <cellStyle name="Note 4" xfId="78" xr:uid="{00000000-0005-0000-0000-0000E7000000}"/>
    <cellStyle name="Note 5" xfId="122" xr:uid="{00000000-0005-0000-0000-0000E8000000}"/>
    <cellStyle name="Note 6" xfId="163" xr:uid="{00000000-0005-0000-0000-0000E9000000}"/>
    <cellStyle name="Note 7" xfId="256" xr:uid="{00000000-0005-0000-0000-0000EA000000}"/>
    <cellStyle name="Output" xfId="27" builtinId="21" customBuiltin="1"/>
    <cellStyle name="Percent" xfId="2" builtinId="5"/>
    <cellStyle name="Percent 10" xfId="230" xr:uid="{00000000-0005-0000-0000-0000ED000000}"/>
    <cellStyle name="Percent 2" xfId="9" xr:uid="{00000000-0005-0000-0000-0000EE000000}"/>
    <cellStyle name="Percent 2 2" xfId="231" xr:uid="{00000000-0005-0000-0000-0000EF000000}"/>
    <cellStyle name="Percent 2 2 2" xfId="232" xr:uid="{00000000-0005-0000-0000-0000F0000000}"/>
    <cellStyle name="Percent 2 3" xfId="233" xr:uid="{00000000-0005-0000-0000-0000F1000000}"/>
    <cellStyle name="Percent 2 3 2" xfId="234" xr:uid="{00000000-0005-0000-0000-0000F2000000}"/>
    <cellStyle name="Percent 2 3 3" xfId="235" xr:uid="{00000000-0005-0000-0000-0000F3000000}"/>
    <cellStyle name="Percent 2 3 3 2" xfId="236" xr:uid="{00000000-0005-0000-0000-0000F4000000}"/>
    <cellStyle name="Percent 2 4" xfId="237" xr:uid="{00000000-0005-0000-0000-0000F5000000}"/>
    <cellStyle name="Percent 2 4 2" xfId="238" xr:uid="{00000000-0005-0000-0000-0000F6000000}"/>
    <cellStyle name="Percent 2 5" xfId="239" xr:uid="{00000000-0005-0000-0000-0000F7000000}"/>
    <cellStyle name="Percent 2 6" xfId="240" xr:uid="{00000000-0005-0000-0000-0000F8000000}"/>
    <cellStyle name="Percent 3" xfId="15" xr:uid="{00000000-0005-0000-0000-0000F9000000}"/>
    <cellStyle name="Percent 3 2" xfId="99" xr:uid="{00000000-0005-0000-0000-0000FA000000}"/>
    <cellStyle name="Percent 3 3" xfId="140" xr:uid="{00000000-0005-0000-0000-0000FB000000}"/>
    <cellStyle name="Percent 4" xfId="93" xr:uid="{00000000-0005-0000-0000-0000FC000000}"/>
    <cellStyle name="Percent 4 2" xfId="241" xr:uid="{00000000-0005-0000-0000-0000FD000000}"/>
    <cellStyle name="Percent 4 2 2" xfId="242" xr:uid="{00000000-0005-0000-0000-0000FE000000}"/>
    <cellStyle name="Percent 4 2 3" xfId="243" xr:uid="{00000000-0005-0000-0000-0000FF000000}"/>
    <cellStyle name="Percent 4 3" xfId="244" xr:uid="{00000000-0005-0000-0000-000000010000}"/>
    <cellStyle name="Percent 4 4" xfId="245" xr:uid="{00000000-0005-0000-0000-000001010000}"/>
    <cellStyle name="Percent 5" xfId="246" xr:uid="{00000000-0005-0000-0000-000002010000}"/>
    <cellStyle name="Percent 5 2" xfId="247" xr:uid="{00000000-0005-0000-0000-000003010000}"/>
    <cellStyle name="Percent 6" xfId="248" xr:uid="{00000000-0005-0000-0000-000004010000}"/>
    <cellStyle name="Percent 6 2" xfId="249" xr:uid="{00000000-0005-0000-0000-000005010000}"/>
    <cellStyle name="Percent 6 3" xfId="250" xr:uid="{00000000-0005-0000-0000-000006010000}"/>
    <cellStyle name="Percent 7" xfId="251" xr:uid="{00000000-0005-0000-0000-000007010000}"/>
    <cellStyle name="Percent 8" xfId="252" xr:uid="{00000000-0005-0000-0000-000008010000}"/>
    <cellStyle name="Percent 9" xfId="253" xr:uid="{00000000-0005-0000-0000-000009010000}"/>
    <cellStyle name="Title" xfId="18" builtinId="15" customBuiltin="1"/>
    <cellStyle name="Total" xfId="33" builtinId="25" customBuiltin="1"/>
    <cellStyle name="Warning Text" xfId="31" builtinId="11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1781735</xdr:colOff>
      <xdr:row>0</xdr:row>
      <xdr:rowOff>26895</xdr:rowOff>
    </xdr:from>
    <xdr:to>
      <xdr:col>7</xdr:col>
      <xdr:colOff>31377</xdr:colOff>
      <xdr:row>9</xdr:row>
      <xdr:rowOff>145678</xdr:rowOff>
    </xdr:to>
    <xdr:pic>
      <xdr:nvPicPr>
        <xdr:cNvPr id="2" name="Picture 1" descr="New 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3135" y="26895"/>
          <a:ext cx="1526242" cy="15761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insurance\XS%20Casualty%20National\2nd%20Qtr%202011\2011q2%20Energy%20National%20-%20CVS1919%20Assumed%20-%20SIL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002655\AppData\Local\Microsoft\Windows\INetCache\IE\T9KEYBQ8\ExcLiaBeach_1Q14_SIL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P&amp;L"/>
      <sheetName val="Premium Bordereaux"/>
      <sheetName val="Loss Run"/>
      <sheetName val="Sheet4"/>
      <sheetName val="Sheet2"/>
    </sheetNames>
    <sheetDataSet>
      <sheetData sheetId="0">
        <row r="1">
          <cell r="A1" t="str">
            <v>Choose Company</v>
          </cell>
        </row>
        <row r="2">
          <cell r="A2" t="str">
            <v>Starr Indemnity &amp; Liability Company</v>
          </cell>
        </row>
        <row r="3">
          <cell r="A3" t="str">
            <v>Starr Surplus Lines Company</v>
          </cell>
        </row>
        <row r="4">
          <cell r="A4" t="str">
            <v>CVS 1919 Syndicate</v>
          </cell>
        </row>
        <row r="5">
          <cell r="A5" t="str">
            <v>Starr Insurance &amp; Reinsurance Limited</v>
          </cell>
        </row>
        <row r="10">
          <cell r="A10" t="str">
            <v>As of Dates</v>
          </cell>
        </row>
        <row r="11">
          <cell r="A11" t="str">
            <v>ITD 1Q2011</v>
          </cell>
        </row>
        <row r="12">
          <cell r="A12" t="str">
            <v>ITD 2Q2011</v>
          </cell>
        </row>
        <row r="13">
          <cell r="A13" t="str">
            <v>ITD 3Q2011</v>
          </cell>
        </row>
        <row r="14">
          <cell r="A14" t="str">
            <v>ITD 4Q2011</v>
          </cell>
        </row>
        <row r="15">
          <cell r="A15" t="str">
            <v>ITD 1Q2012</v>
          </cell>
        </row>
        <row r="16">
          <cell r="A16" t="str">
            <v>ITD 2Q2012</v>
          </cell>
        </row>
        <row r="17">
          <cell r="A17" t="str">
            <v>ITD 3Q2012</v>
          </cell>
        </row>
        <row r="18">
          <cell r="A18" t="str">
            <v>ITD 4Q2012</v>
          </cell>
        </row>
        <row r="19">
          <cell r="A19" t="str">
            <v>ITD 1Q2013</v>
          </cell>
        </row>
        <row r="20">
          <cell r="A20" t="str">
            <v>ITD 2Q2013</v>
          </cell>
        </row>
        <row r="21">
          <cell r="A21" t="str">
            <v>ITD 3Q2013</v>
          </cell>
        </row>
        <row r="22">
          <cell r="A22" t="str">
            <v>ITD 4Q2013</v>
          </cell>
        </row>
        <row r="23">
          <cell r="A23" t="str">
            <v>QTD 1Q2011</v>
          </cell>
        </row>
        <row r="24">
          <cell r="A24" t="str">
            <v>QTD 2Q2011</v>
          </cell>
        </row>
        <row r="25">
          <cell r="A25" t="str">
            <v>QTD 3Q2011</v>
          </cell>
        </row>
        <row r="26">
          <cell r="A26" t="str">
            <v>QTD 4Q2011</v>
          </cell>
        </row>
        <row r="27">
          <cell r="A27" t="str">
            <v>QTD 1Q2012</v>
          </cell>
        </row>
        <row r="28">
          <cell r="A28" t="str">
            <v>QTD 2Q2012</v>
          </cell>
        </row>
        <row r="29">
          <cell r="A29" t="str">
            <v>QTD 3Q2012</v>
          </cell>
        </row>
        <row r="30">
          <cell r="A30" t="str">
            <v>QTD 4Q2012</v>
          </cell>
        </row>
        <row r="31">
          <cell r="A31" t="str">
            <v>QTD 1Q2013</v>
          </cell>
        </row>
        <row r="32">
          <cell r="A32" t="str">
            <v>QTD 2Q2013</v>
          </cell>
        </row>
        <row r="33">
          <cell r="A33" t="str">
            <v>QTD 3Q2013</v>
          </cell>
        </row>
        <row r="34">
          <cell r="A34" t="str">
            <v>QTD 4Q2013</v>
          </cell>
        </row>
      </sheetData>
      <sheetData sheetId="1" refreshError="1"/>
      <sheetData sheetId="2"/>
      <sheetData sheetId="3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MENT REQUEST"/>
      <sheetName val="Premium_Bord"/>
      <sheetName val="Loss_Bord"/>
      <sheetName val="Reserve_Bord"/>
      <sheetName val="Tty 2011 4008110"/>
      <sheetName val="Tty 2012 4008120"/>
      <sheetName val="Tty 2013 4008130 "/>
      <sheetName val="Tty 2014 4008140"/>
      <sheetName val="IBNR"/>
    </sheetNames>
    <sheetDataSet>
      <sheetData sheetId="0">
        <row r="1">
          <cell r="B1" t="str">
            <v>Starr Indemnity Liability Company</v>
          </cell>
        </row>
        <row r="3">
          <cell r="A3">
            <v>1</v>
          </cell>
          <cell r="B3" t="str">
            <v>Excess Liability Quota Share</v>
          </cell>
          <cell r="C3" t="str">
            <v xml:space="preserve">Beach Associates Ltd. </v>
          </cell>
          <cell r="D3" t="str">
            <v>Our ref# 4008110 Your Ref #338-2-11-00-00</v>
          </cell>
          <cell r="E3">
            <v>41729</v>
          </cell>
          <cell r="F3">
            <v>4008110</v>
          </cell>
          <cell r="G3" t="str">
            <v>Treaty Year 2011 (01/01/2011 to 12/31/2011)</v>
          </cell>
          <cell r="H3">
            <v>0.375</v>
          </cell>
          <cell r="I3">
            <v>0.23499999999999999</v>
          </cell>
          <cell r="K3">
            <v>220053</v>
          </cell>
          <cell r="L3">
            <v>3129435.2266666666</v>
          </cell>
          <cell r="M3">
            <v>51712.454999999994</v>
          </cell>
          <cell r="N3">
            <v>0</v>
          </cell>
          <cell r="O3">
            <v>5077500</v>
          </cell>
          <cell r="P3">
            <v>389782.79999999987</v>
          </cell>
          <cell r="Q3">
            <v>14706344.239999969</v>
          </cell>
        </row>
        <row r="4">
          <cell r="A4">
            <v>2</v>
          </cell>
          <cell r="B4" t="str">
            <v>Excess Liability Quota Share</v>
          </cell>
          <cell r="C4" t="str">
            <v xml:space="preserve">Beach Associates Ltd. </v>
          </cell>
          <cell r="D4" t="str">
            <v>Our ref# 4008120 Your Ref #338-2-11-00-00</v>
          </cell>
          <cell r="E4">
            <v>41729</v>
          </cell>
          <cell r="F4">
            <v>4008120</v>
          </cell>
          <cell r="G4" t="str">
            <v>Treaty Year 2012 (01/01/2012 to 12/31/2012)</v>
          </cell>
          <cell r="H4">
            <v>0.25</v>
          </cell>
          <cell r="I4">
            <v>0.23499999999999999</v>
          </cell>
          <cell r="K4">
            <v>359724</v>
          </cell>
          <cell r="L4">
            <v>1025655.32</v>
          </cell>
          <cell r="M4">
            <v>84535.14</v>
          </cell>
          <cell r="N4">
            <v>0</v>
          </cell>
          <cell r="O4">
            <v>10000000</v>
          </cell>
          <cell r="P4">
            <v>175880.20000000004</v>
          </cell>
          <cell r="Q4">
            <v>1556745.84</v>
          </cell>
        </row>
        <row r="5">
          <cell r="A5">
            <v>3</v>
          </cell>
          <cell r="B5" t="str">
            <v>Excess Liability Quota Share</v>
          </cell>
          <cell r="C5" t="str">
            <v xml:space="preserve">Beach Associates Ltd. </v>
          </cell>
          <cell r="D5" t="str">
            <v>Our ref# 4008130 Your Ref #338-2-11-00-00</v>
          </cell>
          <cell r="E5">
            <v>41729</v>
          </cell>
          <cell r="F5">
            <v>4008130</v>
          </cell>
          <cell r="G5" t="str">
            <v>Treaty Year 2013 (01/01/2013 to 12/31/2013)</v>
          </cell>
          <cell r="H5">
            <v>0.36</v>
          </cell>
          <cell r="I5">
            <v>0.23499999999999999</v>
          </cell>
          <cell r="K5">
            <v>4273265</v>
          </cell>
          <cell r="L5">
            <v>36035645.222222246</v>
          </cell>
          <cell r="M5">
            <v>1004217.2749999999</v>
          </cell>
          <cell r="N5">
            <v>0</v>
          </cell>
          <cell r="O5">
            <v>0</v>
          </cell>
          <cell r="P5">
            <v>38710.000000000029</v>
          </cell>
          <cell r="Q5">
            <v>357.9999999999996</v>
          </cell>
        </row>
        <row r="6">
          <cell r="A6">
            <v>4</v>
          </cell>
          <cell r="B6" t="str">
            <v>Excess Liability Quota Share</v>
          </cell>
          <cell r="C6" t="str">
            <v xml:space="preserve">Beach Associates Ltd. </v>
          </cell>
          <cell r="D6" t="str">
            <v>Our ref# 4008140 Your Ref #338-2-11-00-00</v>
          </cell>
          <cell r="E6">
            <v>41729</v>
          </cell>
          <cell r="F6">
            <v>4008140</v>
          </cell>
          <cell r="G6" t="str">
            <v>Treaty Year 2014 (01/01/2014 to 12/31/2014)</v>
          </cell>
          <cell r="H6">
            <v>0.5</v>
          </cell>
          <cell r="I6">
            <v>0.25</v>
          </cell>
          <cell r="K6">
            <v>17866614</v>
          </cell>
          <cell r="L6">
            <v>15480835.479999995</v>
          </cell>
          <cell r="M6">
            <v>4466653.5</v>
          </cell>
          <cell r="N6">
            <v>0</v>
          </cell>
          <cell r="O6">
            <v>0</v>
          </cell>
          <cell r="P6">
            <v>1020</v>
          </cell>
          <cell r="Q6">
            <v>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fitToPage="1"/>
  </sheetPr>
  <dimension ref="A1:DB161"/>
  <sheetViews>
    <sheetView tabSelected="1" zoomScale="85" zoomScaleNormal="85"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5.140625" customWidth="1"/>
    <col min="2" max="2" width="5" customWidth="1"/>
    <col min="3" max="3" width="8.85546875" customWidth="1"/>
    <col min="4" max="4" width="9.42578125" bestFit="1" customWidth="1"/>
    <col min="5" max="5" width="19.85546875" customWidth="1"/>
    <col min="6" max="6" width="12.140625" bestFit="1" customWidth="1"/>
    <col min="7" max="7" width="30.5703125" bestFit="1" customWidth="1"/>
    <col min="8" max="8" width="24.5703125" style="3" customWidth="1"/>
    <col min="9" max="9" width="38" style="74" bestFit="1" customWidth="1"/>
    <col min="10" max="11" width="10.85546875" bestFit="1" customWidth="1"/>
    <col min="12" max="12" width="18.28515625" bestFit="1" customWidth="1"/>
    <col min="13" max="14" width="20" bestFit="1" customWidth="1"/>
    <col min="15" max="15" width="9" style="75" bestFit="1" customWidth="1"/>
    <col min="16" max="16" width="12.5703125" style="1" bestFit="1" customWidth="1"/>
    <col min="17" max="17" width="20.85546875" style="1" bestFit="1" customWidth="1"/>
    <col min="18" max="18" width="16.85546875" style="1" bestFit="1" customWidth="1"/>
    <col min="19" max="19" width="18.85546875" style="1" bestFit="1" customWidth="1"/>
    <col min="20" max="20" width="9.140625" style="9"/>
    <col min="21" max="21" width="31.28515625" style="9" customWidth="1"/>
    <col min="22" max="106" width="9.140625" style="9"/>
  </cols>
  <sheetData>
    <row r="1" spans="1:21" x14ac:dyDescent="0.2">
      <c r="P1" s="134"/>
      <c r="Q1" s="76">
        <f>SUBTOTAL(9,Q$2:Q$143)</f>
        <v>17866614</v>
      </c>
      <c r="R1" s="76">
        <f>SUBTOTAL(9,R$2:R$143)</f>
        <v>8933307</v>
      </c>
      <c r="S1" s="76">
        <f>SUBTOTAL(9,S$2:S$143)</f>
        <v>2233326.8399999989</v>
      </c>
    </row>
    <row r="2" spans="1:21" ht="60" x14ac:dyDescent="0.25">
      <c r="A2" s="152" t="s">
        <v>30</v>
      </c>
      <c r="B2" s="152" t="s">
        <v>30</v>
      </c>
      <c r="C2" s="152" t="s">
        <v>31</v>
      </c>
      <c r="D2" s="152" t="s">
        <v>32</v>
      </c>
      <c r="E2" s="152" t="s">
        <v>32</v>
      </c>
      <c r="F2" s="152" t="s">
        <v>32</v>
      </c>
      <c r="G2" s="152" t="s">
        <v>32</v>
      </c>
      <c r="H2" s="153" t="s">
        <v>33</v>
      </c>
      <c r="I2" s="152" t="s">
        <v>70</v>
      </c>
      <c r="J2" s="152" t="s">
        <v>84</v>
      </c>
      <c r="K2" s="152" t="s">
        <v>137</v>
      </c>
      <c r="L2" s="152" t="s">
        <v>35</v>
      </c>
      <c r="M2" s="152" t="s">
        <v>85</v>
      </c>
      <c r="N2" s="152" t="s">
        <v>85</v>
      </c>
      <c r="O2" s="152" t="s">
        <v>36</v>
      </c>
      <c r="P2" s="152" t="s">
        <v>37</v>
      </c>
      <c r="Q2" s="152" t="s">
        <v>38</v>
      </c>
      <c r="R2" s="152" t="s">
        <v>39</v>
      </c>
      <c r="S2" s="152" t="s">
        <v>40</v>
      </c>
      <c r="T2" s="152" t="s">
        <v>42</v>
      </c>
    </row>
    <row r="3" spans="1:21" ht="15" x14ac:dyDescent="0.25">
      <c r="A3" s="156">
        <v>1</v>
      </c>
      <c r="B3" s="156" t="s">
        <v>41</v>
      </c>
      <c r="C3" s="156">
        <v>4008000</v>
      </c>
      <c r="D3" s="156">
        <v>20700</v>
      </c>
      <c r="E3" s="156" t="s">
        <v>57</v>
      </c>
      <c r="F3" s="156">
        <v>31890</v>
      </c>
      <c r="G3" s="156" t="s">
        <v>58</v>
      </c>
      <c r="H3" s="154">
        <v>1000015094</v>
      </c>
      <c r="I3" s="156" t="s">
        <v>87</v>
      </c>
      <c r="J3" s="157">
        <v>41679</v>
      </c>
      <c r="K3" s="157">
        <v>42044</v>
      </c>
      <c r="L3" s="156" t="s">
        <v>54</v>
      </c>
      <c r="M3" s="156" t="s">
        <v>55</v>
      </c>
      <c r="N3" s="156" t="s">
        <v>132</v>
      </c>
      <c r="O3" s="156" t="s">
        <v>140</v>
      </c>
      <c r="P3" s="156">
        <v>4008140</v>
      </c>
      <c r="Q3" s="158">
        <v>42900</v>
      </c>
      <c r="R3" s="158">
        <v>21450</v>
      </c>
      <c r="S3" s="158">
        <v>5362.5</v>
      </c>
      <c r="T3" s="156" t="s">
        <v>71</v>
      </c>
      <c r="U3" s="156"/>
    </row>
    <row r="4" spans="1:21" ht="15" x14ac:dyDescent="0.25">
      <c r="A4" s="156">
        <v>1</v>
      </c>
      <c r="B4" s="156" t="s">
        <v>41</v>
      </c>
      <c r="C4" s="156">
        <v>4008000</v>
      </c>
      <c r="D4" s="156">
        <v>20700</v>
      </c>
      <c r="E4" s="156" t="s">
        <v>57</v>
      </c>
      <c r="F4" s="156">
        <v>31890</v>
      </c>
      <c r="G4" s="156" t="s">
        <v>58</v>
      </c>
      <c r="H4" s="154">
        <v>1000015097</v>
      </c>
      <c r="I4" s="156" t="s">
        <v>86</v>
      </c>
      <c r="J4" s="157">
        <v>41671</v>
      </c>
      <c r="K4" s="157">
        <v>42036</v>
      </c>
      <c r="L4" s="156" t="s">
        <v>54</v>
      </c>
      <c r="M4" s="156" t="s">
        <v>55</v>
      </c>
      <c r="N4" s="156" t="s">
        <v>132</v>
      </c>
      <c r="O4" s="156" t="s">
        <v>140</v>
      </c>
      <c r="P4" s="156">
        <v>4008140</v>
      </c>
      <c r="Q4" s="158">
        <v>86500</v>
      </c>
      <c r="R4" s="158">
        <v>43250</v>
      </c>
      <c r="S4" s="158">
        <v>10812.5</v>
      </c>
      <c r="T4" s="156" t="s">
        <v>71</v>
      </c>
      <c r="U4" s="156"/>
    </row>
    <row r="5" spans="1:21" ht="15" x14ac:dyDescent="0.25">
      <c r="A5" s="156">
        <v>1</v>
      </c>
      <c r="B5" s="156" t="s">
        <v>41</v>
      </c>
      <c r="C5" s="156">
        <v>4008000</v>
      </c>
      <c r="D5" s="156">
        <v>20700</v>
      </c>
      <c r="E5" s="156" t="s">
        <v>57</v>
      </c>
      <c r="F5" s="156">
        <v>31890</v>
      </c>
      <c r="G5" s="156" t="s">
        <v>58</v>
      </c>
      <c r="H5" s="154">
        <v>1000015115</v>
      </c>
      <c r="I5" s="156" t="s">
        <v>141</v>
      </c>
      <c r="J5" s="157">
        <v>41728</v>
      </c>
      <c r="K5" s="157">
        <v>42093</v>
      </c>
      <c r="L5" s="156" t="s">
        <v>54</v>
      </c>
      <c r="M5" s="156" t="s">
        <v>55</v>
      </c>
      <c r="N5" s="156" t="s">
        <v>132</v>
      </c>
      <c r="O5" s="156" t="s">
        <v>142</v>
      </c>
      <c r="P5" s="156">
        <v>4008140</v>
      </c>
      <c r="Q5" s="158">
        <v>80000</v>
      </c>
      <c r="R5" s="158">
        <v>40000</v>
      </c>
      <c r="S5" s="158">
        <v>10000</v>
      </c>
      <c r="T5" s="156" t="s">
        <v>71</v>
      </c>
      <c r="U5" s="156"/>
    </row>
    <row r="6" spans="1:21" ht="15" x14ac:dyDescent="0.25">
      <c r="A6" s="156">
        <v>1</v>
      </c>
      <c r="B6" s="156" t="s">
        <v>41</v>
      </c>
      <c r="C6" s="156">
        <v>4008000</v>
      </c>
      <c r="D6" s="156">
        <v>20700</v>
      </c>
      <c r="E6" s="156" t="s">
        <v>57</v>
      </c>
      <c r="F6" s="156">
        <v>31900</v>
      </c>
      <c r="G6" s="156" t="s">
        <v>59</v>
      </c>
      <c r="H6" s="154">
        <v>1000015107</v>
      </c>
      <c r="I6" s="156" t="s">
        <v>143</v>
      </c>
      <c r="J6" s="157">
        <v>41712</v>
      </c>
      <c r="K6" s="157">
        <v>42443</v>
      </c>
      <c r="L6" s="156" t="s">
        <v>54</v>
      </c>
      <c r="M6" s="156" t="s">
        <v>55</v>
      </c>
      <c r="N6" s="156" t="s">
        <v>132</v>
      </c>
      <c r="O6" s="156" t="s">
        <v>142</v>
      </c>
      <c r="P6" s="156">
        <v>4008140</v>
      </c>
      <c r="Q6" s="158">
        <v>146267</v>
      </c>
      <c r="R6" s="158">
        <v>73133.5</v>
      </c>
      <c r="S6" s="158">
        <v>18283.38</v>
      </c>
      <c r="T6" s="156" t="s">
        <v>71</v>
      </c>
      <c r="U6" s="156"/>
    </row>
    <row r="7" spans="1:21" ht="15" x14ac:dyDescent="0.25">
      <c r="A7" s="156">
        <v>1</v>
      </c>
      <c r="B7" s="156" t="s">
        <v>41</v>
      </c>
      <c r="C7" s="156">
        <v>4008000</v>
      </c>
      <c r="D7" s="156">
        <v>20700</v>
      </c>
      <c r="E7" s="156" t="s">
        <v>57</v>
      </c>
      <c r="F7" s="156">
        <v>31900</v>
      </c>
      <c r="G7" s="156" t="s">
        <v>59</v>
      </c>
      <c r="H7" s="154">
        <v>1000015112</v>
      </c>
      <c r="I7" s="156" t="s">
        <v>144</v>
      </c>
      <c r="J7" s="157">
        <v>41724</v>
      </c>
      <c r="K7" s="157">
        <v>42735</v>
      </c>
      <c r="L7" s="156" t="s">
        <v>54</v>
      </c>
      <c r="M7" s="156" t="s">
        <v>55</v>
      </c>
      <c r="N7" s="156" t="s">
        <v>132</v>
      </c>
      <c r="O7" s="156" t="s">
        <v>142</v>
      </c>
      <c r="P7" s="156">
        <v>4008140</v>
      </c>
      <c r="Q7" s="158">
        <v>598700</v>
      </c>
      <c r="R7" s="158">
        <v>299350</v>
      </c>
      <c r="S7" s="158">
        <v>74837.5</v>
      </c>
      <c r="T7" s="156" t="s">
        <v>71</v>
      </c>
      <c r="U7" s="156"/>
    </row>
    <row r="8" spans="1:21" ht="15" x14ac:dyDescent="0.25">
      <c r="A8" s="156">
        <v>1</v>
      </c>
      <c r="B8" s="156" t="s">
        <v>41</v>
      </c>
      <c r="C8" s="156">
        <v>4008000</v>
      </c>
      <c r="D8" s="156">
        <v>20700</v>
      </c>
      <c r="E8" s="156" t="s">
        <v>57</v>
      </c>
      <c r="F8" s="156">
        <v>31910</v>
      </c>
      <c r="G8" s="156" t="s">
        <v>60</v>
      </c>
      <c r="H8" s="154">
        <v>1000015098</v>
      </c>
      <c r="I8" s="156" t="s">
        <v>145</v>
      </c>
      <c r="J8" s="157">
        <v>41683</v>
      </c>
      <c r="K8" s="157">
        <v>42564</v>
      </c>
      <c r="L8" s="156" t="s">
        <v>54</v>
      </c>
      <c r="M8" s="156" t="s">
        <v>55</v>
      </c>
      <c r="N8" s="156" t="s">
        <v>132</v>
      </c>
      <c r="O8" s="156" t="s">
        <v>140</v>
      </c>
      <c r="P8" s="156">
        <v>4008140</v>
      </c>
      <c r="Q8" s="158">
        <v>128400</v>
      </c>
      <c r="R8" s="158">
        <v>64200</v>
      </c>
      <c r="S8" s="158">
        <v>16050</v>
      </c>
      <c r="T8" s="156" t="s">
        <v>71</v>
      </c>
      <c r="U8" s="156"/>
    </row>
    <row r="9" spans="1:21" ht="15" x14ac:dyDescent="0.25">
      <c r="A9" s="156">
        <v>1</v>
      </c>
      <c r="B9" s="156" t="s">
        <v>41</v>
      </c>
      <c r="C9" s="156">
        <v>4008000</v>
      </c>
      <c r="D9" s="156">
        <v>20700</v>
      </c>
      <c r="E9" s="156" t="s">
        <v>57</v>
      </c>
      <c r="F9" s="156">
        <v>31910</v>
      </c>
      <c r="G9" s="156" t="s">
        <v>60</v>
      </c>
      <c r="H9" s="154">
        <v>1000015109</v>
      </c>
      <c r="I9" s="156" t="s">
        <v>146</v>
      </c>
      <c r="J9" s="157">
        <v>41722</v>
      </c>
      <c r="K9" s="157">
        <v>43183</v>
      </c>
      <c r="L9" s="156" t="s">
        <v>54</v>
      </c>
      <c r="M9" s="156" t="s">
        <v>55</v>
      </c>
      <c r="N9" s="156" t="s">
        <v>132</v>
      </c>
      <c r="O9" s="156" t="s">
        <v>142</v>
      </c>
      <c r="P9" s="156">
        <v>4008140</v>
      </c>
      <c r="Q9" s="158">
        <v>154700</v>
      </c>
      <c r="R9" s="158">
        <v>77350</v>
      </c>
      <c r="S9" s="158">
        <v>19337.5</v>
      </c>
      <c r="T9" s="156" t="s">
        <v>71</v>
      </c>
      <c r="U9" s="156"/>
    </row>
    <row r="10" spans="1:21" ht="15" x14ac:dyDescent="0.25">
      <c r="A10" s="156">
        <v>1</v>
      </c>
      <c r="B10" s="156" t="s">
        <v>41</v>
      </c>
      <c r="C10" s="156">
        <v>4008000</v>
      </c>
      <c r="D10" s="156">
        <v>20700</v>
      </c>
      <c r="E10" s="156" t="s">
        <v>57</v>
      </c>
      <c r="F10" s="156">
        <v>31910</v>
      </c>
      <c r="G10" s="156" t="s">
        <v>60</v>
      </c>
      <c r="H10" s="154">
        <v>1000015113</v>
      </c>
      <c r="I10" s="156" t="s">
        <v>147</v>
      </c>
      <c r="J10" s="157">
        <v>41723</v>
      </c>
      <c r="K10" s="157">
        <v>42819</v>
      </c>
      <c r="L10" s="156" t="s">
        <v>54</v>
      </c>
      <c r="M10" s="156" t="s">
        <v>55</v>
      </c>
      <c r="N10" s="156" t="s">
        <v>132</v>
      </c>
      <c r="O10" s="156" t="s">
        <v>142</v>
      </c>
      <c r="P10" s="156">
        <v>4008140</v>
      </c>
      <c r="Q10" s="158">
        <v>90000</v>
      </c>
      <c r="R10" s="158">
        <v>45000</v>
      </c>
      <c r="S10" s="158">
        <v>11250</v>
      </c>
      <c r="T10" s="156" t="s">
        <v>71</v>
      </c>
      <c r="U10" s="156"/>
    </row>
    <row r="11" spans="1:21" ht="15" x14ac:dyDescent="0.25">
      <c r="A11" s="156">
        <v>1</v>
      </c>
      <c r="B11" s="156" t="s">
        <v>41</v>
      </c>
      <c r="C11" s="156">
        <v>4008000</v>
      </c>
      <c r="D11" s="156">
        <v>20720</v>
      </c>
      <c r="E11" s="156" t="s">
        <v>61</v>
      </c>
      <c r="F11" s="156">
        <v>31950</v>
      </c>
      <c r="G11" s="156" t="s">
        <v>62</v>
      </c>
      <c r="H11" s="154">
        <v>1000005139</v>
      </c>
      <c r="I11" s="156" t="s">
        <v>148</v>
      </c>
      <c r="J11" s="157">
        <v>41640</v>
      </c>
      <c r="K11" s="157">
        <v>42005</v>
      </c>
      <c r="L11" s="156" t="s">
        <v>54</v>
      </c>
      <c r="M11" s="156" t="s">
        <v>55</v>
      </c>
      <c r="N11" s="156" t="s">
        <v>132</v>
      </c>
      <c r="O11" s="156" t="s">
        <v>139</v>
      </c>
      <c r="P11" s="156">
        <v>4008140</v>
      </c>
      <c r="Q11" s="158">
        <v>238100</v>
      </c>
      <c r="R11" s="158">
        <v>119050</v>
      </c>
      <c r="S11" s="158">
        <v>29762.5</v>
      </c>
      <c r="T11" s="156" t="s">
        <v>71</v>
      </c>
      <c r="U11" s="156"/>
    </row>
    <row r="12" spans="1:21" ht="15" x14ac:dyDescent="0.25">
      <c r="A12" s="156">
        <v>1</v>
      </c>
      <c r="B12" s="156" t="s">
        <v>41</v>
      </c>
      <c r="C12" s="156">
        <v>4008000</v>
      </c>
      <c r="D12" s="156">
        <v>20720</v>
      </c>
      <c r="E12" s="156" t="s">
        <v>61</v>
      </c>
      <c r="F12" s="156">
        <v>31950</v>
      </c>
      <c r="G12" s="156" t="s">
        <v>62</v>
      </c>
      <c r="H12" s="154">
        <v>1000005148</v>
      </c>
      <c r="I12" s="156" t="s">
        <v>149</v>
      </c>
      <c r="J12" s="157">
        <v>41640</v>
      </c>
      <c r="K12" s="157">
        <v>42005</v>
      </c>
      <c r="L12" s="156" t="s">
        <v>54</v>
      </c>
      <c r="M12" s="156" t="s">
        <v>55</v>
      </c>
      <c r="N12" s="156" t="s">
        <v>132</v>
      </c>
      <c r="O12" s="156" t="s">
        <v>139</v>
      </c>
      <c r="P12" s="156">
        <v>4008140</v>
      </c>
      <c r="Q12" s="158">
        <v>159493</v>
      </c>
      <c r="R12" s="158">
        <v>79746.5</v>
      </c>
      <c r="S12" s="158">
        <v>19936.63</v>
      </c>
      <c r="T12" s="156" t="s">
        <v>71</v>
      </c>
      <c r="U12" s="156"/>
    </row>
    <row r="13" spans="1:21" ht="15" x14ac:dyDescent="0.25">
      <c r="A13" s="156">
        <v>1</v>
      </c>
      <c r="B13" s="156" t="s">
        <v>41</v>
      </c>
      <c r="C13" s="156">
        <v>4008000</v>
      </c>
      <c r="D13" s="156">
        <v>20720</v>
      </c>
      <c r="E13" s="156" t="s">
        <v>61</v>
      </c>
      <c r="F13" s="156">
        <v>31950</v>
      </c>
      <c r="G13" s="156" t="s">
        <v>62</v>
      </c>
      <c r="H13" s="154">
        <v>1000005149</v>
      </c>
      <c r="I13" s="156" t="s">
        <v>150</v>
      </c>
      <c r="J13" s="157">
        <v>41640</v>
      </c>
      <c r="K13" s="157">
        <v>42005</v>
      </c>
      <c r="L13" s="156" t="s">
        <v>54</v>
      </c>
      <c r="M13" s="156" t="s">
        <v>55</v>
      </c>
      <c r="N13" s="156" t="s">
        <v>132</v>
      </c>
      <c r="O13" s="156" t="s">
        <v>139</v>
      </c>
      <c r="P13" s="156">
        <v>4008140</v>
      </c>
      <c r="Q13" s="158">
        <v>93000</v>
      </c>
      <c r="R13" s="158">
        <v>46500</v>
      </c>
      <c r="S13" s="158">
        <v>11625</v>
      </c>
      <c r="T13" s="156" t="s">
        <v>71</v>
      </c>
      <c r="U13" s="156"/>
    </row>
    <row r="14" spans="1:21" ht="15" x14ac:dyDescent="0.25">
      <c r="A14" s="156">
        <v>1</v>
      </c>
      <c r="B14" s="156" t="s">
        <v>41</v>
      </c>
      <c r="C14" s="156">
        <v>4008000</v>
      </c>
      <c r="D14" s="156">
        <v>20720</v>
      </c>
      <c r="E14" s="156" t="s">
        <v>61</v>
      </c>
      <c r="F14" s="156">
        <v>31950</v>
      </c>
      <c r="G14" s="156" t="s">
        <v>62</v>
      </c>
      <c r="H14" s="154">
        <v>1000005150</v>
      </c>
      <c r="I14" s="156" t="s">
        <v>151</v>
      </c>
      <c r="J14" s="157">
        <v>41640</v>
      </c>
      <c r="K14" s="157">
        <v>42005</v>
      </c>
      <c r="L14" s="156" t="s">
        <v>54</v>
      </c>
      <c r="M14" s="156" t="s">
        <v>55</v>
      </c>
      <c r="N14" s="156" t="s">
        <v>132</v>
      </c>
      <c r="O14" s="156" t="s">
        <v>139</v>
      </c>
      <c r="P14" s="156">
        <v>4008140</v>
      </c>
      <c r="Q14" s="158">
        <v>190842</v>
      </c>
      <c r="R14" s="158">
        <v>95421</v>
      </c>
      <c r="S14" s="158">
        <v>23855.25</v>
      </c>
      <c r="T14" s="156" t="s">
        <v>71</v>
      </c>
      <c r="U14" s="156"/>
    </row>
    <row r="15" spans="1:21" ht="15" x14ac:dyDescent="0.25">
      <c r="A15" s="156">
        <v>1</v>
      </c>
      <c r="B15" s="156" t="s">
        <v>41</v>
      </c>
      <c r="C15" s="156">
        <v>4008000</v>
      </c>
      <c r="D15" s="156">
        <v>20720</v>
      </c>
      <c r="E15" s="156" t="s">
        <v>61</v>
      </c>
      <c r="F15" s="156">
        <v>31950</v>
      </c>
      <c r="G15" s="156" t="s">
        <v>62</v>
      </c>
      <c r="H15" s="154">
        <v>1000005152</v>
      </c>
      <c r="I15" s="156" t="s">
        <v>152</v>
      </c>
      <c r="J15" s="157">
        <v>41640</v>
      </c>
      <c r="K15" s="157">
        <v>42005</v>
      </c>
      <c r="L15" s="156" t="s">
        <v>54</v>
      </c>
      <c r="M15" s="156" t="s">
        <v>55</v>
      </c>
      <c r="N15" s="156" t="s">
        <v>132</v>
      </c>
      <c r="O15" s="156" t="s">
        <v>139</v>
      </c>
      <c r="P15" s="156">
        <v>4008140</v>
      </c>
      <c r="Q15" s="158">
        <v>50898</v>
      </c>
      <c r="R15" s="158">
        <v>25449</v>
      </c>
      <c r="S15" s="158">
        <v>6362.25</v>
      </c>
      <c r="T15" s="156" t="s">
        <v>71</v>
      </c>
      <c r="U15" s="156"/>
    </row>
    <row r="16" spans="1:21" ht="15" x14ac:dyDescent="0.25">
      <c r="A16" s="156">
        <v>1</v>
      </c>
      <c r="B16" s="156" t="s">
        <v>41</v>
      </c>
      <c r="C16" s="156">
        <v>4008000</v>
      </c>
      <c r="D16" s="156">
        <v>20720</v>
      </c>
      <c r="E16" s="156" t="s">
        <v>61</v>
      </c>
      <c r="F16" s="156">
        <v>31950</v>
      </c>
      <c r="G16" s="156" t="s">
        <v>62</v>
      </c>
      <c r="H16" s="154">
        <v>1000005154</v>
      </c>
      <c r="I16" s="156" t="s">
        <v>153</v>
      </c>
      <c r="J16" s="157">
        <v>41640</v>
      </c>
      <c r="K16" s="157">
        <v>42005</v>
      </c>
      <c r="L16" s="156" t="s">
        <v>54</v>
      </c>
      <c r="M16" s="156" t="s">
        <v>55</v>
      </c>
      <c r="N16" s="156" t="s">
        <v>132</v>
      </c>
      <c r="O16" s="156" t="s">
        <v>139</v>
      </c>
      <c r="P16" s="156">
        <v>4008140</v>
      </c>
      <c r="Q16" s="158">
        <v>62900</v>
      </c>
      <c r="R16" s="158">
        <v>31450</v>
      </c>
      <c r="S16" s="158">
        <v>7862.5</v>
      </c>
      <c r="T16" s="156" t="s">
        <v>71</v>
      </c>
      <c r="U16" s="156"/>
    </row>
    <row r="17" spans="1:21" ht="15" x14ac:dyDescent="0.25">
      <c r="A17" s="156">
        <v>1</v>
      </c>
      <c r="B17" s="156" t="s">
        <v>41</v>
      </c>
      <c r="C17" s="156">
        <v>4008000</v>
      </c>
      <c r="D17" s="156">
        <v>20720</v>
      </c>
      <c r="E17" s="156" t="s">
        <v>61</v>
      </c>
      <c r="F17" s="156">
        <v>31950</v>
      </c>
      <c r="G17" s="156" t="s">
        <v>62</v>
      </c>
      <c r="H17" s="154">
        <v>1000005156</v>
      </c>
      <c r="I17" s="156" t="s">
        <v>154</v>
      </c>
      <c r="J17" s="157">
        <v>41640</v>
      </c>
      <c r="K17" s="157">
        <v>42005</v>
      </c>
      <c r="L17" s="156" t="s">
        <v>54</v>
      </c>
      <c r="M17" s="156" t="s">
        <v>55</v>
      </c>
      <c r="N17" s="156" t="s">
        <v>132</v>
      </c>
      <c r="O17" s="156" t="s">
        <v>139</v>
      </c>
      <c r="P17" s="156">
        <v>4008140</v>
      </c>
      <c r="Q17" s="158">
        <v>105000</v>
      </c>
      <c r="R17" s="158">
        <v>52500</v>
      </c>
      <c r="S17" s="158">
        <v>13125</v>
      </c>
      <c r="T17" s="156" t="s">
        <v>71</v>
      </c>
      <c r="U17" s="156"/>
    </row>
    <row r="18" spans="1:21" ht="15" x14ac:dyDescent="0.25">
      <c r="A18" s="156">
        <v>1</v>
      </c>
      <c r="B18" s="156" t="s">
        <v>41</v>
      </c>
      <c r="C18" s="156">
        <v>4008000</v>
      </c>
      <c r="D18" s="156">
        <v>20720</v>
      </c>
      <c r="E18" s="156" t="s">
        <v>61</v>
      </c>
      <c r="F18" s="156">
        <v>31950</v>
      </c>
      <c r="G18" s="156" t="s">
        <v>62</v>
      </c>
      <c r="H18" s="154">
        <v>1000005157</v>
      </c>
      <c r="I18" s="156" t="s">
        <v>155</v>
      </c>
      <c r="J18" s="157">
        <v>41640</v>
      </c>
      <c r="K18" s="157">
        <v>42005</v>
      </c>
      <c r="L18" s="156" t="s">
        <v>54</v>
      </c>
      <c r="M18" s="156" t="s">
        <v>55</v>
      </c>
      <c r="N18" s="156" t="s">
        <v>132</v>
      </c>
      <c r="O18" s="156" t="s">
        <v>139</v>
      </c>
      <c r="P18" s="156">
        <v>4008140</v>
      </c>
      <c r="Q18" s="158">
        <v>322831</v>
      </c>
      <c r="R18" s="158">
        <v>161415.5</v>
      </c>
      <c r="S18" s="158">
        <v>40353.879999999997</v>
      </c>
      <c r="T18" s="156" t="s">
        <v>71</v>
      </c>
      <c r="U18" s="156"/>
    </row>
    <row r="19" spans="1:21" ht="15" x14ac:dyDescent="0.25">
      <c r="A19" s="156">
        <v>1</v>
      </c>
      <c r="B19" s="156" t="s">
        <v>41</v>
      </c>
      <c r="C19" s="156">
        <v>4008000</v>
      </c>
      <c r="D19" s="156">
        <v>20720</v>
      </c>
      <c r="E19" s="156" t="s">
        <v>61</v>
      </c>
      <c r="F19" s="156">
        <v>31950</v>
      </c>
      <c r="G19" s="156" t="s">
        <v>62</v>
      </c>
      <c r="H19" s="154">
        <v>1000005161</v>
      </c>
      <c r="I19" s="156" t="s">
        <v>156</v>
      </c>
      <c r="J19" s="157">
        <v>41640</v>
      </c>
      <c r="K19" s="157">
        <v>42005</v>
      </c>
      <c r="L19" s="156" t="s">
        <v>54</v>
      </c>
      <c r="M19" s="156" t="s">
        <v>55</v>
      </c>
      <c r="N19" s="156" t="s">
        <v>132</v>
      </c>
      <c r="O19" s="156" t="s">
        <v>139</v>
      </c>
      <c r="P19" s="156">
        <v>4008140</v>
      </c>
      <c r="Q19" s="158">
        <v>220900</v>
      </c>
      <c r="R19" s="158">
        <v>110450</v>
      </c>
      <c r="S19" s="158">
        <v>27612.5</v>
      </c>
      <c r="T19" s="156" t="s">
        <v>71</v>
      </c>
      <c r="U19" s="156"/>
    </row>
    <row r="20" spans="1:21" ht="15" x14ac:dyDescent="0.25">
      <c r="A20" s="156">
        <v>1</v>
      </c>
      <c r="B20" s="156" t="s">
        <v>41</v>
      </c>
      <c r="C20" s="156">
        <v>4008000</v>
      </c>
      <c r="D20" s="156">
        <v>20720</v>
      </c>
      <c r="E20" s="156" t="s">
        <v>61</v>
      </c>
      <c r="F20" s="156">
        <v>31950</v>
      </c>
      <c r="G20" s="156" t="s">
        <v>62</v>
      </c>
      <c r="H20" s="154">
        <v>1000005163</v>
      </c>
      <c r="I20" s="156" t="s">
        <v>157</v>
      </c>
      <c r="J20" s="157">
        <v>41640</v>
      </c>
      <c r="K20" s="157">
        <v>42005</v>
      </c>
      <c r="L20" s="156" t="s">
        <v>54</v>
      </c>
      <c r="M20" s="156" t="s">
        <v>55</v>
      </c>
      <c r="N20" s="156" t="s">
        <v>132</v>
      </c>
      <c r="O20" s="156" t="s">
        <v>139</v>
      </c>
      <c r="P20" s="156">
        <v>4008140</v>
      </c>
      <c r="Q20" s="158">
        <v>255000</v>
      </c>
      <c r="R20" s="158">
        <v>127500</v>
      </c>
      <c r="S20" s="158">
        <v>31875</v>
      </c>
      <c r="T20" s="156" t="s">
        <v>71</v>
      </c>
      <c r="U20" s="156"/>
    </row>
    <row r="21" spans="1:21" ht="15" x14ac:dyDescent="0.25">
      <c r="A21" s="156">
        <v>1</v>
      </c>
      <c r="B21" s="156" t="s">
        <v>41</v>
      </c>
      <c r="C21" s="156">
        <v>4008000</v>
      </c>
      <c r="D21" s="156">
        <v>20720</v>
      </c>
      <c r="E21" s="156" t="s">
        <v>61</v>
      </c>
      <c r="F21" s="156">
        <v>31950</v>
      </c>
      <c r="G21" s="156" t="s">
        <v>62</v>
      </c>
      <c r="H21" s="154">
        <v>1000005164</v>
      </c>
      <c r="I21" s="156" t="s">
        <v>88</v>
      </c>
      <c r="J21" s="157">
        <v>41654</v>
      </c>
      <c r="K21" s="157">
        <v>42019</v>
      </c>
      <c r="L21" s="156" t="s">
        <v>54</v>
      </c>
      <c r="M21" s="156" t="s">
        <v>55</v>
      </c>
      <c r="N21" s="156" t="s">
        <v>132</v>
      </c>
      <c r="O21" s="156" t="s">
        <v>139</v>
      </c>
      <c r="P21" s="156">
        <v>4008140</v>
      </c>
      <c r="Q21" s="158">
        <v>233600</v>
      </c>
      <c r="R21" s="158">
        <v>116800</v>
      </c>
      <c r="S21" s="158">
        <v>29200</v>
      </c>
      <c r="T21" s="156" t="s">
        <v>71</v>
      </c>
      <c r="U21" s="156"/>
    </row>
    <row r="22" spans="1:21" ht="15" x14ac:dyDescent="0.25">
      <c r="A22" s="156">
        <v>1</v>
      </c>
      <c r="B22" s="156" t="s">
        <v>41</v>
      </c>
      <c r="C22" s="156">
        <v>4008000</v>
      </c>
      <c r="D22" s="156">
        <v>20720</v>
      </c>
      <c r="E22" s="156" t="s">
        <v>61</v>
      </c>
      <c r="F22" s="156">
        <v>31950</v>
      </c>
      <c r="G22" s="156" t="s">
        <v>62</v>
      </c>
      <c r="H22" s="154">
        <v>1000005165</v>
      </c>
      <c r="I22" s="156" t="s">
        <v>89</v>
      </c>
      <c r="J22" s="157">
        <v>41671</v>
      </c>
      <c r="K22" s="157">
        <v>42036</v>
      </c>
      <c r="L22" s="156" t="s">
        <v>54</v>
      </c>
      <c r="M22" s="156" t="s">
        <v>55</v>
      </c>
      <c r="N22" s="156" t="s">
        <v>132</v>
      </c>
      <c r="O22" s="156" t="s">
        <v>140</v>
      </c>
      <c r="P22" s="156">
        <v>4008140</v>
      </c>
      <c r="Q22" s="158">
        <v>145658</v>
      </c>
      <c r="R22" s="158">
        <v>72829</v>
      </c>
      <c r="S22" s="158">
        <v>18207.25</v>
      </c>
      <c r="T22" s="156" t="s">
        <v>71</v>
      </c>
      <c r="U22" s="156"/>
    </row>
    <row r="23" spans="1:21" ht="15" x14ac:dyDescent="0.25">
      <c r="A23" s="156">
        <v>1</v>
      </c>
      <c r="B23" s="156" t="s">
        <v>41</v>
      </c>
      <c r="C23" s="156">
        <v>4008000</v>
      </c>
      <c r="D23" s="156">
        <v>20720</v>
      </c>
      <c r="E23" s="156" t="s">
        <v>61</v>
      </c>
      <c r="F23" s="156">
        <v>31950</v>
      </c>
      <c r="G23" s="156" t="s">
        <v>62</v>
      </c>
      <c r="H23" s="154">
        <v>1000005167</v>
      </c>
      <c r="I23" s="156" t="s">
        <v>95</v>
      </c>
      <c r="J23" s="157">
        <v>41676</v>
      </c>
      <c r="K23" s="157">
        <v>42041</v>
      </c>
      <c r="L23" s="156" t="s">
        <v>54</v>
      </c>
      <c r="M23" s="156" t="s">
        <v>55</v>
      </c>
      <c r="N23" s="156" t="s">
        <v>132</v>
      </c>
      <c r="O23" s="156" t="s">
        <v>140</v>
      </c>
      <c r="P23" s="156">
        <v>4008140</v>
      </c>
      <c r="Q23" s="158">
        <v>146900</v>
      </c>
      <c r="R23" s="158">
        <v>73450</v>
      </c>
      <c r="S23" s="158">
        <v>18362.5</v>
      </c>
      <c r="T23" s="156" t="s">
        <v>71</v>
      </c>
      <c r="U23" s="156"/>
    </row>
    <row r="24" spans="1:21" ht="15" x14ac:dyDescent="0.25">
      <c r="A24" s="156">
        <v>1</v>
      </c>
      <c r="B24" s="156" t="s">
        <v>41</v>
      </c>
      <c r="C24" s="156">
        <v>4008000</v>
      </c>
      <c r="D24" s="156">
        <v>20720</v>
      </c>
      <c r="E24" s="156" t="s">
        <v>61</v>
      </c>
      <c r="F24" s="156">
        <v>31950</v>
      </c>
      <c r="G24" s="156" t="s">
        <v>62</v>
      </c>
      <c r="H24" s="154">
        <v>1000005168</v>
      </c>
      <c r="I24" s="156" t="s">
        <v>91</v>
      </c>
      <c r="J24" s="157">
        <v>41699</v>
      </c>
      <c r="K24" s="157">
        <v>42064</v>
      </c>
      <c r="L24" s="156" t="s">
        <v>54</v>
      </c>
      <c r="M24" s="156" t="s">
        <v>55</v>
      </c>
      <c r="N24" s="156" t="s">
        <v>132</v>
      </c>
      <c r="O24" s="156" t="s">
        <v>142</v>
      </c>
      <c r="P24" s="156">
        <v>4008140</v>
      </c>
      <c r="Q24" s="158">
        <v>769590</v>
      </c>
      <c r="R24" s="158">
        <v>384795</v>
      </c>
      <c r="S24" s="158">
        <v>96198.75</v>
      </c>
      <c r="T24" s="156" t="s">
        <v>71</v>
      </c>
      <c r="U24" s="156"/>
    </row>
    <row r="25" spans="1:21" ht="15" x14ac:dyDescent="0.25">
      <c r="A25" s="156">
        <v>1</v>
      </c>
      <c r="B25" s="156" t="s">
        <v>41</v>
      </c>
      <c r="C25" s="156">
        <v>4008000</v>
      </c>
      <c r="D25" s="156">
        <v>20720</v>
      </c>
      <c r="E25" s="156" t="s">
        <v>61</v>
      </c>
      <c r="F25" s="156">
        <v>31950</v>
      </c>
      <c r="G25" s="156" t="s">
        <v>62</v>
      </c>
      <c r="H25" s="154">
        <v>1000005169</v>
      </c>
      <c r="I25" s="156" t="s">
        <v>90</v>
      </c>
      <c r="J25" s="157">
        <v>41699</v>
      </c>
      <c r="K25" s="157">
        <v>42064</v>
      </c>
      <c r="L25" s="156" t="s">
        <v>54</v>
      </c>
      <c r="M25" s="156" t="s">
        <v>55</v>
      </c>
      <c r="N25" s="156" t="s">
        <v>132</v>
      </c>
      <c r="O25" s="156" t="s">
        <v>142</v>
      </c>
      <c r="P25" s="156">
        <v>4008140</v>
      </c>
      <c r="Q25" s="158">
        <v>131479</v>
      </c>
      <c r="R25" s="158">
        <v>65739.5</v>
      </c>
      <c r="S25" s="158">
        <v>16434.88</v>
      </c>
      <c r="T25" s="156" t="s">
        <v>71</v>
      </c>
      <c r="U25" s="156"/>
    </row>
    <row r="26" spans="1:21" ht="15" x14ac:dyDescent="0.25">
      <c r="A26" s="156">
        <v>1</v>
      </c>
      <c r="B26" s="156" t="s">
        <v>41</v>
      </c>
      <c r="C26" s="156">
        <v>4008000</v>
      </c>
      <c r="D26" s="156">
        <v>20720</v>
      </c>
      <c r="E26" s="156" t="s">
        <v>61</v>
      </c>
      <c r="F26" s="156">
        <v>31950</v>
      </c>
      <c r="G26" s="156" t="s">
        <v>62</v>
      </c>
      <c r="H26" s="154">
        <v>1000005170</v>
      </c>
      <c r="I26" s="156" t="s">
        <v>92</v>
      </c>
      <c r="J26" s="157">
        <v>41699</v>
      </c>
      <c r="K26" s="157">
        <v>42064</v>
      </c>
      <c r="L26" s="156" t="s">
        <v>54</v>
      </c>
      <c r="M26" s="156" t="s">
        <v>55</v>
      </c>
      <c r="N26" s="156" t="s">
        <v>132</v>
      </c>
      <c r="O26" s="156" t="s">
        <v>142</v>
      </c>
      <c r="P26" s="156">
        <v>4008140</v>
      </c>
      <c r="Q26" s="158">
        <v>170749</v>
      </c>
      <c r="R26" s="158">
        <v>85374.5</v>
      </c>
      <c r="S26" s="158">
        <v>21343.63</v>
      </c>
      <c r="T26" s="156" t="s">
        <v>71</v>
      </c>
      <c r="U26" s="156"/>
    </row>
    <row r="27" spans="1:21" ht="15" x14ac:dyDescent="0.25">
      <c r="A27" s="156">
        <v>1</v>
      </c>
      <c r="B27" s="156" t="s">
        <v>41</v>
      </c>
      <c r="C27" s="156">
        <v>4008000</v>
      </c>
      <c r="D27" s="156">
        <v>20720</v>
      </c>
      <c r="E27" s="156" t="s">
        <v>61</v>
      </c>
      <c r="F27" s="156">
        <v>31950</v>
      </c>
      <c r="G27" s="156" t="s">
        <v>62</v>
      </c>
      <c r="H27" s="154">
        <v>1000005171</v>
      </c>
      <c r="I27" s="156" t="s">
        <v>93</v>
      </c>
      <c r="J27" s="157">
        <v>41713</v>
      </c>
      <c r="K27" s="157">
        <v>42078</v>
      </c>
      <c r="L27" s="156" t="s">
        <v>54</v>
      </c>
      <c r="M27" s="156" t="s">
        <v>55</v>
      </c>
      <c r="N27" s="156" t="s">
        <v>132</v>
      </c>
      <c r="O27" s="156" t="s">
        <v>142</v>
      </c>
      <c r="P27" s="156">
        <v>4008140</v>
      </c>
      <c r="Q27" s="158">
        <v>254796</v>
      </c>
      <c r="R27" s="158">
        <v>127398</v>
      </c>
      <c r="S27" s="158">
        <v>31849.5</v>
      </c>
      <c r="T27" s="156" t="s">
        <v>71</v>
      </c>
      <c r="U27" s="156"/>
    </row>
    <row r="28" spans="1:21" ht="15" x14ac:dyDescent="0.25">
      <c r="A28" s="156">
        <v>1</v>
      </c>
      <c r="B28" s="156" t="s">
        <v>41</v>
      </c>
      <c r="C28" s="156">
        <v>4008000</v>
      </c>
      <c r="D28" s="156">
        <v>20720</v>
      </c>
      <c r="E28" s="156" t="s">
        <v>61</v>
      </c>
      <c r="F28" s="156">
        <v>31950</v>
      </c>
      <c r="G28" s="156" t="s">
        <v>62</v>
      </c>
      <c r="H28" s="154">
        <v>1000005172</v>
      </c>
      <c r="I28" s="156" t="s">
        <v>94</v>
      </c>
      <c r="J28" s="157">
        <v>41715</v>
      </c>
      <c r="K28" s="157">
        <v>42080</v>
      </c>
      <c r="L28" s="156" t="s">
        <v>54</v>
      </c>
      <c r="M28" s="156" t="s">
        <v>55</v>
      </c>
      <c r="N28" s="156" t="s">
        <v>132</v>
      </c>
      <c r="O28" s="156" t="s">
        <v>142</v>
      </c>
      <c r="P28" s="156">
        <v>4008140</v>
      </c>
      <c r="Q28" s="158">
        <v>175200</v>
      </c>
      <c r="R28" s="158">
        <v>87600</v>
      </c>
      <c r="S28" s="158">
        <v>21900</v>
      </c>
      <c r="T28" s="156" t="s">
        <v>71</v>
      </c>
      <c r="U28" s="156"/>
    </row>
    <row r="29" spans="1:21" ht="15" x14ac:dyDescent="0.25">
      <c r="A29" s="156">
        <v>1</v>
      </c>
      <c r="B29" s="156" t="s">
        <v>41</v>
      </c>
      <c r="C29" s="156">
        <v>4008000</v>
      </c>
      <c r="D29" s="156">
        <v>20720</v>
      </c>
      <c r="E29" s="156" t="s">
        <v>61</v>
      </c>
      <c r="F29" s="156">
        <v>31960</v>
      </c>
      <c r="G29" s="156" t="s">
        <v>56</v>
      </c>
      <c r="H29" s="154">
        <v>1000005160</v>
      </c>
      <c r="I29" s="156" t="s">
        <v>158</v>
      </c>
      <c r="J29" s="157">
        <v>41640</v>
      </c>
      <c r="K29" s="157">
        <v>42005</v>
      </c>
      <c r="L29" s="156" t="s">
        <v>54</v>
      </c>
      <c r="M29" s="156" t="s">
        <v>55</v>
      </c>
      <c r="N29" s="156" t="s">
        <v>132</v>
      </c>
      <c r="O29" s="156" t="s">
        <v>139</v>
      </c>
      <c r="P29" s="156">
        <v>4008140</v>
      </c>
      <c r="Q29" s="158">
        <v>236844</v>
      </c>
      <c r="R29" s="158">
        <v>118422</v>
      </c>
      <c r="S29" s="158">
        <v>29605.5</v>
      </c>
      <c r="T29" s="156" t="s">
        <v>71</v>
      </c>
      <c r="U29" s="156"/>
    </row>
    <row r="30" spans="1:21" ht="15" x14ac:dyDescent="0.25">
      <c r="A30" s="156">
        <v>1</v>
      </c>
      <c r="B30" s="156" t="s">
        <v>41</v>
      </c>
      <c r="C30" s="156">
        <v>4008000</v>
      </c>
      <c r="D30" s="156">
        <v>20720</v>
      </c>
      <c r="E30" s="156" t="s">
        <v>61</v>
      </c>
      <c r="F30" s="156">
        <v>31960</v>
      </c>
      <c r="G30" s="156" t="s">
        <v>56</v>
      </c>
      <c r="H30" s="154">
        <v>1000005162</v>
      </c>
      <c r="I30" s="156" t="s">
        <v>159</v>
      </c>
      <c r="J30" s="157">
        <v>41640</v>
      </c>
      <c r="K30" s="157">
        <v>42005</v>
      </c>
      <c r="L30" s="156" t="s">
        <v>54</v>
      </c>
      <c r="M30" s="156" t="s">
        <v>55</v>
      </c>
      <c r="N30" s="156" t="s">
        <v>132</v>
      </c>
      <c r="O30" s="156" t="s">
        <v>139</v>
      </c>
      <c r="P30" s="156">
        <v>4008140</v>
      </c>
      <c r="Q30" s="158">
        <v>90000</v>
      </c>
      <c r="R30" s="158">
        <v>45000</v>
      </c>
      <c r="S30" s="158">
        <v>11250</v>
      </c>
      <c r="T30" s="156" t="s">
        <v>71</v>
      </c>
      <c r="U30" s="156"/>
    </row>
    <row r="31" spans="1:21" ht="15" x14ac:dyDescent="0.25">
      <c r="A31" s="156">
        <v>1</v>
      </c>
      <c r="B31" s="156" t="s">
        <v>41</v>
      </c>
      <c r="C31" s="156">
        <v>4008000</v>
      </c>
      <c r="D31" s="156">
        <v>20720</v>
      </c>
      <c r="E31" s="156" t="s">
        <v>61</v>
      </c>
      <c r="F31" s="156">
        <v>31960</v>
      </c>
      <c r="G31" s="156" t="s">
        <v>56</v>
      </c>
      <c r="H31" s="154">
        <v>1000005166</v>
      </c>
      <c r="I31" s="156" t="s">
        <v>96</v>
      </c>
      <c r="J31" s="157">
        <v>41699</v>
      </c>
      <c r="K31" s="157">
        <v>42064</v>
      </c>
      <c r="L31" s="156" t="s">
        <v>54</v>
      </c>
      <c r="M31" s="156" t="s">
        <v>55</v>
      </c>
      <c r="N31" s="156" t="s">
        <v>132</v>
      </c>
      <c r="O31" s="156" t="s">
        <v>142</v>
      </c>
      <c r="P31" s="156">
        <v>4008140</v>
      </c>
      <c r="Q31" s="158">
        <v>54061</v>
      </c>
      <c r="R31" s="158">
        <v>27030.5</v>
      </c>
      <c r="S31" s="158">
        <v>6757.63</v>
      </c>
      <c r="T31" s="156" t="s">
        <v>71</v>
      </c>
      <c r="U31" s="156"/>
    </row>
    <row r="32" spans="1:21" ht="15" x14ac:dyDescent="0.25">
      <c r="A32" s="156">
        <v>1</v>
      </c>
      <c r="B32" s="156" t="s">
        <v>41</v>
      </c>
      <c r="C32" s="156">
        <v>4008000</v>
      </c>
      <c r="D32" s="156">
        <v>20720</v>
      </c>
      <c r="E32" s="156" t="s">
        <v>61</v>
      </c>
      <c r="F32" s="156">
        <v>31960</v>
      </c>
      <c r="G32" s="156" t="s">
        <v>56</v>
      </c>
      <c r="H32" s="154">
        <v>1000005174</v>
      </c>
      <c r="I32" s="156" t="s">
        <v>160</v>
      </c>
      <c r="J32" s="157">
        <v>41729</v>
      </c>
      <c r="K32" s="157">
        <v>42094</v>
      </c>
      <c r="L32" s="156" t="s">
        <v>54</v>
      </c>
      <c r="M32" s="156" t="s">
        <v>55</v>
      </c>
      <c r="N32" s="156" t="s">
        <v>132</v>
      </c>
      <c r="O32" s="156" t="s">
        <v>142</v>
      </c>
      <c r="P32" s="156">
        <v>4008140</v>
      </c>
      <c r="Q32" s="158">
        <v>51000</v>
      </c>
      <c r="R32" s="158">
        <v>25500</v>
      </c>
      <c r="S32" s="158">
        <v>6375</v>
      </c>
      <c r="T32" s="156" t="s">
        <v>71</v>
      </c>
      <c r="U32" s="156"/>
    </row>
    <row r="33" spans="1:21" ht="15" x14ac:dyDescent="0.25">
      <c r="A33" s="156">
        <v>1</v>
      </c>
      <c r="B33" s="156" t="s">
        <v>41</v>
      </c>
      <c r="C33" s="156">
        <v>4008000</v>
      </c>
      <c r="D33" s="156">
        <v>20720</v>
      </c>
      <c r="E33" s="156" t="s">
        <v>61</v>
      </c>
      <c r="F33" s="156">
        <v>31960</v>
      </c>
      <c r="G33" s="156" t="s">
        <v>56</v>
      </c>
      <c r="H33" s="154">
        <v>1000005177</v>
      </c>
      <c r="I33" s="156" t="s">
        <v>76</v>
      </c>
      <c r="J33" s="157">
        <v>41729</v>
      </c>
      <c r="K33" s="157">
        <v>42094</v>
      </c>
      <c r="L33" s="156" t="s">
        <v>54</v>
      </c>
      <c r="M33" s="156" t="s">
        <v>55</v>
      </c>
      <c r="N33" s="156" t="s">
        <v>132</v>
      </c>
      <c r="O33" s="156" t="s">
        <v>142</v>
      </c>
      <c r="P33" s="156">
        <v>4008140</v>
      </c>
      <c r="Q33" s="158">
        <v>95000</v>
      </c>
      <c r="R33" s="158">
        <v>47500</v>
      </c>
      <c r="S33" s="158">
        <v>11875</v>
      </c>
      <c r="T33" s="156" t="s">
        <v>71</v>
      </c>
      <c r="U33" s="156"/>
    </row>
    <row r="34" spans="1:21" ht="15" x14ac:dyDescent="0.25">
      <c r="A34" s="156">
        <v>1</v>
      </c>
      <c r="B34" s="156" t="s">
        <v>41</v>
      </c>
      <c r="C34" s="156">
        <v>4008000</v>
      </c>
      <c r="D34" s="156">
        <v>20730</v>
      </c>
      <c r="E34" s="156" t="s">
        <v>63</v>
      </c>
      <c r="F34" s="156">
        <v>31970</v>
      </c>
      <c r="G34" s="156" t="s">
        <v>64</v>
      </c>
      <c r="H34" s="154">
        <v>1000010304</v>
      </c>
      <c r="I34" s="156" t="s">
        <v>161</v>
      </c>
      <c r="J34" s="157">
        <v>41640</v>
      </c>
      <c r="K34" s="157">
        <v>42005</v>
      </c>
      <c r="L34" s="156" t="s">
        <v>54</v>
      </c>
      <c r="M34" s="156" t="s">
        <v>55</v>
      </c>
      <c r="N34" s="156" t="s">
        <v>132</v>
      </c>
      <c r="O34" s="156" t="s">
        <v>139</v>
      </c>
      <c r="P34" s="156">
        <v>4008140</v>
      </c>
      <c r="Q34" s="158">
        <v>90658</v>
      </c>
      <c r="R34" s="158">
        <v>45329</v>
      </c>
      <c r="S34" s="158">
        <v>11332.25</v>
      </c>
      <c r="T34" s="156" t="s">
        <v>71</v>
      </c>
      <c r="U34" s="156"/>
    </row>
    <row r="35" spans="1:21" ht="15" x14ac:dyDescent="0.25">
      <c r="A35" s="156">
        <v>1</v>
      </c>
      <c r="B35" s="156" t="s">
        <v>41</v>
      </c>
      <c r="C35" s="156">
        <v>4008000</v>
      </c>
      <c r="D35" s="156">
        <v>20730</v>
      </c>
      <c r="E35" s="156" t="s">
        <v>63</v>
      </c>
      <c r="F35" s="156">
        <v>31970</v>
      </c>
      <c r="G35" s="156" t="s">
        <v>64</v>
      </c>
      <c r="H35" s="154">
        <v>1000010305</v>
      </c>
      <c r="I35" s="156" t="s">
        <v>162</v>
      </c>
      <c r="J35" s="157">
        <v>41640</v>
      </c>
      <c r="K35" s="157">
        <v>42005</v>
      </c>
      <c r="L35" s="156" t="s">
        <v>54</v>
      </c>
      <c r="M35" s="156" t="s">
        <v>55</v>
      </c>
      <c r="N35" s="156" t="s">
        <v>132</v>
      </c>
      <c r="O35" s="156" t="s">
        <v>139</v>
      </c>
      <c r="P35" s="156">
        <v>4008140</v>
      </c>
      <c r="Q35" s="158">
        <v>89000</v>
      </c>
      <c r="R35" s="158">
        <v>44500</v>
      </c>
      <c r="S35" s="158">
        <v>11125</v>
      </c>
      <c r="T35" s="156" t="s">
        <v>71</v>
      </c>
      <c r="U35" s="156"/>
    </row>
    <row r="36" spans="1:21" ht="15" x14ac:dyDescent="0.25">
      <c r="A36" s="156">
        <v>1</v>
      </c>
      <c r="B36" s="156" t="s">
        <v>41</v>
      </c>
      <c r="C36" s="156">
        <v>4008000</v>
      </c>
      <c r="D36" s="156">
        <v>20730</v>
      </c>
      <c r="E36" s="156" t="s">
        <v>63</v>
      </c>
      <c r="F36" s="156">
        <v>31970</v>
      </c>
      <c r="G36" s="156" t="s">
        <v>64</v>
      </c>
      <c r="H36" s="154">
        <v>1000010306</v>
      </c>
      <c r="I36" s="156" t="s">
        <v>163</v>
      </c>
      <c r="J36" s="157">
        <v>41640</v>
      </c>
      <c r="K36" s="157">
        <v>42005</v>
      </c>
      <c r="L36" s="156" t="s">
        <v>54</v>
      </c>
      <c r="M36" s="156" t="s">
        <v>55</v>
      </c>
      <c r="N36" s="156" t="s">
        <v>132</v>
      </c>
      <c r="O36" s="156" t="s">
        <v>139</v>
      </c>
      <c r="P36" s="156">
        <v>4008140</v>
      </c>
      <c r="Q36" s="158">
        <v>100300</v>
      </c>
      <c r="R36" s="158">
        <v>50150</v>
      </c>
      <c r="S36" s="158">
        <v>12537.5</v>
      </c>
      <c r="T36" s="156" t="s">
        <v>71</v>
      </c>
      <c r="U36" s="156"/>
    </row>
    <row r="37" spans="1:21" ht="15" x14ac:dyDescent="0.25">
      <c r="A37" s="156">
        <v>1</v>
      </c>
      <c r="B37" s="156" t="s">
        <v>41</v>
      </c>
      <c r="C37" s="156">
        <v>4008000</v>
      </c>
      <c r="D37" s="156">
        <v>20730</v>
      </c>
      <c r="E37" s="156" t="s">
        <v>63</v>
      </c>
      <c r="F37" s="156">
        <v>31970</v>
      </c>
      <c r="G37" s="156" t="s">
        <v>64</v>
      </c>
      <c r="H37" s="154">
        <v>1000010307</v>
      </c>
      <c r="I37" s="156" t="s">
        <v>164</v>
      </c>
      <c r="J37" s="157">
        <v>41640</v>
      </c>
      <c r="K37" s="157">
        <v>42005</v>
      </c>
      <c r="L37" s="156" t="s">
        <v>54</v>
      </c>
      <c r="M37" s="156" t="s">
        <v>55</v>
      </c>
      <c r="N37" s="156" t="s">
        <v>132</v>
      </c>
      <c r="O37" s="156" t="s">
        <v>139</v>
      </c>
      <c r="P37" s="156">
        <v>4008140</v>
      </c>
      <c r="Q37" s="158">
        <v>48268</v>
      </c>
      <c r="R37" s="158">
        <v>24134</v>
      </c>
      <c r="S37" s="158">
        <v>6033.5</v>
      </c>
      <c r="T37" s="156" t="s">
        <v>71</v>
      </c>
      <c r="U37" s="156"/>
    </row>
    <row r="38" spans="1:21" ht="15" x14ac:dyDescent="0.25">
      <c r="A38" s="156">
        <v>1</v>
      </c>
      <c r="B38" s="156" t="s">
        <v>41</v>
      </c>
      <c r="C38" s="156">
        <v>4008000</v>
      </c>
      <c r="D38" s="156">
        <v>20730</v>
      </c>
      <c r="E38" s="156" t="s">
        <v>63</v>
      </c>
      <c r="F38" s="156">
        <v>31970</v>
      </c>
      <c r="G38" s="156" t="s">
        <v>64</v>
      </c>
      <c r="H38" s="154">
        <v>1000010308</v>
      </c>
      <c r="I38" s="156" t="s">
        <v>165</v>
      </c>
      <c r="J38" s="157">
        <v>41640</v>
      </c>
      <c r="K38" s="157">
        <v>42005</v>
      </c>
      <c r="L38" s="156" t="s">
        <v>54</v>
      </c>
      <c r="M38" s="156" t="s">
        <v>55</v>
      </c>
      <c r="N38" s="156" t="s">
        <v>132</v>
      </c>
      <c r="O38" s="156" t="s">
        <v>139</v>
      </c>
      <c r="P38" s="156">
        <v>4008140</v>
      </c>
      <c r="Q38" s="158">
        <v>67000</v>
      </c>
      <c r="R38" s="158">
        <v>33500</v>
      </c>
      <c r="S38" s="158">
        <v>8375</v>
      </c>
      <c r="T38" s="156" t="s">
        <v>71</v>
      </c>
      <c r="U38" s="156"/>
    </row>
    <row r="39" spans="1:21" ht="15" x14ac:dyDescent="0.25">
      <c r="A39" s="156">
        <v>1</v>
      </c>
      <c r="B39" s="156" t="s">
        <v>41</v>
      </c>
      <c r="C39" s="156">
        <v>4008000</v>
      </c>
      <c r="D39" s="156">
        <v>20730</v>
      </c>
      <c r="E39" s="156" t="s">
        <v>63</v>
      </c>
      <c r="F39" s="156">
        <v>31970</v>
      </c>
      <c r="G39" s="156" t="s">
        <v>64</v>
      </c>
      <c r="H39" s="154">
        <v>1000010310</v>
      </c>
      <c r="I39" s="156" t="s">
        <v>166</v>
      </c>
      <c r="J39" s="157">
        <v>41640</v>
      </c>
      <c r="K39" s="157">
        <v>42005</v>
      </c>
      <c r="L39" s="156" t="s">
        <v>54</v>
      </c>
      <c r="M39" s="156" t="s">
        <v>55</v>
      </c>
      <c r="N39" s="156" t="s">
        <v>132</v>
      </c>
      <c r="O39" s="156" t="s">
        <v>139</v>
      </c>
      <c r="P39" s="156">
        <v>4008140</v>
      </c>
      <c r="Q39" s="158">
        <v>149800</v>
      </c>
      <c r="R39" s="158">
        <v>74900</v>
      </c>
      <c r="S39" s="158">
        <v>18725</v>
      </c>
      <c r="T39" s="156" t="s">
        <v>71</v>
      </c>
      <c r="U39" s="156"/>
    </row>
    <row r="40" spans="1:21" ht="15" x14ac:dyDescent="0.25">
      <c r="A40" s="156">
        <v>1</v>
      </c>
      <c r="B40" s="156" t="s">
        <v>41</v>
      </c>
      <c r="C40" s="156">
        <v>4008000</v>
      </c>
      <c r="D40" s="156">
        <v>20730</v>
      </c>
      <c r="E40" s="156" t="s">
        <v>63</v>
      </c>
      <c r="F40" s="156">
        <v>31970</v>
      </c>
      <c r="G40" s="156" t="s">
        <v>64</v>
      </c>
      <c r="H40" s="154">
        <v>1000010311</v>
      </c>
      <c r="I40" s="156" t="s">
        <v>167</v>
      </c>
      <c r="J40" s="157">
        <v>41640</v>
      </c>
      <c r="K40" s="157">
        <v>42005</v>
      </c>
      <c r="L40" s="156" t="s">
        <v>54</v>
      </c>
      <c r="M40" s="156" t="s">
        <v>55</v>
      </c>
      <c r="N40" s="156" t="s">
        <v>132</v>
      </c>
      <c r="O40" s="156" t="s">
        <v>139</v>
      </c>
      <c r="P40" s="156">
        <v>4008140</v>
      </c>
      <c r="Q40" s="158">
        <v>59248</v>
      </c>
      <c r="R40" s="158">
        <v>29624</v>
      </c>
      <c r="S40" s="158">
        <v>7406</v>
      </c>
      <c r="T40" s="156" t="s">
        <v>71</v>
      </c>
      <c r="U40" s="156"/>
    </row>
    <row r="41" spans="1:21" ht="15" x14ac:dyDescent="0.25">
      <c r="A41" s="156">
        <v>1</v>
      </c>
      <c r="B41" s="156" t="s">
        <v>41</v>
      </c>
      <c r="C41" s="156">
        <v>4008000</v>
      </c>
      <c r="D41" s="156">
        <v>20730</v>
      </c>
      <c r="E41" s="156" t="s">
        <v>63</v>
      </c>
      <c r="F41" s="156">
        <v>31970</v>
      </c>
      <c r="G41" s="156" t="s">
        <v>64</v>
      </c>
      <c r="H41" s="154">
        <v>1000010313</v>
      </c>
      <c r="I41" s="156" t="s">
        <v>168</v>
      </c>
      <c r="J41" s="157">
        <v>41640</v>
      </c>
      <c r="K41" s="157">
        <v>42005</v>
      </c>
      <c r="L41" s="156" t="s">
        <v>54</v>
      </c>
      <c r="M41" s="156" t="s">
        <v>55</v>
      </c>
      <c r="N41" s="156" t="s">
        <v>132</v>
      </c>
      <c r="O41" s="156" t="s">
        <v>139</v>
      </c>
      <c r="P41" s="156">
        <v>4008140</v>
      </c>
      <c r="Q41" s="158">
        <v>190170</v>
      </c>
      <c r="R41" s="158">
        <v>95085</v>
      </c>
      <c r="S41" s="158">
        <v>23771.25</v>
      </c>
      <c r="T41" s="156" t="s">
        <v>71</v>
      </c>
      <c r="U41" s="156"/>
    </row>
    <row r="42" spans="1:21" ht="15" x14ac:dyDescent="0.25">
      <c r="A42" s="156">
        <v>1</v>
      </c>
      <c r="B42" s="156" t="s">
        <v>41</v>
      </c>
      <c r="C42" s="156">
        <v>4008000</v>
      </c>
      <c r="D42" s="156">
        <v>20730</v>
      </c>
      <c r="E42" s="156" t="s">
        <v>63</v>
      </c>
      <c r="F42" s="156">
        <v>31970</v>
      </c>
      <c r="G42" s="156" t="s">
        <v>64</v>
      </c>
      <c r="H42" s="154">
        <v>1000010314</v>
      </c>
      <c r="I42" s="156" t="s">
        <v>169</v>
      </c>
      <c r="J42" s="157">
        <v>41640</v>
      </c>
      <c r="K42" s="157">
        <v>42005</v>
      </c>
      <c r="L42" s="156" t="s">
        <v>54</v>
      </c>
      <c r="M42" s="156" t="s">
        <v>55</v>
      </c>
      <c r="N42" s="156" t="s">
        <v>132</v>
      </c>
      <c r="O42" s="156" t="s">
        <v>139</v>
      </c>
      <c r="P42" s="156">
        <v>4008140</v>
      </c>
      <c r="Q42" s="158">
        <v>178611</v>
      </c>
      <c r="R42" s="158">
        <v>89305.5</v>
      </c>
      <c r="S42" s="158">
        <v>22326.38</v>
      </c>
      <c r="T42" s="156" t="s">
        <v>71</v>
      </c>
      <c r="U42" s="156"/>
    </row>
    <row r="43" spans="1:21" ht="15" x14ac:dyDescent="0.25">
      <c r="A43" s="156">
        <v>1</v>
      </c>
      <c r="B43" s="156" t="s">
        <v>41</v>
      </c>
      <c r="C43" s="156">
        <v>4008000</v>
      </c>
      <c r="D43" s="156">
        <v>20730</v>
      </c>
      <c r="E43" s="156" t="s">
        <v>63</v>
      </c>
      <c r="F43" s="156">
        <v>31970</v>
      </c>
      <c r="G43" s="156" t="s">
        <v>64</v>
      </c>
      <c r="H43" s="154">
        <v>1000010315</v>
      </c>
      <c r="I43" s="156" t="s">
        <v>170</v>
      </c>
      <c r="J43" s="157">
        <v>41640</v>
      </c>
      <c r="K43" s="157">
        <v>42005</v>
      </c>
      <c r="L43" s="156" t="s">
        <v>54</v>
      </c>
      <c r="M43" s="156" t="s">
        <v>55</v>
      </c>
      <c r="N43" s="156" t="s">
        <v>132</v>
      </c>
      <c r="O43" s="156" t="s">
        <v>139</v>
      </c>
      <c r="P43" s="156">
        <v>4008140</v>
      </c>
      <c r="Q43" s="158">
        <v>94500</v>
      </c>
      <c r="R43" s="158">
        <v>47250</v>
      </c>
      <c r="S43" s="158">
        <v>11812.5</v>
      </c>
      <c r="T43" s="156" t="s">
        <v>71</v>
      </c>
      <c r="U43" s="156"/>
    </row>
    <row r="44" spans="1:21" ht="15" x14ac:dyDescent="0.25">
      <c r="A44" s="156">
        <v>1</v>
      </c>
      <c r="B44" s="156" t="s">
        <v>41</v>
      </c>
      <c r="C44" s="156">
        <v>4008000</v>
      </c>
      <c r="D44" s="156">
        <v>20730</v>
      </c>
      <c r="E44" s="156" t="s">
        <v>63</v>
      </c>
      <c r="F44" s="156">
        <v>31970</v>
      </c>
      <c r="G44" s="156" t="s">
        <v>64</v>
      </c>
      <c r="H44" s="154">
        <v>1000010319</v>
      </c>
      <c r="I44" s="156" t="s">
        <v>171</v>
      </c>
      <c r="J44" s="157">
        <v>41640</v>
      </c>
      <c r="K44" s="157">
        <v>42005</v>
      </c>
      <c r="L44" s="156" t="s">
        <v>54</v>
      </c>
      <c r="M44" s="156" t="s">
        <v>55</v>
      </c>
      <c r="N44" s="156" t="s">
        <v>132</v>
      </c>
      <c r="O44" s="156" t="s">
        <v>139</v>
      </c>
      <c r="P44" s="156">
        <v>4008140</v>
      </c>
      <c r="Q44" s="158">
        <v>90000</v>
      </c>
      <c r="R44" s="158">
        <v>45000</v>
      </c>
      <c r="S44" s="158">
        <v>11250</v>
      </c>
      <c r="T44" s="156" t="s">
        <v>71</v>
      </c>
      <c r="U44" s="156"/>
    </row>
    <row r="45" spans="1:21" ht="15" x14ac:dyDescent="0.25">
      <c r="A45" s="156">
        <v>1</v>
      </c>
      <c r="B45" s="156" t="s">
        <v>41</v>
      </c>
      <c r="C45" s="156">
        <v>4008000</v>
      </c>
      <c r="D45" s="156">
        <v>20730</v>
      </c>
      <c r="E45" s="156" t="s">
        <v>63</v>
      </c>
      <c r="F45" s="156">
        <v>31970</v>
      </c>
      <c r="G45" s="156" t="s">
        <v>64</v>
      </c>
      <c r="H45" s="154">
        <v>1000010320</v>
      </c>
      <c r="I45" s="156" t="s">
        <v>172</v>
      </c>
      <c r="J45" s="157">
        <v>41640</v>
      </c>
      <c r="K45" s="157">
        <v>42005</v>
      </c>
      <c r="L45" s="156" t="s">
        <v>54</v>
      </c>
      <c r="M45" s="156" t="s">
        <v>55</v>
      </c>
      <c r="N45" s="156" t="s">
        <v>132</v>
      </c>
      <c r="O45" s="156" t="s">
        <v>139</v>
      </c>
      <c r="P45" s="156">
        <v>4008140</v>
      </c>
      <c r="Q45" s="158">
        <v>52300</v>
      </c>
      <c r="R45" s="158">
        <v>26150</v>
      </c>
      <c r="S45" s="158">
        <v>6537.5</v>
      </c>
      <c r="T45" s="156" t="s">
        <v>71</v>
      </c>
      <c r="U45" s="156"/>
    </row>
    <row r="46" spans="1:21" ht="15" x14ac:dyDescent="0.25">
      <c r="A46" s="156">
        <v>1</v>
      </c>
      <c r="B46" s="156" t="s">
        <v>41</v>
      </c>
      <c r="C46" s="156">
        <v>4008000</v>
      </c>
      <c r="D46" s="156">
        <v>20730</v>
      </c>
      <c r="E46" s="156" t="s">
        <v>63</v>
      </c>
      <c r="F46" s="156">
        <v>31970</v>
      </c>
      <c r="G46" s="156" t="s">
        <v>64</v>
      </c>
      <c r="H46" s="154">
        <v>1000010321</v>
      </c>
      <c r="I46" s="156" t="s">
        <v>173</v>
      </c>
      <c r="J46" s="157">
        <v>41640</v>
      </c>
      <c r="K46" s="157">
        <v>42005</v>
      </c>
      <c r="L46" s="156" t="s">
        <v>54</v>
      </c>
      <c r="M46" s="156" t="s">
        <v>55</v>
      </c>
      <c r="N46" s="156" t="s">
        <v>132</v>
      </c>
      <c r="O46" s="156" t="s">
        <v>139</v>
      </c>
      <c r="P46" s="156">
        <v>4008140</v>
      </c>
      <c r="Q46" s="158">
        <v>308900</v>
      </c>
      <c r="R46" s="158">
        <v>154450</v>
      </c>
      <c r="S46" s="158">
        <v>38612.5</v>
      </c>
      <c r="T46" s="156" t="s">
        <v>71</v>
      </c>
      <c r="U46" s="156"/>
    </row>
    <row r="47" spans="1:21" ht="15" x14ac:dyDescent="0.25">
      <c r="A47" s="156">
        <v>1</v>
      </c>
      <c r="B47" s="156" t="s">
        <v>41</v>
      </c>
      <c r="C47" s="156">
        <v>4008000</v>
      </c>
      <c r="D47" s="156">
        <v>20730</v>
      </c>
      <c r="E47" s="156" t="s">
        <v>63</v>
      </c>
      <c r="F47" s="156">
        <v>31970</v>
      </c>
      <c r="G47" s="156" t="s">
        <v>64</v>
      </c>
      <c r="H47" s="154">
        <v>1000010322</v>
      </c>
      <c r="I47" s="156" t="s">
        <v>174</v>
      </c>
      <c r="J47" s="157">
        <v>41640</v>
      </c>
      <c r="K47" s="157">
        <v>42005</v>
      </c>
      <c r="L47" s="156" t="s">
        <v>54</v>
      </c>
      <c r="M47" s="156" t="s">
        <v>55</v>
      </c>
      <c r="N47" s="156" t="s">
        <v>132</v>
      </c>
      <c r="O47" s="156" t="s">
        <v>139</v>
      </c>
      <c r="P47" s="156">
        <v>4008140</v>
      </c>
      <c r="Q47" s="158">
        <v>47200</v>
      </c>
      <c r="R47" s="158">
        <v>23600</v>
      </c>
      <c r="S47" s="158">
        <v>5900</v>
      </c>
      <c r="T47" s="156" t="s">
        <v>71</v>
      </c>
      <c r="U47" s="156"/>
    </row>
    <row r="48" spans="1:21" ht="15" x14ac:dyDescent="0.25">
      <c r="A48" s="156">
        <v>1</v>
      </c>
      <c r="B48" s="156" t="s">
        <v>41</v>
      </c>
      <c r="C48" s="156">
        <v>4008000</v>
      </c>
      <c r="D48" s="156">
        <v>20730</v>
      </c>
      <c r="E48" s="156" t="s">
        <v>63</v>
      </c>
      <c r="F48" s="156">
        <v>31970</v>
      </c>
      <c r="G48" s="156" t="s">
        <v>64</v>
      </c>
      <c r="H48" s="154">
        <v>1000010324</v>
      </c>
      <c r="I48" s="156" t="s">
        <v>175</v>
      </c>
      <c r="J48" s="157">
        <v>41640</v>
      </c>
      <c r="K48" s="157">
        <v>42005</v>
      </c>
      <c r="L48" s="156" t="s">
        <v>54</v>
      </c>
      <c r="M48" s="156" t="s">
        <v>55</v>
      </c>
      <c r="N48" s="156" t="s">
        <v>132</v>
      </c>
      <c r="O48" s="156" t="s">
        <v>139</v>
      </c>
      <c r="P48" s="156">
        <v>4008140</v>
      </c>
      <c r="Q48" s="158">
        <v>280000</v>
      </c>
      <c r="R48" s="158">
        <v>140000</v>
      </c>
      <c r="S48" s="158">
        <v>35000</v>
      </c>
      <c r="T48" s="156" t="s">
        <v>71</v>
      </c>
      <c r="U48" s="156"/>
    </row>
    <row r="49" spans="1:21" ht="15" x14ac:dyDescent="0.25">
      <c r="A49" s="156">
        <v>1</v>
      </c>
      <c r="B49" s="156" t="s">
        <v>41</v>
      </c>
      <c r="C49" s="156">
        <v>4008000</v>
      </c>
      <c r="D49" s="156">
        <v>20730</v>
      </c>
      <c r="E49" s="156" t="s">
        <v>63</v>
      </c>
      <c r="F49" s="156">
        <v>31970</v>
      </c>
      <c r="G49" s="156" t="s">
        <v>64</v>
      </c>
      <c r="H49" s="154">
        <v>1000010331</v>
      </c>
      <c r="I49" s="156" t="s">
        <v>176</v>
      </c>
      <c r="J49" s="157">
        <v>41640</v>
      </c>
      <c r="K49" s="157">
        <v>42005</v>
      </c>
      <c r="L49" s="156" t="s">
        <v>54</v>
      </c>
      <c r="M49" s="156" t="s">
        <v>55</v>
      </c>
      <c r="N49" s="156" t="s">
        <v>132</v>
      </c>
      <c r="O49" s="156" t="s">
        <v>139</v>
      </c>
      <c r="P49" s="156">
        <v>4008140</v>
      </c>
      <c r="Q49" s="158">
        <v>50000</v>
      </c>
      <c r="R49" s="158">
        <v>25000</v>
      </c>
      <c r="S49" s="158">
        <v>6250</v>
      </c>
      <c r="T49" s="156" t="s">
        <v>71</v>
      </c>
      <c r="U49" s="156"/>
    </row>
    <row r="50" spans="1:21" ht="15" x14ac:dyDescent="0.25">
      <c r="A50" s="156">
        <v>1</v>
      </c>
      <c r="B50" s="156" t="s">
        <v>41</v>
      </c>
      <c r="C50" s="156">
        <v>4008000</v>
      </c>
      <c r="D50" s="156">
        <v>20730</v>
      </c>
      <c r="E50" s="156" t="s">
        <v>63</v>
      </c>
      <c r="F50" s="156">
        <v>31970</v>
      </c>
      <c r="G50" s="156" t="s">
        <v>64</v>
      </c>
      <c r="H50" s="154">
        <v>1000010337</v>
      </c>
      <c r="I50" s="156" t="s">
        <v>177</v>
      </c>
      <c r="J50" s="157">
        <v>41640</v>
      </c>
      <c r="K50" s="157">
        <v>42005</v>
      </c>
      <c r="L50" s="156" t="s">
        <v>54</v>
      </c>
      <c r="M50" s="156" t="s">
        <v>55</v>
      </c>
      <c r="N50" s="156" t="s">
        <v>132</v>
      </c>
      <c r="O50" s="156" t="s">
        <v>139</v>
      </c>
      <c r="P50" s="156">
        <v>4008140</v>
      </c>
      <c r="Q50" s="158">
        <v>64500</v>
      </c>
      <c r="R50" s="158">
        <v>32250</v>
      </c>
      <c r="S50" s="158">
        <v>8062.5</v>
      </c>
      <c r="T50" s="156" t="s">
        <v>71</v>
      </c>
      <c r="U50" s="156"/>
    </row>
    <row r="51" spans="1:21" ht="15" x14ac:dyDescent="0.25">
      <c r="A51" s="156">
        <v>1</v>
      </c>
      <c r="B51" s="156" t="s">
        <v>41</v>
      </c>
      <c r="C51" s="156">
        <v>4008000</v>
      </c>
      <c r="D51" s="156">
        <v>20730</v>
      </c>
      <c r="E51" s="156" t="s">
        <v>63</v>
      </c>
      <c r="F51" s="156">
        <v>31970</v>
      </c>
      <c r="G51" s="156" t="s">
        <v>64</v>
      </c>
      <c r="H51" s="154">
        <v>1000010339</v>
      </c>
      <c r="I51" s="156" t="s">
        <v>178</v>
      </c>
      <c r="J51" s="157">
        <v>41640</v>
      </c>
      <c r="K51" s="157">
        <v>42005</v>
      </c>
      <c r="L51" s="156" t="s">
        <v>54</v>
      </c>
      <c r="M51" s="156" t="s">
        <v>55</v>
      </c>
      <c r="N51" s="156" t="s">
        <v>132</v>
      </c>
      <c r="O51" s="156" t="s">
        <v>139</v>
      </c>
      <c r="P51" s="156">
        <v>4008140</v>
      </c>
      <c r="Q51" s="158">
        <v>74900</v>
      </c>
      <c r="R51" s="158">
        <v>37450</v>
      </c>
      <c r="S51" s="158">
        <v>9362.5</v>
      </c>
      <c r="T51" s="156" t="s">
        <v>71</v>
      </c>
      <c r="U51" s="156"/>
    </row>
    <row r="52" spans="1:21" ht="15" x14ac:dyDescent="0.25">
      <c r="A52" s="156">
        <v>1</v>
      </c>
      <c r="B52" s="156" t="s">
        <v>41</v>
      </c>
      <c r="C52" s="156">
        <v>4008000</v>
      </c>
      <c r="D52" s="156">
        <v>20730</v>
      </c>
      <c r="E52" s="156" t="s">
        <v>63</v>
      </c>
      <c r="F52" s="156">
        <v>31970</v>
      </c>
      <c r="G52" s="156" t="s">
        <v>64</v>
      </c>
      <c r="H52" s="154">
        <v>1000010341</v>
      </c>
      <c r="I52" s="156" t="s">
        <v>179</v>
      </c>
      <c r="J52" s="157">
        <v>41640</v>
      </c>
      <c r="K52" s="157">
        <v>42005</v>
      </c>
      <c r="L52" s="156" t="s">
        <v>54</v>
      </c>
      <c r="M52" s="156" t="s">
        <v>55</v>
      </c>
      <c r="N52" s="156" t="s">
        <v>132</v>
      </c>
      <c r="O52" s="156" t="s">
        <v>139</v>
      </c>
      <c r="P52" s="156">
        <v>4008140</v>
      </c>
      <c r="Q52" s="158">
        <v>82400</v>
      </c>
      <c r="R52" s="158">
        <v>41200</v>
      </c>
      <c r="S52" s="158">
        <v>10300</v>
      </c>
      <c r="T52" s="156" t="s">
        <v>71</v>
      </c>
      <c r="U52" s="156"/>
    </row>
    <row r="53" spans="1:21" ht="15" x14ac:dyDescent="0.25">
      <c r="A53" s="156">
        <v>1</v>
      </c>
      <c r="B53" s="156" t="s">
        <v>41</v>
      </c>
      <c r="C53" s="156">
        <v>4008000</v>
      </c>
      <c r="D53" s="156">
        <v>20730</v>
      </c>
      <c r="E53" s="156" t="s">
        <v>63</v>
      </c>
      <c r="F53" s="156">
        <v>31970</v>
      </c>
      <c r="G53" s="156" t="s">
        <v>64</v>
      </c>
      <c r="H53" s="154">
        <v>1000010345</v>
      </c>
      <c r="I53" s="156" t="s">
        <v>180</v>
      </c>
      <c r="J53" s="157">
        <v>41640</v>
      </c>
      <c r="K53" s="157">
        <v>42005</v>
      </c>
      <c r="L53" s="156" t="s">
        <v>54</v>
      </c>
      <c r="M53" s="156" t="s">
        <v>55</v>
      </c>
      <c r="N53" s="156" t="s">
        <v>132</v>
      </c>
      <c r="O53" s="156" t="s">
        <v>139</v>
      </c>
      <c r="P53" s="156">
        <v>4008140</v>
      </c>
      <c r="Q53" s="158">
        <v>310402</v>
      </c>
      <c r="R53" s="158">
        <v>155201</v>
      </c>
      <c r="S53" s="158">
        <v>38800.25</v>
      </c>
      <c r="T53" s="156" t="s">
        <v>71</v>
      </c>
      <c r="U53" s="156"/>
    </row>
    <row r="54" spans="1:21" ht="15" x14ac:dyDescent="0.25">
      <c r="A54" s="156">
        <v>1</v>
      </c>
      <c r="B54" s="156" t="s">
        <v>41</v>
      </c>
      <c r="C54" s="156">
        <v>4008000</v>
      </c>
      <c r="D54" s="156">
        <v>20730</v>
      </c>
      <c r="E54" s="156" t="s">
        <v>63</v>
      </c>
      <c r="F54" s="156">
        <v>31970</v>
      </c>
      <c r="G54" s="156" t="s">
        <v>64</v>
      </c>
      <c r="H54" s="154">
        <v>1000010346</v>
      </c>
      <c r="I54" s="156" t="s">
        <v>181</v>
      </c>
      <c r="J54" s="157">
        <v>41640</v>
      </c>
      <c r="K54" s="157">
        <v>42005</v>
      </c>
      <c r="L54" s="156" t="s">
        <v>54</v>
      </c>
      <c r="M54" s="156" t="s">
        <v>55</v>
      </c>
      <c r="N54" s="156" t="s">
        <v>132</v>
      </c>
      <c r="O54" s="156" t="s">
        <v>139</v>
      </c>
      <c r="P54" s="156">
        <v>4008140</v>
      </c>
      <c r="Q54" s="158">
        <v>80000</v>
      </c>
      <c r="R54" s="158">
        <v>40000</v>
      </c>
      <c r="S54" s="158">
        <v>10000</v>
      </c>
      <c r="T54" s="156" t="s">
        <v>71</v>
      </c>
      <c r="U54" s="156"/>
    </row>
    <row r="55" spans="1:21" ht="15" x14ac:dyDescent="0.25">
      <c r="A55" s="156">
        <v>1</v>
      </c>
      <c r="B55" s="156" t="s">
        <v>41</v>
      </c>
      <c r="C55" s="156">
        <v>4008000</v>
      </c>
      <c r="D55" s="156">
        <v>20730</v>
      </c>
      <c r="E55" s="156" t="s">
        <v>63</v>
      </c>
      <c r="F55" s="156">
        <v>31970</v>
      </c>
      <c r="G55" s="156" t="s">
        <v>64</v>
      </c>
      <c r="H55" s="154">
        <v>1000010349</v>
      </c>
      <c r="I55" s="156" t="s">
        <v>182</v>
      </c>
      <c r="J55" s="157">
        <v>41640</v>
      </c>
      <c r="K55" s="157">
        <v>42005</v>
      </c>
      <c r="L55" s="156" t="s">
        <v>54</v>
      </c>
      <c r="M55" s="156" t="s">
        <v>55</v>
      </c>
      <c r="N55" s="156" t="s">
        <v>132</v>
      </c>
      <c r="O55" s="156" t="s">
        <v>139</v>
      </c>
      <c r="P55" s="156">
        <v>4008140</v>
      </c>
      <c r="Q55" s="158">
        <v>450000</v>
      </c>
      <c r="R55" s="158">
        <v>225000</v>
      </c>
      <c r="S55" s="158">
        <v>56250</v>
      </c>
      <c r="T55" s="156" t="s">
        <v>71</v>
      </c>
      <c r="U55" s="156"/>
    </row>
    <row r="56" spans="1:21" ht="15" x14ac:dyDescent="0.25">
      <c r="A56" s="156">
        <v>1</v>
      </c>
      <c r="B56" s="156" t="s">
        <v>41</v>
      </c>
      <c r="C56" s="156">
        <v>4008000</v>
      </c>
      <c r="D56" s="156">
        <v>20730</v>
      </c>
      <c r="E56" s="156" t="s">
        <v>63</v>
      </c>
      <c r="F56" s="156">
        <v>31970</v>
      </c>
      <c r="G56" s="156" t="s">
        <v>64</v>
      </c>
      <c r="H56" s="154">
        <v>1000010350</v>
      </c>
      <c r="I56" s="156" t="s">
        <v>183</v>
      </c>
      <c r="J56" s="157">
        <v>41640</v>
      </c>
      <c r="K56" s="157">
        <v>42005</v>
      </c>
      <c r="L56" s="156" t="s">
        <v>54</v>
      </c>
      <c r="M56" s="156" t="s">
        <v>55</v>
      </c>
      <c r="N56" s="156" t="s">
        <v>132</v>
      </c>
      <c r="O56" s="156" t="s">
        <v>139</v>
      </c>
      <c r="P56" s="156">
        <v>4008140</v>
      </c>
      <c r="Q56" s="158">
        <v>157311</v>
      </c>
      <c r="R56" s="158">
        <v>78655.5</v>
      </c>
      <c r="S56" s="158">
        <v>19663.88</v>
      </c>
      <c r="T56" s="156" t="s">
        <v>71</v>
      </c>
      <c r="U56" s="156"/>
    </row>
    <row r="57" spans="1:21" ht="15" x14ac:dyDescent="0.25">
      <c r="A57" s="156">
        <v>1</v>
      </c>
      <c r="B57" s="156" t="s">
        <v>41</v>
      </c>
      <c r="C57" s="156">
        <v>4008000</v>
      </c>
      <c r="D57" s="156">
        <v>20730</v>
      </c>
      <c r="E57" s="156" t="s">
        <v>63</v>
      </c>
      <c r="F57" s="156">
        <v>31970</v>
      </c>
      <c r="G57" s="156" t="s">
        <v>64</v>
      </c>
      <c r="H57" s="154">
        <v>1000010352</v>
      </c>
      <c r="I57" s="156" t="s">
        <v>69</v>
      </c>
      <c r="J57" s="157">
        <v>41643</v>
      </c>
      <c r="K57" s="157">
        <v>42008</v>
      </c>
      <c r="L57" s="156" t="s">
        <v>54</v>
      </c>
      <c r="M57" s="156" t="s">
        <v>55</v>
      </c>
      <c r="N57" s="156" t="s">
        <v>132</v>
      </c>
      <c r="O57" s="156" t="s">
        <v>139</v>
      </c>
      <c r="P57" s="156">
        <v>4008140</v>
      </c>
      <c r="Q57" s="158">
        <v>87900</v>
      </c>
      <c r="R57" s="158">
        <v>43950</v>
      </c>
      <c r="S57" s="158">
        <v>10987.5</v>
      </c>
      <c r="T57" s="156" t="s">
        <v>71</v>
      </c>
      <c r="U57" s="156"/>
    </row>
    <row r="58" spans="1:21" ht="15" x14ac:dyDescent="0.25">
      <c r="A58" s="156">
        <v>1</v>
      </c>
      <c r="B58" s="156" t="s">
        <v>41</v>
      </c>
      <c r="C58" s="156">
        <v>4008000</v>
      </c>
      <c r="D58" s="156">
        <v>20730</v>
      </c>
      <c r="E58" s="156" t="s">
        <v>63</v>
      </c>
      <c r="F58" s="156">
        <v>31970</v>
      </c>
      <c r="G58" s="156" t="s">
        <v>64</v>
      </c>
      <c r="H58" s="154">
        <v>1000010354</v>
      </c>
      <c r="I58" s="156" t="s">
        <v>184</v>
      </c>
      <c r="J58" s="157">
        <v>41640</v>
      </c>
      <c r="K58" s="157">
        <v>42005</v>
      </c>
      <c r="L58" s="156" t="s">
        <v>54</v>
      </c>
      <c r="M58" s="156" t="s">
        <v>55</v>
      </c>
      <c r="N58" s="156" t="s">
        <v>132</v>
      </c>
      <c r="O58" s="156" t="s">
        <v>139</v>
      </c>
      <c r="P58" s="156">
        <v>4008140</v>
      </c>
      <c r="Q58" s="158">
        <v>10300</v>
      </c>
      <c r="R58" s="158">
        <v>5150</v>
      </c>
      <c r="S58" s="158">
        <v>1287.5</v>
      </c>
      <c r="T58" s="156" t="s">
        <v>71</v>
      </c>
      <c r="U58" s="156"/>
    </row>
    <row r="59" spans="1:21" ht="15" x14ac:dyDescent="0.25">
      <c r="A59" s="156">
        <v>1</v>
      </c>
      <c r="B59" s="156" t="s">
        <v>41</v>
      </c>
      <c r="C59" s="156">
        <v>4008000</v>
      </c>
      <c r="D59" s="156">
        <v>20730</v>
      </c>
      <c r="E59" s="156" t="s">
        <v>63</v>
      </c>
      <c r="F59" s="156">
        <v>31970</v>
      </c>
      <c r="G59" s="156" t="s">
        <v>64</v>
      </c>
      <c r="H59" s="154">
        <v>1000010355</v>
      </c>
      <c r="I59" s="156" t="s">
        <v>97</v>
      </c>
      <c r="J59" s="157">
        <v>41646</v>
      </c>
      <c r="K59" s="157">
        <v>42011</v>
      </c>
      <c r="L59" s="156" t="s">
        <v>54</v>
      </c>
      <c r="M59" s="156" t="s">
        <v>55</v>
      </c>
      <c r="N59" s="156" t="s">
        <v>132</v>
      </c>
      <c r="O59" s="156" t="s">
        <v>139</v>
      </c>
      <c r="P59" s="156">
        <v>4008140</v>
      </c>
      <c r="Q59" s="158">
        <v>63600</v>
      </c>
      <c r="R59" s="158">
        <v>31800</v>
      </c>
      <c r="S59" s="158">
        <v>7950</v>
      </c>
      <c r="T59" s="156" t="s">
        <v>71</v>
      </c>
      <c r="U59" s="156"/>
    </row>
    <row r="60" spans="1:21" ht="15" x14ac:dyDescent="0.25">
      <c r="A60" s="156">
        <v>1</v>
      </c>
      <c r="B60" s="156" t="s">
        <v>41</v>
      </c>
      <c r="C60" s="156">
        <v>4008000</v>
      </c>
      <c r="D60" s="156">
        <v>20730</v>
      </c>
      <c r="E60" s="156" t="s">
        <v>63</v>
      </c>
      <c r="F60" s="156">
        <v>31970</v>
      </c>
      <c r="G60" s="156" t="s">
        <v>64</v>
      </c>
      <c r="H60" s="154">
        <v>1000010358</v>
      </c>
      <c r="I60" s="156" t="s">
        <v>68</v>
      </c>
      <c r="J60" s="157">
        <v>41640</v>
      </c>
      <c r="K60" s="157">
        <v>42005</v>
      </c>
      <c r="L60" s="156" t="s">
        <v>54</v>
      </c>
      <c r="M60" s="156" t="s">
        <v>55</v>
      </c>
      <c r="N60" s="156" t="s">
        <v>132</v>
      </c>
      <c r="O60" s="156" t="s">
        <v>139</v>
      </c>
      <c r="P60" s="156">
        <v>4008140</v>
      </c>
      <c r="Q60" s="158">
        <v>78000</v>
      </c>
      <c r="R60" s="158">
        <v>39000</v>
      </c>
      <c r="S60" s="158">
        <v>9750</v>
      </c>
      <c r="T60" s="156" t="s">
        <v>71</v>
      </c>
      <c r="U60" s="156"/>
    </row>
    <row r="61" spans="1:21" ht="15" x14ac:dyDescent="0.25">
      <c r="A61" s="156">
        <v>1</v>
      </c>
      <c r="B61" s="156" t="s">
        <v>41</v>
      </c>
      <c r="C61" s="156">
        <v>4008000</v>
      </c>
      <c r="D61" s="156">
        <v>20730</v>
      </c>
      <c r="E61" s="156" t="s">
        <v>63</v>
      </c>
      <c r="F61" s="156">
        <v>31970</v>
      </c>
      <c r="G61" s="156" t="s">
        <v>64</v>
      </c>
      <c r="H61" s="154">
        <v>1000010359</v>
      </c>
      <c r="I61" s="156" t="s">
        <v>185</v>
      </c>
      <c r="J61" s="157">
        <v>41654</v>
      </c>
      <c r="K61" s="157">
        <v>42019</v>
      </c>
      <c r="L61" s="156" t="s">
        <v>54</v>
      </c>
      <c r="M61" s="156" t="s">
        <v>55</v>
      </c>
      <c r="N61" s="156" t="s">
        <v>132</v>
      </c>
      <c r="O61" s="156" t="s">
        <v>139</v>
      </c>
      <c r="P61" s="156">
        <v>4008140</v>
      </c>
      <c r="Q61" s="158">
        <v>70000</v>
      </c>
      <c r="R61" s="158">
        <v>35000</v>
      </c>
      <c r="S61" s="158">
        <v>8750</v>
      </c>
      <c r="T61" s="156" t="s">
        <v>71</v>
      </c>
      <c r="U61" s="156"/>
    </row>
    <row r="62" spans="1:21" ht="15" x14ac:dyDescent="0.25">
      <c r="A62" s="156">
        <v>1</v>
      </c>
      <c r="B62" s="156" t="s">
        <v>41</v>
      </c>
      <c r="C62" s="156">
        <v>4008000</v>
      </c>
      <c r="D62" s="156">
        <v>20730</v>
      </c>
      <c r="E62" s="156" t="s">
        <v>63</v>
      </c>
      <c r="F62" s="156">
        <v>31970</v>
      </c>
      <c r="G62" s="156" t="s">
        <v>64</v>
      </c>
      <c r="H62" s="154">
        <v>1000010360</v>
      </c>
      <c r="I62" s="156" t="s">
        <v>113</v>
      </c>
      <c r="J62" s="157">
        <v>41658</v>
      </c>
      <c r="K62" s="157">
        <v>42023</v>
      </c>
      <c r="L62" s="156" t="s">
        <v>54</v>
      </c>
      <c r="M62" s="156" t="s">
        <v>55</v>
      </c>
      <c r="N62" s="156" t="s">
        <v>132</v>
      </c>
      <c r="O62" s="156" t="s">
        <v>139</v>
      </c>
      <c r="P62" s="156">
        <v>4008140</v>
      </c>
      <c r="Q62" s="158">
        <v>35700</v>
      </c>
      <c r="R62" s="158">
        <v>17850</v>
      </c>
      <c r="S62" s="158">
        <v>4462.5</v>
      </c>
      <c r="T62" s="156" t="s">
        <v>71</v>
      </c>
      <c r="U62" s="156"/>
    </row>
    <row r="63" spans="1:21" ht="15" x14ac:dyDescent="0.25">
      <c r="A63" s="156">
        <v>1</v>
      </c>
      <c r="B63" s="156" t="s">
        <v>41</v>
      </c>
      <c r="C63" s="156">
        <v>4008000</v>
      </c>
      <c r="D63" s="156">
        <v>20730</v>
      </c>
      <c r="E63" s="156" t="s">
        <v>63</v>
      </c>
      <c r="F63" s="156">
        <v>31970</v>
      </c>
      <c r="G63" s="156" t="s">
        <v>64</v>
      </c>
      <c r="H63" s="154">
        <v>1000010362</v>
      </c>
      <c r="I63" s="156" t="s">
        <v>133</v>
      </c>
      <c r="J63" s="157">
        <v>41658</v>
      </c>
      <c r="K63" s="157">
        <v>42023</v>
      </c>
      <c r="L63" s="156" t="s">
        <v>54</v>
      </c>
      <c r="M63" s="156" t="s">
        <v>55</v>
      </c>
      <c r="N63" s="156" t="s">
        <v>132</v>
      </c>
      <c r="O63" s="156" t="s">
        <v>139</v>
      </c>
      <c r="P63" s="156">
        <v>4008140</v>
      </c>
      <c r="Q63" s="158">
        <v>85000</v>
      </c>
      <c r="R63" s="158">
        <v>42500</v>
      </c>
      <c r="S63" s="158">
        <v>10625</v>
      </c>
      <c r="T63" s="156" t="s">
        <v>71</v>
      </c>
      <c r="U63" s="156"/>
    </row>
    <row r="64" spans="1:21" ht="15" x14ac:dyDescent="0.25">
      <c r="A64" s="156">
        <v>1</v>
      </c>
      <c r="B64" s="156" t="s">
        <v>41</v>
      </c>
      <c r="C64" s="156">
        <v>4008000</v>
      </c>
      <c r="D64" s="156">
        <v>20730</v>
      </c>
      <c r="E64" s="156" t="s">
        <v>63</v>
      </c>
      <c r="F64" s="156">
        <v>31970</v>
      </c>
      <c r="G64" s="156" t="s">
        <v>64</v>
      </c>
      <c r="H64" s="154">
        <v>1000010363</v>
      </c>
      <c r="I64" s="156" t="s">
        <v>80</v>
      </c>
      <c r="J64" s="157">
        <v>41680</v>
      </c>
      <c r="K64" s="157">
        <v>42045</v>
      </c>
      <c r="L64" s="156" t="s">
        <v>54</v>
      </c>
      <c r="M64" s="156" t="s">
        <v>55</v>
      </c>
      <c r="N64" s="156" t="s">
        <v>132</v>
      </c>
      <c r="O64" s="156" t="s">
        <v>140</v>
      </c>
      <c r="P64" s="156">
        <v>4008140</v>
      </c>
      <c r="Q64" s="158">
        <v>125964</v>
      </c>
      <c r="R64" s="158">
        <v>62982</v>
      </c>
      <c r="S64" s="158">
        <v>15745.5</v>
      </c>
      <c r="T64" s="156" t="s">
        <v>71</v>
      </c>
      <c r="U64" s="156"/>
    </row>
    <row r="65" spans="1:21" ht="15" x14ac:dyDescent="0.25">
      <c r="A65" s="156">
        <v>1</v>
      </c>
      <c r="B65" s="156" t="s">
        <v>41</v>
      </c>
      <c r="C65" s="156">
        <v>4008000</v>
      </c>
      <c r="D65" s="156">
        <v>20730</v>
      </c>
      <c r="E65" s="156" t="s">
        <v>63</v>
      </c>
      <c r="F65" s="156">
        <v>31970</v>
      </c>
      <c r="G65" s="156" t="s">
        <v>64</v>
      </c>
      <c r="H65" s="154">
        <v>1000010364</v>
      </c>
      <c r="I65" s="156" t="s">
        <v>186</v>
      </c>
      <c r="J65" s="157">
        <v>41665</v>
      </c>
      <c r="K65" s="157">
        <v>42030</v>
      </c>
      <c r="L65" s="156" t="s">
        <v>54</v>
      </c>
      <c r="M65" s="156" t="s">
        <v>55</v>
      </c>
      <c r="N65" s="156" t="s">
        <v>132</v>
      </c>
      <c r="O65" s="156" t="s">
        <v>139</v>
      </c>
      <c r="P65" s="156">
        <v>4008140</v>
      </c>
      <c r="Q65" s="158">
        <v>200000</v>
      </c>
      <c r="R65" s="158">
        <v>100000</v>
      </c>
      <c r="S65" s="158">
        <v>25000</v>
      </c>
      <c r="T65" s="156" t="s">
        <v>71</v>
      </c>
      <c r="U65" s="156"/>
    </row>
    <row r="66" spans="1:21" ht="15" x14ac:dyDescent="0.25">
      <c r="A66" s="156">
        <v>1</v>
      </c>
      <c r="B66" s="156" t="s">
        <v>41</v>
      </c>
      <c r="C66" s="156">
        <v>4008000</v>
      </c>
      <c r="D66" s="156">
        <v>20730</v>
      </c>
      <c r="E66" s="156" t="s">
        <v>63</v>
      </c>
      <c r="F66" s="156">
        <v>31970</v>
      </c>
      <c r="G66" s="156" t="s">
        <v>64</v>
      </c>
      <c r="H66" s="154">
        <v>1000010365</v>
      </c>
      <c r="I66" s="156" t="s">
        <v>187</v>
      </c>
      <c r="J66" s="157">
        <v>41671</v>
      </c>
      <c r="K66" s="157">
        <v>42036</v>
      </c>
      <c r="L66" s="156" t="s">
        <v>54</v>
      </c>
      <c r="M66" s="156" t="s">
        <v>55</v>
      </c>
      <c r="N66" s="156" t="s">
        <v>132</v>
      </c>
      <c r="O66" s="156" t="s">
        <v>140</v>
      </c>
      <c r="P66" s="156">
        <v>4008140</v>
      </c>
      <c r="Q66" s="158">
        <v>93700</v>
      </c>
      <c r="R66" s="158">
        <v>46850</v>
      </c>
      <c r="S66" s="158">
        <v>11712.5</v>
      </c>
      <c r="T66" s="156" t="s">
        <v>71</v>
      </c>
      <c r="U66" s="156"/>
    </row>
    <row r="67" spans="1:21" ht="15" x14ac:dyDescent="0.25">
      <c r="A67" s="156">
        <v>1</v>
      </c>
      <c r="B67" s="156" t="s">
        <v>41</v>
      </c>
      <c r="C67" s="156">
        <v>4008000</v>
      </c>
      <c r="D67" s="156">
        <v>20730</v>
      </c>
      <c r="E67" s="156" t="s">
        <v>63</v>
      </c>
      <c r="F67" s="156">
        <v>31970</v>
      </c>
      <c r="G67" s="156" t="s">
        <v>64</v>
      </c>
      <c r="H67" s="154">
        <v>1000010366</v>
      </c>
      <c r="I67" s="156" t="s">
        <v>188</v>
      </c>
      <c r="J67" s="157">
        <v>41665</v>
      </c>
      <c r="K67" s="157">
        <v>42030</v>
      </c>
      <c r="L67" s="156" t="s">
        <v>54</v>
      </c>
      <c r="M67" s="156" t="s">
        <v>55</v>
      </c>
      <c r="N67" s="156" t="s">
        <v>132</v>
      </c>
      <c r="O67" s="156" t="s">
        <v>139</v>
      </c>
      <c r="P67" s="156">
        <v>4008140</v>
      </c>
      <c r="Q67" s="158">
        <v>107400</v>
      </c>
      <c r="R67" s="158">
        <v>53700</v>
      </c>
      <c r="S67" s="158">
        <v>13425</v>
      </c>
      <c r="T67" s="156" t="s">
        <v>71</v>
      </c>
      <c r="U67" s="156"/>
    </row>
    <row r="68" spans="1:21" ht="15" x14ac:dyDescent="0.25">
      <c r="A68" s="156">
        <v>1</v>
      </c>
      <c r="B68" s="156" t="s">
        <v>41</v>
      </c>
      <c r="C68" s="156">
        <v>4008000</v>
      </c>
      <c r="D68" s="156">
        <v>20730</v>
      </c>
      <c r="E68" s="156" t="s">
        <v>63</v>
      </c>
      <c r="F68" s="156">
        <v>31970</v>
      </c>
      <c r="G68" s="156" t="s">
        <v>64</v>
      </c>
      <c r="H68" s="154">
        <v>1000010367</v>
      </c>
      <c r="I68" s="156" t="s">
        <v>189</v>
      </c>
      <c r="J68" s="157">
        <v>41671</v>
      </c>
      <c r="K68" s="157">
        <v>42036</v>
      </c>
      <c r="L68" s="156" t="s">
        <v>54</v>
      </c>
      <c r="M68" s="156" t="s">
        <v>55</v>
      </c>
      <c r="N68" s="156" t="s">
        <v>132</v>
      </c>
      <c r="O68" s="156" t="s">
        <v>140</v>
      </c>
      <c r="P68" s="156">
        <v>4008140</v>
      </c>
      <c r="Q68" s="158">
        <v>66000</v>
      </c>
      <c r="R68" s="158">
        <v>33000</v>
      </c>
      <c r="S68" s="158">
        <v>8250</v>
      </c>
      <c r="T68" s="156" t="s">
        <v>71</v>
      </c>
      <c r="U68" s="156"/>
    </row>
    <row r="69" spans="1:21" ht="15" x14ac:dyDescent="0.25">
      <c r="A69" s="156">
        <v>1</v>
      </c>
      <c r="B69" s="156" t="s">
        <v>41</v>
      </c>
      <c r="C69" s="156">
        <v>4008000</v>
      </c>
      <c r="D69" s="156">
        <v>20730</v>
      </c>
      <c r="E69" s="156" t="s">
        <v>63</v>
      </c>
      <c r="F69" s="156">
        <v>31970</v>
      </c>
      <c r="G69" s="156" t="s">
        <v>64</v>
      </c>
      <c r="H69" s="154">
        <v>1000010369</v>
      </c>
      <c r="I69" s="156" t="s">
        <v>190</v>
      </c>
      <c r="J69" s="157">
        <v>41670</v>
      </c>
      <c r="K69" s="157">
        <v>42035</v>
      </c>
      <c r="L69" s="156" t="s">
        <v>54</v>
      </c>
      <c r="M69" s="156" t="s">
        <v>55</v>
      </c>
      <c r="N69" s="156" t="s">
        <v>132</v>
      </c>
      <c r="O69" s="156" t="s">
        <v>139</v>
      </c>
      <c r="P69" s="156">
        <v>4008140</v>
      </c>
      <c r="Q69" s="158">
        <v>30000</v>
      </c>
      <c r="R69" s="158">
        <v>15000</v>
      </c>
      <c r="S69" s="158">
        <v>3750</v>
      </c>
      <c r="T69" s="156" t="s">
        <v>71</v>
      </c>
      <c r="U69" s="156"/>
    </row>
    <row r="70" spans="1:21" ht="15" x14ac:dyDescent="0.25">
      <c r="A70" s="156">
        <v>1</v>
      </c>
      <c r="B70" s="156" t="s">
        <v>41</v>
      </c>
      <c r="C70" s="156">
        <v>4008000</v>
      </c>
      <c r="D70" s="156">
        <v>20730</v>
      </c>
      <c r="E70" s="156" t="s">
        <v>63</v>
      </c>
      <c r="F70" s="156">
        <v>31970</v>
      </c>
      <c r="G70" s="156" t="s">
        <v>64</v>
      </c>
      <c r="H70" s="154">
        <v>1000010370</v>
      </c>
      <c r="I70" s="156" t="s">
        <v>191</v>
      </c>
      <c r="J70" s="157">
        <v>41670</v>
      </c>
      <c r="K70" s="157">
        <v>42079</v>
      </c>
      <c r="L70" s="156" t="s">
        <v>54</v>
      </c>
      <c r="M70" s="156" t="s">
        <v>55</v>
      </c>
      <c r="N70" s="156" t="s">
        <v>132</v>
      </c>
      <c r="O70" s="156" t="s">
        <v>139</v>
      </c>
      <c r="P70" s="156">
        <v>4008140</v>
      </c>
      <c r="Q70" s="158">
        <v>46607</v>
      </c>
      <c r="R70" s="158">
        <v>23303.5</v>
      </c>
      <c r="S70" s="158">
        <v>5825.88</v>
      </c>
      <c r="T70" s="156" t="s">
        <v>71</v>
      </c>
      <c r="U70" s="156"/>
    </row>
    <row r="71" spans="1:21" ht="15" x14ac:dyDescent="0.25">
      <c r="A71" s="156">
        <v>1</v>
      </c>
      <c r="B71" s="156" t="s">
        <v>41</v>
      </c>
      <c r="C71" s="156">
        <v>4008000</v>
      </c>
      <c r="D71" s="156">
        <v>20730</v>
      </c>
      <c r="E71" s="156" t="s">
        <v>63</v>
      </c>
      <c r="F71" s="156">
        <v>31970</v>
      </c>
      <c r="G71" s="156" t="s">
        <v>64</v>
      </c>
      <c r="H71" s="154">
        <v>1000010371</v>
      </c>
      <c r="I71" s="156" t="s">
        <v>98</v>
      </c>
      <c r="J71" s="157">
        <v>41671</v>
      </c>
      <c r="K71" s="157">
        <v>42036</v>
      </c>
      <c r="L71" s="156" t="s">
        <v>54</v>
      </c>
      <c r="M71" s="156" t="s">
        <v>55</v>
      </c>
      <c r="N71" s="156" t="s">
        <v>132</v>
      </c>
      <c r="O71" s="156" t="s">
        <v>140</v>
      </c>
      <c r="P71" s="156">
        <v>4008140</v>
      </c>
      <c r="Q71" s="158">
        <v>108500</v>
      </c>
      <c r="R71" s="158">
        <v>54250</v>
      </c>
      <c r="S71" s="158">
        <v>13562.5</v>
      </c>
      <c r="T71" s="156" t="s">
        <v>71</v>
      </c>
      <c r="U71" s="156"/>
    </row>
    <row r="72" spans="1:21" ht="15" x14ac:dyDescent="0.25">
      <c r="A72" s="156">
        <v>1</v>
      </c>
      <c r="B72" s="156" t="s">
        <v>41</v>
      </c>
      <c r="C72" s="156">
        <v>4008000</v>
      </c>
      <c r="D72" s="156">
        <v>20730</v>
      </c>
      <c r="E72" s="156" t="s">
        <v>63</v>
      </c>
      <c r="F72" s="156">
        <v>31970</v>
      </c>
      <c r="G72" s="156" t="s">
        <v>64</v>
      </c>
      <c r="H72" s="154">
        <v>1000010372</v>
      </c>
      <c r="I72" s="156" t="s">
        <v>67</v>
      </c>
      <c r="J72" s="157">
        <v>41671</v>
      </c>
      <c r="K72" s="157">
        <v>42036</v>
      </c>
      <c r="L72" s="156" t="s">
        <v>54</v>
      </c>
      <c r="M72" s="156" t="s">
        <v>55</v>
      </c>
      <c r="N72" s="156" t="s">
        <v>132</v>
      </c>
      <c r="O72" s="156" t="s">
        <v>140</v>
      </c>
      <c r="P72" s="156">
        <v>4008140</v>
      </c>
      <c r="Q72" s="158">
        <v>136300</v>
      </c>
      <c r="R72" s="158">
        <v>68150</v>
      </c>
      <c r="S72" s="158">
        <v>17037.5</v>
      </c>
      <c r="T72" s="156" t="s">
        <v>71</v>
      </c>
      <c r="U72" s="156"/>
    </row>
    <row r="73" spans="1:21" ht="15" x14ac:dyDescent="0.25">
      <c r="A73" s="156">
        <v>1</v>
      </c>
      <c r="B73" s="156" t="s">
        <v>41</v>
      </c>
      <c r="C73" s="156">
        <v>4008000</v>
      </c>
      <c r="D73" s="156">
        <v>20730</v>
      </c>
      <c r="E73" s="156" t="s">
        <v>63</v>
      </c>
      <c r="F73" s="156">
        <v>31970</v>
      </c>
      <c r="G73" s="156" t="s">
        <v>64</v>
      </c>
      <c r="H73" s="154">
        <v>1000010373</v>
      </c>
      <c r="I73" s="156" t="s">
        <v>192</v>
      </c>
      <c r="J73" s="157">
        <v>41671</v>
      </c>
      <c r="K73" s="157">
        <v>42036</v>
      </c>
      <c r="L73" s="156" t="s">
        <v>54</v>
      </c>
      <c r="M73" s="156" t="s">
        <v>55</v>
      </c>
      <c r="N73" s="156" t="s">
        <v>132</v>
      </c>
      <c r="O73" s="156" t="s">
        <v>140</v>
      </c>
      <c r="P73" s="156">
        <v>4008140</v>
      </c>
      <c r="Q73" s="158">
        <v>42203</v>
      </c>
      <c r="R73" s="158">
        <v>21101.5</v>
      </c>
      <c r="S73" s="158">
        <v>5275.38</v>
      </c>
      <c r="T73" s="156" t="s">
        <v>71</v>
      </c>
      <c r="U73" s="156"/>
    </row>
    <row r="74" spans="1:21" ht="15" x14ac:dyDescent="0.25">
      <c r="A74" s="156">
        <v>1</v>
      </c>
      <c r="B74" s="156" t="s">
        <v>41</v>
      </c>
      <c r="C74" s="156">
        <v>4008000</v>
      </c>
      <c r="D74" s="156">
        <v>20730</v>
      </c>
      <c r="E74" s="156" t="s">
        <v>63</v>
      </c>
      <c r="F74" s="156">
        <v>31970</v>
      </c>
      <c r="G74" s="156" t="s">
        <v>64</v>
      </c>
      <c r="H74" s="154">
        <v>1000010374</v>
      </c>
      <c r="I74" s="156" t="s">
        <v>114</v>
      </c>
      <c r="J74" s="157">
        <v>41670</v>
      </c>
      <c r="K74" s="157">
        <v>42035</v>
      </c>
      <c r="L74" s="156" t="s">
        <v>54</v>
      </c>
      <c r="M74" s="156" t="s">
        <v>55</v>
      </c>
      <c r="N74" s="156" t="s">
        <v>132</v>
      </c>
      <c r="O74" s="156" t="s">
        <v>139</v>
      </c>
      <c r="P74" s="156">
        <v>4008140</v>
      </c>
      <c r="Q74" s="158">
        <v>126655</v>
      </c>
      <c r="R74" s="158">
        <v>63327.5</v>
      </c>
      <c r="S74" s="158">
        <v>15831.88</v>
      </c>
      <c r="T74" s="156" t="s">
        <v>71</v>
      </c>
      <c r="U74" s="156"/>
    </row>
    <row r="75" spans="1:21" ht="15" x14ac:dyDescent="0.25">
      <c r="A75" s="156">
        <v>1</v>
      </c>
      <c r="B75" s="156" t="s">
        <v>41</v>
      </c>
      <c r="C75" s="156">
        <v>4008000</v>
      </c>
      <c r="D75" s="156">
        <v>20730</v>
      </c>
      <c r="E75" s="156" t="s">
        <v>63</v>
      </c>
      <c r="F75" s="156">
        <v>31970</v>
      </c>
      <c r="G75" s="156" t="s">
        <v>64</v>
      </c>
      <c r="H75" s="154">
        <v>1000010375</v>
      </c>
      <c r="I75" s="156" t="s">
        <v>115</v>
      </c>
      <c r="J75" s="157">
        <v>41671</v>
      </c>
      <c r="K75" s="157">
        <v>42036</v>
      </c>
      <c r="L75" s="156" t="s">
        <v>54</v>
      </c>
      <c r="M75" s="156" t="s">
        <v>55</v>
      </c>
      <c r="N75" s="156" t="s">
        <v>132</v>
      </c>
      <c r="O75" s="156" t="s">
        <v>140</v>
      </c>
      <c r="P75" s="156">
        <v>4008140</v>
      </c>
      <c r="Q75" s="158">
        <v>93100</v>
      </c>
      <c r="R75" s="158">
        <v>46550</v>
      </c>
      <c r="S75" s="158">
        <v>11637.5</v>
      </c>
      <c r="T75" s="156" t="s">
        <v>71</v>
      </c>
      <c r="U75" s="156"/>
    </row>
    <row r="76" spans="1:21" ht="15" x14ac:dyDescent="0.25">
      <c r="A76" s="156">
        <v>1</v>
      </c>
      <c r="B76" s="156" t="s">
        <v>41</v>
      </c>
      <c r="C76" s="156">
        <v>4008000</v>
      </c>
      <c r="D76" s="156">
        <v>20730</v>
      </c>
      <c r="E76" s="156" t="s">
        <v>63</v>
      </c>
      <c r="F76" s="156">
        <v>31970</v>
      </c>
      <c r="G76" s="156" t="s">
        <v>64</v>
      </c>
      <c r="H76" s="154">
        <v>1000010377</v>
      </c>
      <c r="I76" s="156" t="s">
        <v>99</v>
      </c>
      <c r="J76" s="157">
        <v>41671</v>
      </c>
      <c r="K76" s="157">
        <v>42036</v>
      </c>
      <c r="L76" s="156" t="s">
        <v>54</v>
      </c>
      <c r="M76" s="156" t="s">
        <v>55</v>
      </c>
      <c r="N76" s="156" t="s">
        <v>132</v>
      </c>
      <c r="O76" s="156" t="s">
        <v>140</v>
      </c>
      <c r="P76" s="156">
        <v>4008140</v>
      </c>
      <c r="Q76" s="158">
        <v>74656</v>
      </c>
      <c r="R76" s="158">
        <v>37328</v>
      </c>
      <c r="S76" s="158">
        <v>9332</v>
      </c>
      <c r="T76" s="156" t="s">
        <v>71</v>
      </c>
      <c r="U76" s="156"/>
    </row>
    <row r="77" spans="1:21" ht="15" x14ac:dyDescent="0.25">
      <c r="A77" s="156">
        <v>1</v>
      </c>
      <c r="B77" s="156" t="s">
        <v>41</v>
      </c>
      <c r="C77" s="156">
        <v>4008000</v>
      </c>
      <c r="D77" s="156">
        <v>20730</v>
      </c>
      <c r="E77" s="156" t="s">
        <v>63</v>
      </c>
      <c r="F77" s="156">
        <v>31970</v>
      </c>
      <c r="G77" s="156" t="s">
        <v>64</v>
      </c>
      <c r="H77" s="154">
        <v>1000010378</v>
      </c>
      <c r="I77" s="156" t="s">
        <v>101</v>
      </c>
      <c r="J77" s="157">
        <v>41671</v>
      </c>
      <c r="K77" s="157">
        <v>42036</v>
      </c>
      <c r="L77" s="156" t="s">
        <v>54</v>
      </c>
      <c r="M77" s="156" t="s">
        <v>55</v>
      </c>
      <c r="N77" s="156" t="s">
        <v>132</v>
      </c>
      <c r="O77" s="156" t="s">
        <v>140</v>
      </c>
      <c r="P77" s="156">
        <v>4008140</v>
      </c>
      <c r="Q77" s="158">
        <v>59576</v>
      </c>
      <c r="R77" s="158">
        <v>29788</v>
      </c>
      <c r="S77" s="158">
        <v>7447</v>
      </c>
      <c r="T77" s="156" t="s">
        <v>71</v>
      </c>
      <c r="U77" s="156"/>
    </row>
    <row r="78" spans="1:21" ht="15" x14ac:dyDescent="0.25">
      <c r="A78" s="156">
        <v>1</v>
      </c>
      <c r="B78" s="156" t="s">
        <v>41</v>
      </c>
      <c r="C78" s="156">
        <v>4008000</v>
      </c>
      <c r="D78" s="156">
        <v>20730</v>
      </c>
      <c r="E78" s="156" t="s">
        <v>63</v>
      </c>
      <c r="F78" s="156">
        <v>31970</v>
      </c>
      <c r="G78" s="156" t="s">
        <v>64</v>
      </c>
      <c r="H78" s="154">
        <v>1000010379</v>
      </c>
      <c r="I78" s="156" t="s">
        <v>193</v>
      </c>
      <c r="J78" s="157">
        <v>41671</v>
      </c>
      <c r="K78" s="157">
        <v>42036</v>
      </c>
      <c r="L78" s="156" t="s">
        <v>54</v>
      </c>
      <c r="M78" s="156" t="s">
        <v>55</v>
      </c>
      <c r="N78" s="156" t="s">
        <v>132</v>
      </c>
      <c r="O78" s="156" t="s">
        <v>140</v>
      </c>
      <c r="P78" s="156">
        <v>4008140</v>
      </c>
      <c r="Q78" s="158">
        <v>179200</v>
      </c>
      <c r="R78" s="158">
        <v>89600</v>
      </c>
      <c r="S78" s="158">
        <v>22400</v>
      </c>
      <c r="T78" s="156" t="s">
        <v>71</v>
      </c>
      <c r="U78" s="156"/>
    </row>
    <row r="79" spans="1:21" ht="15" x14ac:dyDescent="0.25">
      <c r="A79" s="156">
        <v>1</v>
      </c>
      <c r="B79" s="156" t="s">
        <v>41</v>
      </c>
      <c r="C79" s="156">
        <v>4008000</v>
      </c>
      <c r="D79" s="156">
        <v>20730</v>
      </c>
      <c r="E79" s="156" t="s">
        <v>63</v>
      </c>
      <c r="F79" s="156">
        <v>31970</v>
      </c>
      <c r="G79" s="156" t="s">
        <v>64</v>
      </c>
      <c r="H79" s="154">
        <v>1000010380</v>
      </c>
      <c r="I79" s="156" t="s">
        <v>194</v>
      </c>
      <c r="J79" s="157">
        <v>41671</v>
      </c>
      <c r="K79" s="157">
        <v>42005</v>
      </c>
      <c r="L79" s="156" t="s">
        <v>54</v>
      </c>
      <c r="M79" s="156" t="s">
        <v>55</v>
      </c>
      <c r="N79" s="156" t="s">
        <v>132</v>
      </c>
      <c r="O79" s="156" t="s">
        <v>140</v>
      </c>
      <c r="P79" s="156">
        <v>4008140</v>
      </c>
      <c r="Q79" s="158">
        <v>49974</v>
      </c>
      <c r="R79" s="158">
        <v>24987</v>
      </c>
      <c r="S79" s="158">
        <v>6246.75</v>
      </c>
      <c r="T79" s="156" t="s">
        <v>71</v>
      </c>
      <c r="U79" s="156"/>
    </row>
    <row r="80" spans="1:21" ht="15" x14ac:dyDescent="0.25">
      <c r="A80" s="156">
        <v>1</v>
      </c>
      <c r="B80" s="156" t="s">
        <v>41</v>
      </c>
      <c r="C80" s="156">
        <v>4008000</v>
      </c>
      <c r="D80" s="156">
        <v>20730</v>
      </c>
      <c r="E80" s="156" t="s">
        <v>63</v>
      </c>
      <c r="F80" s="156">
        <v>31970</v>
      </c>
      <c r="G80" s="156" t="s">
        <v>64</v>
      </c>
      <c r="H80" s="154">
        <v>1000010381</v>
      </c>
      <c r="I80" s="156" t="s">
        <v>100</v>
      </c>
      <c r="J80" s="157">
        <v>41671</v>
      </c>
      <c r="K80" s="157">
        <v>42036</v>
      </c>
      <c r="L80" s="156" t="s">
        <v>54</v>
      </c>
      <c r="M80" s="156" t="s">
        <v>55</v>
      </c>
      <c r="N80" s="156" t="s">
        <v>132</v>
      </c>
      <c r="O80" s="156" t="s">
        <v>140</v>
      </c>
      <c r="P80" s="156">
        <v>4008140</v>
      </c>
      <c r="Q80" s="158">
        <v>342240</v>
      </c>
      <c r="R80" s="158">
        <v>171120</v>
      </c>
      <c r="S80" s="158">
        <v>42780</v>
      </c>
      <c r="T80" s="156" t="s">
        <v>71</v>
      </c>
      <c r="U80" s="156"/>
    </row>
    <row r="81" spans="1:21" ht="15" x14ac:dyDescent="0.25">
      <c r="A81" s="156">
        <v>1</v>
      </c>
      <c r="B81" s="156" t="s">
        <v>41</v>
      </c>
      <c r="C81" s="156">
        <v>4008000</v>
      </c>
      <c r="D81" s="156">
        <v>20730</v>
      </c>
      <c r="E81" s="156" t="s">
        <v>63</v>
      </c>
      <c r="F81" s="156">
        <v>31970</v>
      </c>
      <c r="G81" s="156" t="s">
        <v>64</v>
      </c>
      <c r="H81" s="154">
        <v>1000010383</v>
      </c>
      <c r="I81" s="156" t="s">
        <v>116</v>
      </c>
      <c r="J81" s="157">
        <v>41674</v>
      </c>
      <c r="K81" s="157">
        <v>42098</v>
      </c>
      <c r="L81" s="156" t="s">
        <v>54</v>
      </c>
      <c r="M81" s="156" t="s">
        <v>55</v>
      </c>
      <c r="N81" s="156" t="s">
        <v>132</v>
      </c>
      <c r="O81" s="156" t="s">
        <v>140</v>
      </c>
      <c r="P81" s="156">
        <v>4008140</v>
      </c>
      <c r="Q81" s="158">
        <v>121740</v>
      </c>
      <c r="R81" s="158">
        <v>60870</v>
      </c>
      <c r="S81" s="158">
        <v>15217.5</v>
      </c>
      <c r="T81" s="156" t="s">
        <v>71</v>
      </c>
      <c r="U81" s="156"/>
    </row>
    <row r="82" spans="1:21" ht="15" x14ac:dyDescent="0.25">
      <c r="A82" s="156">
        <v>1</v>
      </c>
      <c r="B82" s="156" t="s">
        <v>41</v>
      </c>
      <c r="C82" s="156">
        <v>4008000</v>
      </c>
      <c r="D82" s="156">
        <v>20730</v>
      </c>
      <c r="E82" s="156" t="s">
        <v>63</v>
      </c>
      <c r="F82" s="156">
        <v>31970</v>
      </c>
      <c r="G82" s="156" t="s">
        <v>64</v>
      </c>
      <c r="H82" s="154">
        <v>1000010385</v>
      </c>
      <c r="I82" s="156" t="s">
        <v>195</v>
      </c>
      <c r="J82" s="157">
        <v>41688</v>
      </c>
      <c r="K82" s="157">
        <v>42053</v>
      </c>
      <c r="L82" s="156" t="s">
        <v>54</v>
      </c>
      <c r="M82" s="156" t="s">
        <v>55</v>
      </c>
      <c r="N82" s="156" t="s">
        <v>132</v>
      </c>
      <c r="O82" s="156" t="s">
        <v>140</v>
      </c>
      <c r="P82" s="156">
        <v>4008140</v>
      </c>
      <c r="Q82" s="158">
        <v>62100</v>
      </c>
      <c r="R82" s="158">
        <v>31050</v>
      </c>
      <c r="S82" s="158">
        <v>7762.5</v>
      </c>
      <c r="T82" s="156" t="s">
        <v>71</v>
      </c>
      <c r="U82" s="156"/>
    </row>
    <row r="83" spans="1:21" ht="15" x14ac:dyDescent="0.25">
      <c r="A83" s="156">
        <v>1</v>
      </c>
      <c r="B83" s="156" t="s">
        <v>41</v>
      </c>
      <c r="C83" s="156">
        <v>4008000</v>
      </c>
      <c r="D83" s="156">
        <v>20730</v>
      </c>
      <c r="E83" s="156" t="s">
        <v>63</v>
      </c>
      <c r="F83" s="156">
        <v>31970</v>
      </c>
      <c r="G83" s="156" t="s">
        <v>64</v>
      </c>
      <c r="H83" s="154">
        <v>1000010387</v>
      </c>
      <c r="I83" s="156" t="s">
        <v>120</v>
      </c>
      <c r="J83" s="157">
        <v>41685</v>
      </c>
      <c r="K83" s="157">
        <v>42050</v>
      </c>
      <c r="L83" s="156" t="s">
        <v>54</v>
      </c>
      <c r="M83" s="156" t="s">
        <v>55</v>
      </c>
      <c r="N83" s="156" t="s">
        <v>132</v>
      </c>
      <c r="O83" s="156" t="s">
        <v>140</v>
      </c>
      <c r="P83" s="156">
        <v>4008140</v>
      </c>
      <c r="Q83" s="158">
        <v>120000</v>
      </c>
      <c r="R83" s="158">
        <v>60000</v>
      </c>
      <c r="S83" s="158">
        <v>15000</v>
      </c>
      <c r="T83" s="156" t="s">
        <v>71</v>
      </c>
      <c r="U83" s="156"/>
    </row>
    <row r="84" spans="1:21" ht="15" x14ac:dyDescent="0.25">
      <c r="A84" s="156">
        <v>1</v>
      </c>
      <c r="B84" s="156" t="s">
        <v>41</v>
      </c>
      <c r="C84" s="156">
        <v>4008000</v>
      </c>
      <c r="D84" s="156">
        <v>20730</v>
      </c>
      <c r="E84" s="156" t="s">
        <v>63</v>
      </c>
      <c r="F84" s="156">
        <v>31970</v>
      </c>
      <c r="G84" s="156" t="s">
        <v>64</v>
      </c>
      <c r="H84" s="154">
        <v>1000010388</v>
      </c>
      <c r="I84" s="156" t="s">
        <v>196</v>
      </c>
      <c r="J84" s="157">
        <v>41677</v>
      </c>
      <c r="K84" s="157">
        <v>42042</v>
      </c>
      <c r="L84" s="156" t="s">
        <v>54</v>
      </c>
      <c r="M84" s="156" t="s">
        <v>55</v>
      </c>
      <c r="N84" s="156" t="s">
        <v>132</v>
      </c>
      <c r="O84" s="156" t="s">
        <v>140</v>
      </c>
      <c r="P84" s="156">
        <v>4008140</v>
      </c>
      <c r="Q84" s="158">
        <v>79861</v>
      </c>
      <c r="R84" s="158">
        <v>39930.5</v>
      </c>
      <c r="S84" s="158">
        <v>9982.6299999999992</v>
      </c>
      <c r="T84" s="156" t="s">
        <v>71</v>
      </c>
      <c r="U84" s="156"/>
    </row>
    <row r="85" spans="1:21" ht="15" x14ac:dyDescent="0.25">
      <c r="A85" s="156">
        <v>1</v>
      </c>
      <c r="B85" s="156" t="s">
        <v>41</v>
      </c>
      <c r="C85" s="156">
        <v>4008000</v>
      </c>
      <c r="D85" s="156">
        <v>20730</v>
      </c>
      <c r="E85" s="156" t="s">
        <v>63</v>
      </c>
      <c r="F85" s="156">
        <v>31970</v>
      </c>
      <c r="G85" s="156" t="s">
        <v>64</v>
      </c>
      <c r="H85" s="154">
        <v>1000010389</v>
      </c>
      <c r="I85" s="156" t="s">
        <v>117</v>
      </c>
      <c r="J85" s="157">
        <v>41685</v>
      </c>
      <c r="K85" s="157">
        <v>42050</v>
      </c>
      <c r="L85" s="156" t="s">
        <v>54</v>
      </c>
      <c r="M85" s="156" t="s">
        <v>55</v>
      </c>
      <c r="N85" s="156" t="s">
        <v>132</v>
      </c>
      <c r="O85" s="156" t="s">
        <v>140</v>
      </c>
      <c r="P85" s="156">
        <v>4008140</v>
      </c>
      <c r="Q85" s="158">
        <v>45057</v>
      </c>
      <c r="R85" s="158">
        <v>22528.5</v>
      </c>
      <c r="S85" s="158">
        <v>5632.13</v>
      </c>
      <c r="T85" s="156" t="s">
        <v>71</v>
      </c>
      <c r="U85" s="156"/>
    </row>
    <row r="86" spans="1:21" ht="15" x14ac:dyDescent="0.25">
      <c r="A86" s="156">
        <v>1</v>
      </c>
      <c r="B86" s="156" t="s">
        <v>41</v>
      </c>
      <c r="C86" s="156">
        <v>4008000</v>
      </c>
      <c r="D86" s="156">
        <v>20730</v>
      </c>
      <c r="E86" s="156" t="s">
        <v>63</v>
      </c>
      <c r="F86" s="156">
        <v>31970</v>
      </c>
      <c r="G86" s="156" t="s">
        <v>64</v>
      </c>
      <c r="H86" s="154">
        <v>1000010390</v>
      </c>
      <c r="I86" s="156" t="s">
        <v>119</v>
      </c>
      <c r="J86" s="157">
        <v>41684</v>
      </c>
      <c r="K86" s="157">
        <v>42049</v>
      </c>
      <c r="L86" s="156" t="s">
        <v>54</v>
      </c>
      <c r="M86" s="156" t="s">
        <v>55</v>
      </c>
      <c r="N86" s="156" t="s">
        <v>132</v>
      </c>
      <c r="O86" s="156" t="s">
        <v>140</v>
      </c>
      <c r="P86" s="156">
        <v>4008140</v>
      </c>
      <c r="Q86" s="158">
        <v>125000</v>
      </c>
      <c r="R86" s="158">
        <v>62500</v>
      </c>
      <c r="S86" s="158">
        <v>15625</v>
      </c>
      <c r="T86" s="156" t="s">
        <v>71</v>
      </c>
      <c r="U86" s="156"/>
    </row>
    <row r="87" spans="1:21" ht="15" x14ac:dyDescent="0.25">
      <c r="A87" s="156">
        <v>1</v>
      </c>
      <c r="B87" s="156" t="s">
        <v>41</v>
      </c>
      <c r="C87" s="156">
        <v>4008000</v>
      </c>
      <c r="D87" s="156">
        <v>20730</v>
      </c>
      <c r="E87" s="156" t="s">
        <v>63</v>
      </c>
      <c r="F87" s="156">
        <v>31970</v>
      </c>
      <c r="G87" s="156" t="s">
        <v>64</v>
      </c>
      <c r="H87" s="154">
        <v>1000010391</v>
      </c>
      <c r="I87" s="156" t="s">
        <v>197</v>
      </c>
      <c r="J87" s="157">
        <v>41685</v>
      </c>
      <c r="K87" s="157">
        <v>42050</v>
      </c>
      <c r="L87" s="156" t="s">
        <v>54</v>
      </c>
      <c r="M87" s="156" t="s">
        <v>55</v>
      </c>
      <c r="N87" s="156" t="s">
        <v>132</v>
      </c>
      <c r="O87" s="156" t="s">
        <v>140</v>
      </c>
      <c r="P87" s="156">
        <v>4008140</v>
      </c>
      <c r="Q87" s="158">
        <v>65000</v>
      </c>
      <c r="R87" s="158">
        <v>32500</v>
      </c>
      <c r="S87" s="158">
        <v>8125</v>
      </c>
      <c r="T87" s="156" t="s">
        <v>71</v>
      </c>
      <c r="U87" s="156"/>
    </row>
    <row r="88" spans="1:21" ht="15" x14ac:dyDescent="0.25">
      <c r="A88" s="156">
        <v>1</v>
      </c>
      <c r="B88" s="156" t="s">
        <v>41</v>
      </c>
      <c r="C88" s="156">
        <v>4008000</v>
      </c>
      <c r="D88" s="156">
        <v>20730</v>
      </c>
      <c r="E88" s="156" t="s">
        <v>63</v>
      </c>
      <c r="F88" s="156">
        <v>31970</v>
      </c>
      <c r="G88" s="156" t="s">
        <v>64</v>
      </c>
      <c r="H88" s="154">
        <v>1000010393</v>
      </c>
      <c r="I88" s="156" t="s">
        <v>118</v>
      </c>
      <c r="J88" s="157">
        <v>41683</v>
      </c>
      <c r="K88" s="157">
        <v>42048</v>
      </c>
      <c r="L88" s="156" t="s">
        <v>54</v>
      </c>
      <c r="M88" s="156" t="s">
        <v>55</v>
      </c>
      <c r="N88" s="156" t="s">
        <v>132</v>
      </c>
      <c r="O88" s="156" t="s">
        <v>140</v>
      </c>
      <c r="P88" s="156">
        <v>4008140</v>
      </c>
      <c r="Q88" s="158">
        <v>112000</v>
      </c>
      <c r="R88" s="158">
        <v>56000</v>
      </c>
      <c r="S88" s="158">
        <v>14000</v>
      </c>
      <c r="T88" s="156" t="s">
        <v>71</v>
      </c>
      <c r="U88" s="156"/>
    </row>
    <row r="89" spans="1:21" ht="15" x14ac:dyDescent="0.25">
      <c r="A89" s="156">
        <v>1</v>
      </c>
      <c r="B89" s="156" t="s">
        <v>41</v>
      </c>
      <c r="C89" s="156">
        <v>4008000</v>
      </c>
      <c r="D89" s="156">
        <v>20730</v>
      </c>
      <c r="E89" s="156" t="s">
        <v>63</v>
      </c>
      <c r="F89" s="156">
        <v>31970</v>
      </c>
      <c r="G89" s="156" t="s">
        <v>64</v>
      </c>
      <c r="H89" s="154">
        <v>1000010395</v>
      </c>
      <c r="I89" s="156" t="s">
        <v>198</v>
      </c>
      <c r="J89" s="157">
        <v>41695</v>
      </c>
      <c r="K89" s="157">
        <v>42060</v>
      </c>
      <c r="L89" s="156" t="s">
        <v>54</v>
      </c>
      <c r="M89" s="156" t="s">
        <v>55</v>
      </c>
      <c r="N89" s="156" t="s">
        <v>132</v>
      </c>
      <c r="O89" s="156" t="s">
        <v>140</v>
      </c>
      <c r="P89" s="156">
        <v>4008140</v>
      </c>
      <c r="Q89" s="158">
        <v>80000</v>
      </c>
      <c r="R89" s="158">
        <v>40000</v>
      </c>
      <c r="S89" s="158">
        <v>10000</v>
      </c>
      <c r="T89" s="156" t="s">
        <v>71</v>
      </c>
      <c r="U89" s="156"/>
    </row>
    <row r="90" spans="1:21" ht="15" x14ac:dyDescent="0.25">
      <c r="A90" s="156">
        <v>1</v>
      </c>
      <c r="B90" s="156" t="s">
        <v>41</v>
      </c>
      <c r="C90" s="156">
        <v>4008000</v>
      </c>
      <c r="D90" s="156">
        <v>20730</v>
      </c>
      <c r="E90" s="156" t="s">
        <v>63</v>
      </c>
      <c r="F90" s="156">
        <v>31970</v>
      </c>
      <c r="G90" s="156" t="s">
        <v>64</v>
      </c>
      <c r="H90" s="154">
        <v>1000010396</v>
      </c>
      <c r="I90" s="156" t="s">
        <v>121</v>
      </c>
      <c r="J90" s="157">
        <v>41691</v>
      </c>
      <c r="K90" s="157">
        <v>42056</v>
      </c>
      <c r="L90" s="156" t="s">
        <v>54</v>
      </c>
      <c r="M90" s="156" t="s">
        <v>55</v>
      </c>
      <c r="N90" s="156" t="s">
        <v>132</v>
      </c>
      <c r="O90" s="156" t="s">
        <v>140</v>
      </c>
      <c r="P90" s="156">
        <v>4008140</v>
      </c>
      <c r="Q90" s="158">
        <v>94300</v>
      </c>
      <c r="R90" s="158">
        <v>47150</v>
      </c>
      <c r="S90" s="158">
        <v>11787.5</v>
      </c>
      <c r="T90" s="156" t="s">
        <v>71</v>
      </c>
      <c r="U90" s="156"/>
    </row>
    <row r="91" spans="1:21" ht="15" x14ac:dyDescent="0.25">
      <c r="A91" s="156">
        <v>1</v>
      </c>
      <c r="B91" s="156" t="s">
        <v>41</v>
      </c>
      <c r="C91" s="156">
        <v>4008000</v>
      </c>
      <c r="D91" s="156">
        <v>20730</v>
      </c>
      <c r="E91" s="156" t="s">
        <v>63</v>
      </c>
      <c r="F91" s="156">
        <v>31970</v>
      </c>
      <c r="G91" s="156" t="s">
        <v>64</v>
      </c>
      <c r="H91" s="154">
        <v>1000010397</v>
      </c>
      <c r="I91" s="156" t="s">
        <v>199</v>
      </c>
      <c r="J91" s="157">
        <v>41692</v>
      </c>
      <c r="K91" s="157">
        <v>42057</v>
      </c>
      <c r="L91" s="156" t="s">
        <v>54</v>
      </c>
      <c r="M91" s="156" t="s">
        <v>55</v>
      </c>
      <c r="N91" s="156" t="s">
        <v>132</v>
      </c>
      <c r="O91" s="156" t="s">
        <v>140</v>
      </c>
      <c r="P91" s="156">
        <v>4008140</v>
      </c>
      <c r="Q91" s="158">
        <v>192400</v>
      </c>
      <c r="R91" s="158">
        <v>96200</v>
      </c>
      <c r="S91" s="158">
        <v>24050</v>
      </c>
      <c r="T91" s="156" t="s">
        <v>71</v>
      </c>
      <c r="U91" s="156"/>
    </row>
    <row r="92" spans="1:21" ht="15" x14ac:dyDescent="0.25">
      <c r="A92" s="156">
        <v>1</v>
      </c>
      <c r="B92" s="156" t="s">
        <v>41</v>
      </c>
      <c r="C92" s="156">
        <v>4008000</v>
      </c>
      <c r="D92" s="156">
        <v>20730</v>
      </c>
      <c r="E92" s="156" t="s">
        <v>63</v>
      </c>
      <c r="F92" s="156">
        <v>31970</v>
      </c>
      <c r="G92" s="156" t="s">
        <v>64</v>
      </c>
      <c r="H92" s="154">
        <v>1000010398</v>
      </c>
      <c r="I92" s="156" t="s">
        <v>200</v>
      </c>
      <c r="J92" s="157">
        <v>41692</v>
      </c>
      <c r="K92" s="157">
        <v>42057</v>
      </c>
      <c r="L92" s="156" t="s">
        <v>54</v>
      </c>
      <c r="M92" s="156" t="s">
        <v>55</v>
      </c>
      <c r="N92" s="156" t="s">
        <v>132</v>
      </c>
      <c r="O92" s="156" t="s">
        <v>140</v>
      </c>
      <c r="P92" s="156">
        <v>4008140</v>
      </c>
      <c r="Q92" s="158">
        <v>40300</v>
      </c>
      <c r="R92" s="158">
        <v>20150</v>
      </c>
      <c r="S92" s="158">
        <v>5037.5</v>
      </c>
      <c r="T92" s="156" t="s">
        <v>71</v>
      </c>
      <c r="U92" s="156"/>
    </row>
    <row r="93" spans="1:21" ht="15" x14ac:dyDescent="0.25">
      <c r="A93" s="156">
        <v>1</v>
      </c>
      <c r="B93" s="156" t="s">
        <v>41</v>
      </c>
      <c r="C93" s="156">
        <v>4008000</v>
      </c>
      <c r="D93" s="156">
        <v>20730</v>
      </c>
      <c r="E93" s="156" t="s">
        <v>63</v>
      </c>
      <c r="F93" s="156">
        <v>31970</v>
      </c>
      <c r="G93" s="156" t="s">
        <v>64</v>
      </c>
      <c r="H93" s="154">
        <v>1000010399</v>
      </c>
      <c r="I93" s="156" t="s">
        <v>107</v>
      </c>
      <c r="J93" s="157">
        <v>41699</v>
      </c>
      <c r="K93" s="157">
        <v>42064</v>
      </c>
      <c r="L93" s="156" t="s">
        <v>54</v>
      </c>
      <c r="M93" s="156" t="s">
        <v>55</v>
      </c>
      <c r="N93" s="156" t="s">
        <v>132</v>
      </c>
      <c r="O93" s="156" t="s">
        <v>142</v>
      </c>
      <c r="P93" s="156">
        <v>4008140</v>
      </c>
      <c r="Q93" s="158">
        <v>66500</v>
      </c>
      <c r="R93" s="158">
        <v>33250</v>
      </c>
      <c r="S93" s="158">
        <v>8312.5</v>
      </c>
      <c r="T93" s="156" t="s">
        <v>71</v>
      </c>
      <c r="U93" s="156"/>
    </row>
    <row r="94" spans="1:21" ht="15" x14ac:dyDescent="0.25">
      <c r="A94" s="156">
        <v>1</v>
      </c>
      <c r="B94" s="156" t="s">
        <v>41</v>
      </c>
      <c r="C94" s="156">
        <v>4008000</v>
      </c>
      <c r="D94" s="156">
        <v>20730</v>
      </c>
      <c r="E94" s="156" t="s">
        <v>63</v>
      </c>
      <c r="F94" s="156">
        <v>31970</v>
      </c>
      <c r="G94" s="156" t="s">
        <v>64</v>
      </c>
      <c r="H94" s="154">
        <v>1000010400</v>
      </c>
      <c r="I94" s="156" t="s">
        <v>201</v>
      </c>
      <c r="J94" s="157">
        <v>41699</v>
      </c>
      <c r="K94" s="157">
        <v>42064</v>
      </c>
      <c r="L94" s="156" t="s">
        <v>54</v>
      </c>
      <c r="M94" s="156" t="s">
        <v>55</v>
      </c>
      <c r="N94" s="156" t="s">
        <v>132</v>
      </c>
      <c r="O94" s="156" t="s">
        <v>142</v>
      </c>
      <c r="P94" s="156">
        <v>4008140</v>
      </c>
      <c r="Q94" s="158">
        <v>53774</v>
      </c>
      <c r="R94" s="158">
        <v>26887</v>
      </c>
      <c r="S94" s="158">
        <v>6721.75</v>
      </c>
      <c r="T94" s="156" t="s">
        <v>71</v>
      </c>
      <c r="U94" s="156"/>
    </row>
    <row r="95" spans="1:21" ht="15" x14ac:dyDescent="0.25">
      <c r="A95" s="156">
        <v>1</v>
      </c>
      <c r="B95" s="156" t="s">
        <v>41</v>
      </c>
      <c r="C95" s="156">
        <v>4008000</v>
      </c>
      <c r="D95" s="156">
        <v>20730</v>
      </c>
      <c r="E95" s="156" t="s">
        <v>63</v>
      </c>
      <c r="F95" s="156">
        <v>31970</v>
      </c>
      <c r="G95" s="156" t="s">
        <v>64</v>
      </c>
      <c r="H95" s="154">
        <v>1000010401</v>
      </c>
      <c r="I95" s="156" t="s">
        <v>82</v>
      </c>
      <c r="J95" s="157">
        <v>41700</v>
      </c>
      <c r="K95" s="157">
        <v>42065</v>
      </c>
      <c r="L95" s="156" t="s">
        <v>54</v>
      </c>
      <c r="M95" s="156" t="s">
        <v>55</v>
      </c>
      <c r="N95" s="156" t="s">
        <v>132</v>
      </c>
      <c r="O95" s="156" t="s">
        <v>142</v>
      </c>
      <c r="P95" s="156">
        <v>4008140</v>
      </c>
      <c r="Q95" s="158">
        <v>315763</v>
      </c>
      <c r="R95" s="158">
        <v>157881.5</v>
      </c>
      <c r="S95" s="158">
        <v>39470.379999999997</v>
      </c>
      <c r="T95" s="156" t="s">
        <v>71</v>
      </c>
      <c r="U95" s="156"/>
    </row>
    <row r="96" spans="1:21" ht="15" x14ac:dyDescent="0.25">
      <c r="A96" s="156">
        <v>1</v>
      </c>
      <c r="B96" s="156" t="s">
        <v>41</v>
      </c>
      <c r="C96" s="156">
        <v>4008000</v>
      </c>
      <c r="D96" s="156">
        <v>20730</v>
      </c>
      <c r="E96" s="156" t="s">
        <v>63</v>
      </c>
      <c r="F96" s="156">
        <v>31970</v>
      </c>
      <c r="G96" s="156" t="s">
        <v>64</v>
      </c>
      <c r="H96" s="154">
        <v>1000010402</v>
      </c>
      <c r="I96" s="156" t="s">
        <v>125</v>
      </c>
      <c r="J96" s="157">
        <v>41699</v>
      </c>
      <c r="K96" s="157">
        <v>42064</v>
      </c>
      <c r="L96" s="156" t="s">
        <v>54</v>
      </c>
      <c r="M96" s="156" t="s">
        <v>55</v>
      </c>
      <c r="N96" s="156" t="s">
        <v>132</v>
      </c>
      <c r="O96" s="156" t="s">
        <v>142</v>
      </c>
      <c r="P96" s="156">
        <v>4008140</v>
      </c>
      <c r="Q96" s="158">
        <v>368400</v>
      </c>
      <c r="R96" s="158">
        <v>184200</v>
      </c>
      <c r="S96" s="158">
        <v>46050</v>
      </c>
      <c r="T96" s="156" t="s">
        <v>71</v>
      </c>
      <c r="U96" s="156"/>
    </row>
    <row r="97" spans="1:21" ht="15" x14ac:dyDescent="0.25">
      <c r="A97" s="156">
        <v>1</v>
      </c>
      <c r="B97" s="156" t="s">
        <v>41</v>
      </c>
      <c r="C97" s="156">
        <v>4008000</v>
      </c>
      <c r="D97" s="156">
        <v>20730</v>
      </c>
      <c r="E97" s="156" t="s">
        <v>63</v>
      </c>
      <c r="F97" s="156">
        <v>31970</v>
      </c>
      <c r="G97" s="156" t="s">
        <v>64</v>
      </c>
      <c r="H97" s="154">
        <v>1000010403</v>
      </c>
      <c r="I97" s="156" t="s">
        <v>104</v>
      </c>
      <c r="J97" s="157">
        <v>41696</v>
      </c>
      <c r="K97" s="157">
        <v>42061</v>
      </c>
      <c r="L97" s="156" t="s">
        <v>54</v>
      </c>
      <c r="M97" s="156" t="s">
        <v>55</v>
      </c>
      <c r="N97" s="156" t="s">
        <v>132</v>
      </c>
      <c r="O97" s="156" t="s">
        <v>140</v>
      </c>
      <c r="P97" s="156">
        <v>4008140</v>
      </c>
      <c r="Q97" s="158">
        <v>70000</v>
      </c>
      <c r="R97" s="158">
        <v>35000</v>
      </c>
      <c r="S97" s="158">
        <v>8750</v>
      </c>
      <c r="T97" s="156" t="s">
        <v>71</v>
      </c>
      <c r="U97" s="156"/>
    </row>
    <row r="98" spans="1:21" ht="15" x14ac:dyDescent="0.25">
      <c r="A98" s="156">
        <v>1</v>
      </c>
      <c r="B98" s="156" t="s">
        <v>41</v>
      </c>
      <c r="C98" s="156">
        <v>4008000</v>
      </c>
      <c r="D98" s="156">
        <v>20730</v>
      </c>
      <c r="E98" s="156" t="s">
        <v>63</v>
      </c>
      <c r="F98" s="156">
        <v>31970</v>
      </c>
      <c r="G98" s="156" t="s">
        <v>64</v>
      </c>
      <c r="H98" s="154">
        <v>1000010404</v>
      </c>
      <c r="I98" s="156" t="s">
        <v>108</v>
      </c>
      <c r="J98" s="157">
        <v>41699</v>
      </c>
      <c r="K98" s="157">
        <v>42064</v>
      </c>
      <c r="L98" s="156" t="s">
        <v>54</v>
      </c>
      <c r="M98" s="156" t="s">
        <v>55</v>
      </c>
      <c r="N98" s="156" t="s">
        <v>132</v>
      </c>
      <c r="O98" s="156" t="s">
        <v>142</v>
      </c>
      <c r="P98" s="156">
        <v>4008140</v>
      </c>
      <c r="Q98" s="158">
        <v>74200</v>
      </c>
      <c r="R98" s="158">
        <v>37100</v>
      </c>
      <c r="S98" s="158">
        <v>9275</v>
      </c>
      <c r="T98" s="156" t="s">
        <v>71</v>
      </c>
      <c r="U98" s="156"/>
    </row>
    <row r="99" spans="1:21" ht="15" x14ac:dyDescent="0.25">
      <c r="A99" s="156">
        <v>1</v>
      </c>
      <c r="B99" s="156" t="s">
        <v>41</v>
      </c>
      <c r="C99" s="156">
        <v>4008000</v>
      </c>
      <c r="D99" s="156">
        <v>20730</v>
      </c>
      <c r="E99" s="156" t="s">
        <v>63</v>
      </c>
      <c r="F99" s="156">
        <v>31970</v>
      </c>
      <c r="G99" s="156" t="s">
        <v>64</v>
      </c>
      <c r="H99" s="154">
        <v>1000010405</v>
      </c>
      <c r="I99" s="156" t="s">
        <v>103</v>
      </c>
      <c r="J99" s="157">
        <v>41696</v>
      </c>
      <c r="K99" s="157">
        <v>42061</v>
      </c>
      <c r="L99" s="156" t="s">
        <v>54</v>
      </c>
      <c r="M99" s="156" t="s">
        <v>55</v>
      </c>
      <c r="N99" s="156" t="s">
        <v>132</v>
      </c>
      <c r="O99" s="156" t="s">
        <v>140</v>
      </c>
      <c r="P99" s="156">
        <v>4008140</v>
      </c>
      <c r="Q99" s="158">
        <v>231300</v>
      </c>
      <c r="R99" s="158">
        <v>115650</v>
      </c>
      <c r="S99" s="158">
        <v>28912.5</v>
      </c>
      <c r="T99" s="156" t="s">
        <v>71</v>
      </c>
      <c r="U99" s="156"/>
    </row>
    <row r="100" spans="1:21" ht="15" x14ac:dyDescent="0.25">
      <c r="A100" s="156">
        <v>1</v>
      </c>
      <c r="B100" s="156" t="s">
        <v>41</v>
      </c>
      <c r="C100" s="156">
        <v>4008000</v>
      </c>
      <c r="D100" s="156">
        <v>20730</v>
      </c>
      <c r="E100" s="156" t="s">
        <v>63</v>
      </c>
      <c r="F100" s="156">
        <v>31970</v>
      </c>
      <c r="G100" s="156" t="s">
        <v>64</v>
      </c>
      <c r="H100" s="154">
        <v>1000010406</v>
      </c>
      <c r="I100" s="156" t="s">
        <v>105</v>
      </c>
      <c r="J100" s="157">
        <v>41698</v>
      </c>
      <c r="K100" s="157">
        <v>42063</v>
      </c>
      <c r="L100" s="156" t="s">
        <v>54</v>
      </c>
      <c r="M100" s="156" t="s">
        <v>55</v>
      </c>
      <c r="N100" s="156" t="s">
        <v>132</v>
      </c>
      <c r="O100" s="156" t="s">
        <v>140</v>
      </c>
      <c r="P100" s="156">
        <v>4008140</v>
      </c>
      <c r="Q100" s="158">
        <v>262266</v>
      </c>
      <c r="R100" s="158">
        <v>131133</v>
      </c>
      <c r="S100" s="158">
        <v>32783.25</v>
      </c>
      <c r="T100" s="156" t="s">
        <v>71</v>
      </c>
      <c r="U100" s="156"/>
    </row>
    <row r="101" spans="1:21" ht="15" x14ac:dyDescent="0.25">
      <c r="A101" s="156">
        <v>1</v>
      </c>
      <c r="B101" s="156" t="s">
        <v>41</v>
      </c>
      <c r="C101" s="156">
        <v>4008000</v>
      </c>
      <c r="D101" s="156">
        <v>20730</v>
      </c>
      <c r="E101" s="156" t="s">
        <v>63</v>
      </c>
      <c r="F101" s="156">
        <v>31970</v>
      </c>
      <c r="G101" s="156" t="s">
        <v>64</v>
      </c>
      <c r="H101" s="154">
        <v>1000010407</v>
      </c>
      <c r="I101" s="156" t="s">
        <v>202</v>
      </c>
      <c r="J101" s="157">
        <v>41695</v>
      </c>
      <c r="K101" s="157">
        <v>42036</v>
      </c>
      <c r="L101" s="156" t="s">
        <v>54</v>
      </c>
      <c r="M101" s="156" t="s">
        <v>55</v>
      </c>
      <c r="N101" s="156" t="s">
        <v>132</v>
      </c>
      <c r="O101" s="156" t="s">
        <v>140</v>
      </c>
      <c r="P101" s="156">
        <v>4008140</v>
      </c>
      <c r="Q101" s="158">
        <v>51306</v>
      </c>
      <c r="R101" s="158">
        <v>25653</v>
      </c>
      <c r="S101" s="158">
        <v>6413.25</v>
      </c>
      <c r="T101" s="156" t="s">
        <v>71</v>
      </c>
      <c r="U101" s="156"/>
    </row>
    <row r="102" spans="1:21" ht="15" x14ac:dyDescent="0.25">
      <c r="A102" s="156">
        <v>1</v>
      </c>
      <c r="B102" s="156" t="s">
        <v>41</v>
      </c>
      <c r="C102" s="156">
        <v>4008000</v>
      </c>
      <c r="D102" s="156">
        <v>20730</v>
      </c>
      <c r="E102" s="156" t="s">
        <v>63</v>
      </c>
      <c r="F102" s="156">
        <v>31970</v>
      </c>
      <c r="G102" s="156" t="s">
        <v>64</v>
      </c>
      <c r="H102" s="154">
        <v>1000010408</v>
      </c>
      <c r="I102" s="156" t="s">
        <v>203</v>
      </c>
      <c r="J102" s="157">
        <v>41699</v>
      </c>
      <c r="K102" s="157">
        <v>42064</v>
      </c>
      <c r="L102" s="156" t="s">
        <v>54</v>
      </c>
      <c r="M102" s="156" t="s">
        <v>55</v>
      </c>
      <c r="N102" s="156" t="s">
        <v>132</v>
      </c>
      <c r="O102" s="156" t="s">
        <v>142</v>
      </c>
      <c r="P102" s="156">
        <v>4008140</v>
      </c>
      <c r="Q102" s="158">
        <v>47964</v>
      </c>
      <c r="R102" s="158">
        <v>23982</v>
      </c>
      <c r="S102" s="158">
        <v>5995.5</v>
      </c>
      <c r="T102" s="156" t="s">
        <v>71</v>
      </c>
      <c r="U102" s="156"/>
    </row>
    <row r="103" spans="1:21" ht="15" x14ac:dyDescent="0.25">
      <c r="A103" s="156">
        <v>1</v>
      </c>
      <c r="B103" s="156" t="s">
        <v>41</v>
      </c>
      <c r="C103" s="156">
        <v>4008000</v>
      </c>
      <c r="D103" s="156">
        <v>20730</v>
      </c>
      <c r="E103" s="156" t="s">
        <v>63</v>
      </c>
      <c r="F103" s="156">
        <v>31970</v>
      </c>
      <c r="G103" s="156" t="s">
        <v>64</v>
      </c>
      <c r="H103" s="154">
        <v>1000010409</v>
      </c>
      <c r="I103" s="156" t="s">
        <v>106</v>
      </c>
      <c r="J103" s="157">
        <v>41699</v>
      </c>
      <c r="K103" s="157">
        <v>42064</v>
      </c>
      <c r="L103" s="156" t="s">
        <v>54</v>
      </c>
      <c r="M103" s="156" t="s">
        <v>55</v>
      </c>
      <c r="N103" s="156" t="s">
        <v>132</v>
      </c>
      <c r="O103" s="156" t="s">
        <v>142</v>
      </c>
      <c r="P103" s="156">
        <v>4008140</v>
      </c>
      <c r="Q103" s="158">
        <v>172500</v>
      </c>
      <c r="R103" s="158">
        <v>86250</v>
      </c>
      <c r="S103" s="158">
        <v>21562.5</v>
      </c>
      <c r="T103" s="156" t="s">
        <v>71</v>
      </c>
      <c r="U103" s="156"/>
    </row>
    <row r="104" spans="1:21" ht="15" x14ac:dyDescent="0.25">
      <c r="A104" s="156">
        <v>1</v>
      </c>
      <c r="B104" s="156" t="s">
        <v>41</v>
      </c>
      <c r="C104" s="156">
        <v>4008000</v>
      </c>
      <c r="D104" s="156">
        <v>20730</v>
      </c>
      <c r="E104" s="156" t="s">
        <v>63</v>
      </c>
      <c r="F104" s="156">
        <v>31970</v>
      </c>
      <c r="G104" s="156" t="s">
        <v>64</v>
      </c>
      <c r="H104" s="154">
        <v>1000010410</v>
      </c>
      <c r="I104" s="156" t="s">
        <v>127</v>
      </c>
      <c r="J104" s="157">
        <v>41699</v>
      </c>
      <c r="K104" s="157">
        <v>42064</v>
      </c>
      <c r="L104" s="156" t="s">
        <v>54</v>
      </c>
      <c r="M104" s="156" t="s">
        <v>55</v>
      </c>
      <c r="N104" s="156" t="s">
        <v>132</v>
      </c>
      <c r="O104" s="156" t="s">
        <v>142</v>
      </c>
      <c r="P104" s="156">
        <v>4008140</v>
      </c>
      <c r="Q104" s="158">
        <v>58253</v>
      </c>
      <c r="R104" s="158">
        <v>29126.5</v>
      </c>
      <c r="S104" s="158">
        <v>7281.63</v>
      </c>
      <c r="T104" s="156" t="s">
        <v>71</v>
      </c>
      <c r="U104" s="156"/>
    </row>
    <row r="105" spans="1:21" ht="15" x14ac:dyDescent="0.25">
      <c r="A105" s="156">
        <v>1</v>
      </c>
      <c r="B105" s="156" t="s">
        <v>41</v>
      </c>
      <c r="C105" s="156">
        <v>4008000</v>
      </c>
      <c r="D105" s="156">
        <v>20730</v>
      </c>
      <c r="E105" s="156" t="s">
        <v>63</v>
      </c>
      <c r="F105" s="156">
        <v>31970</v>
      </c>
      <c r="G105" s="156" t="s">
        <v>64</v>
      </c>
      <c r="H105" s="154">
        <v>1000010411</v>
      </c>
      <c r="I105" s="156" t="s">
        <v>81</v>
      </c>
      <c r="J105" s="157">
        <v>41699</v>
      </c>
      <c r="K105" s="157">
        <v>42064</v>
      </c>
      <c r="L105" s="156" t="s">
        <v>54</v>
      </c>
      <c r="M105" s="156" t="s">
        <v>55</v>
      </c>
      <c r="N105" s="156" t="s">
        <v>132</v>
      </c>
      <c r="O105" s="156" t="s">
        <v>142</v>
      </c>
      <c r="P105" s="156">
        <v>4008140</v>
      </c>
      <c r="Q105" s="158">
        <v>62338</v>
      </c>
      <c r="R105" s="158">
        <v>31169</v>
      </c>
      <c r="S105" s="158">
        <v>7792.25</v>
      </c>
      <c r="T105" s="156" t="s">
        <v>71</v>
      </c>
      <c r="U105" s="156"/>
    </row>
    <row r="106" spans="1:21" ht="15" x14ac:dyDescent="0.25">
      <c r="A106" s="156">
        <v>1</v>
      </c>
      <c r="B106" s="156" t="s">
        <v>41</v>
      </c>
      <c r="C106" s="156">
        <v>4008000</v>
      </c>
      <c r="D106" s="156">
        <v>20730</v>
      </c>
      <c r="E106" s="156" t="s">
        <v>63</v>
      </c>
      <c r="F106" s="156">
        <v>31970</v>
      </c>
      <c r="G106" s="156" t="s">
        <v>64</v>
      </c>
      <c r="H106" s="154">
        <v>1000010412</v>
      </c>
      <c r="I106" s="156" t="s">
        <v>126</v>
      </c>
      <c r="J106" s="157">
        <v>41697</v>
      </c>
      <c r="K106" s="157">
        <v>42062</v>
      </c>
      <c r="L106" s="156" t="s">
        <v>54</v>
      </c>
      <c r="M106" s="156" t="s">
        <v>55</v>
      </c>
      <c r="N106" s="156" t="s">
        <v>132</v>
      </c>
      <c r="O106" s="156" t="s">
        <v>140</v>
      </c>
      <c r="P106" s="156">
        <v>4008140</v>
      </c>
      <c r="Q106" s="158">
        <v>180000</v>
      </c>
      <c r="R106" s="158">
        <v>90000</v>
      </c>
      <c r="S106" s="158">
        <v>22500</v>
      </c>
      <c r="T106" s="156" t="s">
        <v>71</v>
      </c>
      <c r="U106" s="156"/>
    </row>
    <row r="107" spans="1:21" ht="15" x14ac:dyDescent="0.25">
      <c r="A107" s="156">
        <v>1</v>
      </c>
      <c r="B107" s="156" t="s">
        <v>41</v>
      </c>
      <c r="C107" s="156">
        <v>4008000</v>
      </c>
      <c r="D107" s="156">
        <v>20730</v>
      </c>
      <c r="E107" s="156" t="s">
        <v>63</v>
      </c>
      <c r="F107" s="156">
        <v>31970</v>
      </c>
      <c r="G107" s="156" t="s">
        <v>64</v>
      </c>
      <c r="H107" s="154">
        <v>1000010413</v>
      </c>
      <c r="I107" s="156" t="s">
        <v>122</v>
      </c>
      <c r="J107" s="157">
        <v>41699</v>
      </c>
      <c r="K107" s="157">
        <v>42064</v>
      </c>
      <c r="L107" s="156" t="s">
        <v>54</v>
      </c>
      <c r="M107" s="156" t="s">
        <v>55</v>
      </c>
      <c r="N107" s="156" t="s">
        <v>132</v>
      </c>
      <c r="O107" s="156" t="s">
        <v>142</v>
      </c>
      <c r="P107" s="156">
        <v>4008140</v>
      </c>
      <c r="Q107" s="158">
        <v>57300</v>
      </c>
      <c r="R107" s="158">
        <v>28650</v>
      </c>
      <c r="S107" s="158">
        <v>7162.5</v>
      </c>
      <c r="T107" s="156" t="s">
        <v>71</v>
      </c>
      <c r="U107" s="156"/>
    </row>
    <row r="108" spans="1:21" ht="15" x14ac:dyDescent="0.25">
      <c r="A108" s="156">
        <v>1</v>
      </c>
      <c r="B108" s="156" t="s">
        <v>41</v>
      </c>
      <c r="C108" s="156">
        <v>4008000</v>
      </c>
      <c r="D108" s="156">
        <v>20730</v>
      </c>
      <c r="E108" s="156" t="s">
        <v>63</v>
      </c>
      <c r="F108" s="156">
        <v>31970</v>
      </c>
      <c r="G108" s="156" t="s">
        <v>64</v>
      </c>
      <c r="H108" s="154">
        <v>1000010414</v>
      </c>
      <c r="I108" s="156" t="s">
        <v>204</v>
      </c>
      <c r="J108" s="157">
        <v>41699</v>
      </c>
      <c r="K108" s="157">
        <v>42064</v>
      </c>
      <c r="L108" s="156" t="s">
        <v>54</v>
      </c>
      <c r="M108" s="156" t="s">
        <v>55</v>
      </c>
      <c r="N108" s="156" t="s">
        <v>132</v>
      </c>
      <c r="O108" s="156" t="s">
        <v>142</v>
      </c>
      <c r="P108" s="156">
        <v>4008140</v>
      </c>
      <c r="Q108" s="158">
        <v>47500</v>
      </c>
      <c r="R108" s="158">
        <v>23750</v>
      </c>
      <c r="S108" s="158">
        <v>5937.5</v>
      </c>
      <c r="T108" s="156" t="s">
        <v>71</v>
      </c>
      <c r="U108" s="156"/>
    </row>
    <row r="109" spans="1:21" ht="15" x14ac:dyDescent="0.25">
      <c r="A109" s="156">
        <v>1</v>
      </c>
      <c r="B109" s="156" t="s">
        <v>41</v>
      </c>
      <c r="C109" s="156">
        <v>4008000</v>
      </c>
      <c r="D109" s="156">
        <v>20730</v>
      </c>
      <c r="E109" s="156" t="s">
        <v>63</v>
      </c>
      <c r="F109" s="156">
        <v>31970</v>
      </c>
      <c r="G109" s="156" t="s">
        <v>64</v>
      </c>
      <c r="H109" s="154">
        <v>1000010415</v>
      </c>
      <c r="I109" s="156" t="s">
        <v>205</v>
      </c>
      <c r="J109" s="157">
        <v>41700</v>
      </c>
      <c r="K109" s="157">
        <v>42035</v>
      </c>
      <c r="L109" s="156" t="s">
        <v>54</v>
      </c>
      <c r="M109" s="156" t="s">
        <v>55</v>
      </c>
      <c r="N109" s="156" t="s">
        <v>132</v>
      </c>
      <c r="O109" s="156" t="s">
        <v>142</v>
      </c>
      <c r="P109" s="156">
        <v>4008140</v>
      </c>
      <c r="Q109" s="158">
        <v>52483</v>
      </c>
      <c r="R109" s="158">
        <v>26241.5</v>
      </c>
      <c r="S109" s="158">
        <v>6560.38</v>
      </c>
      <c r="T109" s="156" t="s">
        <v>71</v>
      </c>
      <c r="U109" s="156"/>
    </row>
    <row r="110" spans="1:21" ht="15" x14ac:dyDescent="0.25">
      <c r="A110" s="156">
        <v>1</v>
      </c>
      <c r="B110" s="156" t="s">
        <v>41</v>
      </c>
      <c r="C110" s="156">
        <v>4008000</v>
      </c>
      <c r="D110" s="156">
        <v>20730</v>
      </c>
      <c r="E110" s="156" t="s">
        <v>63</v>
      </c>
      <c r="F110" s="156">
        <v>31970</v>
      </c>
      <c r="G110" s="156" t="s">
        <v>64</v>
      </c>
      <c r="H110" s="154">
        <v>1000010416</v>
      </c>
      <c r="I110" s="156" t="s">
        <v>206</v>
      </c>
      <c r="J110" s="157">
        <v>41699</v>
      </c>
      <c r="K110" s="157">
        <v>42064</v>
      </c>
      <c r="L110" s="156" t="s">
        <v>54</v>
      </c>
      <c r="M110" s="156" t="s">
        <v>55</v>
      </c>
      <c r="N110" s="156" t="s">
        <v>132</v>
      </c>
      <c r="O110" s="156" t="s">
        <v>142</v>
      </c>
      <c r="P110" s="156">
        <v>4008140</v>
      </c>
      <c r="Q110" s="158">
        <v>63000</v>
      </c>
      <c r="R110" s="158">
        <v>31500</v>
      </c>
      <c r="S110" s="158">
        <v>7875</v>
      </c>
      <c r="T110" s="156" t="s">
        <v>71</v>
      </c>
      <c r="U110" s="156"/>
    </row>
    <row r="111" spans="1:21" ht="15" x14ac:dyDescent="0.25">
      <c r="A111" s="156">
        <v>1</v>
      </c>
      <c r="B111" s="156" t="s">
        <v>41</v>
      </c>
      <c r="C111" s="156">
        <v>4008000</v>
      </c>
      <c r="D111" s="156">
        <v>20730</v>
      </c>
      <c r="E111" s="156" t="s">
        <v>63</v>
      </c>
      <c r="F111" s="156">
        <v>31970</v>
      </c>
      <c r="G111" s="156" t="s">
        <v>64</v>
      </c>
      <c r="H111" s="154">
        <v>1000010417</v>
      </c>
      <c r="I111" s="156" t="s">
        <v>111</v>
      </c>
      <c r="J111" s="157">
        <v>41699</v>
      </c>
      <c r="K111" s="157">
        <v>42064</v>
      </c>
      <c r="L111" s="156" t="s">
        <v>54</v>
      </c>
      <c r="M111" s="156" t="s">
        <v>55</v>
      </c>
      <c r="N111" s="156" t="s">
        <v>132</v>
      </c>
      <c r="O111" s="156" t="s">
        <v>142</v>
      </c>
      <c r="P111" s="156">
        <v>4008140</v>
      </c>
      <c r="Q111" s="158">
        <v>205000</v>
      </c>
      <c r="R111" s="158">
        <v>102500</v>
      </c>
      <c r="S111" s="158">
        <v>25625</v>
      </c>
      <c r="T111" s="156" t="s">
        <v>71</v>
      </c>
      <c r="U111" s="156"/>
    </row>
    <row r="112" spans="1:21" ht="15" x14ac:dyDescent="0.25">
      <c r="A112" s="156">
        <v>1</v>
      </c>
      <c r="B112" s="156" t="s">
        <v>41</v>
      </c>
      <c r="C112" s="156">
        <v>4008000</v>
      </c>
      <c r="D112" s="156">
        <v>20730</v>
      </c>
      <c r="E112" s="156" t="s">
        <v>63</v>
      </c>
      <c r="F112" s="156">
        <v>31970</v>
      </c>
      <c r="G112" s="156" t="s">
        <v>64</v>
      </c>
      <c r="H112" s="154">
        <v>1000010418</v>
      </c>
      <c r="I112" s="156" t="s">
        <v>124</v>
      </c>
      <c r="J112" s="157">
        <v>41699</v>
      </c>
      <c r="K112" s="157">
        <v>42064</v>
      </c>
      <c r="L112" s="156" t="s">
        <v>54</v>
      </c>
      <c r="M112" s="156" t="s">
        <v>55</v>
      </c>
      <c r="N112" s="156" t="s">
        <v>132</v>
      </c>
      <c r="O112" s="156" t="s">
        <v>142</v>
      </c>
      <c r="P112" s="156">
        <v>4008140</v>
      </c>
      <c r="Q112" s="158">
        <v>198865</v>
      </c>
      <c r="R112" s="158">
        <v>99432.5</v>
      </c>
      <c r="S112" s="158">
        <v>24858.13</v>
      </c>
      <c r="T112" s="156" t="s">
        <v>71</v>
      </c>
      <c r="U112" s="156"/>
    </row>
    <row r="113" spans="1:21" ht="15" x14ac:dyDescent="0.25">
      <c r="A113" s="156">
        <v>1</v>
      </c>
      <c r="B113" s="156" t="s">
        <v>41</v>
      </c>
      <c r="C113" s="156">
        <v>4008000</v>
      </c>
      <c r="D113" s="156">
        <v>20730</v>
      </c>
      <c r="E113" s="156" t="s">
        <v>63</v>
      </c>
      <c r="F113" s="156">
        <v>31970</v>
      </c>
      <c r="G113" s="156" t="s">
        <v>64</v>
      </c>
      <c r="H113" s="154">
        <v>1000010419</v>
      </c>
      <c r="I113" s="156" t="s">
        <v>207</v>
      </c>
      <c r="J113" s="157">
        <v>41699</v>
      </c>
      <c r="K113" s="157">
        <v>42064</v>
      </c>
      <c r="L113" s="156" t="s">
        <v>54</v>
      </c>
      <c r="M113" s="156" t="s">
        <v>55</v>
      </c>
      <c r="N113" s="156" t="s">
        <v>132</v>
      </c>
      <c r="O113" s="156" t="s">
        <v>142</v>
      </c>
      <c r="P113" s="156">
        <v>4008140</v>
      </c>
      <c r="Q113" s="158">
        <v>97100</v>
      </c>
      <c r="R113" s="158">
        <v>48550</v>
      </c>
      <c r="S113" s="158">
        <v>12137.5</v>
      </c>
      <c r="T113" s="156" t="s">
        <v>71</v>
      </c>
      <c r="U113" s="156"/>
    </row>
    <row r="114" spans="1:21" ht="15" x14ac:dyDescent="0.25">
      <c r="A114" s="156">
        <v>1</v>
      </c>
      <c r="B114" s="156" t="s">
        <v>41</v>
      </c>
      <c r="C114" s="156">
        <v>4008000</v>
      </c>
      <c r="D114" s="156">
        <v>20730</v>
      </c>
      <c r="E114" s="156" t="s">
        <v>63</v>
      </c>
      <c r="F114" s="156">
        <v>31970</v>
      </c>
      <c r="G114" s="156" t="s">
        <v>64</v>
      </c>
      <c r="H114" s="154">
        <v>1000010420</v>
      </c>
      <c r="I114" s="156" t="s">
        <v>102</v>
      </c>
      <c r="J114" s="157">
        <v>41699</v>
      </c>
      <c r="K114" s="157">
        <v>42064</v>
      </c>
      <c r="L114" s="156" t="s">
        <v>54</v>
      </c>
      <c r="M114" s="156" t="s">
        <v>55</v>
      </c>
      <c r="N114" s="156" t="s">
        <v>132</v>
      </c>
      <c r="O114" s="156" t="s">
        <v>142</v>
      </c>
      <c r="P114" s="156">
        <v>4008140</v>
      </c>
      <c r="Q114" s="158">
        <v>140154</v>
      </c>
      <c r="R114" s="158">
        <v>70077</v>
      </c>
      <c r="S114" s="158">
        <v>17519.25</v>
      </c>
      <c r="T114" s="156" t="s">
        <v>71</v>
      </c>
      <c r="U114" s="156"/>
    </row>
    <row r="115" spans="1:21" ht="15" x14ac:dyDescent="0.25">
      <c r="A115" s="156">
        <v>1</v>
      </c>
      <c r="B115" s="156" t="s">
        <v>41</v>
      </c>
      <c r="C115" s="156">
        <v>4008000</v>
      </c>
      <c r="D115" s="156">
        <v>20730</v>
      </c>
      <c r="E115" s="156" t="s">
        <v>63</v>
      </c>
      <c r="F115" s="156">
        <v>31970</v>
      </c>
      <c r="G115" s="156" t="s">
        <v>64</v>
      </c>
      <c r="H115" s="154">
        <v>1000010421</v>
      </c>
      <c r="I115" s="156" t="s">
        <v>208</v>
      </c>
      <c r="J115" s="157">
        <v>41698</v>
      </c>
      <c r="K115" s="157">
        <v>42063</v>
      </c>
      <c r="L115" s="156" t="s">
        <v>54</v>
      </c>
      <c r="M115" s="156" t="s">
        <v>55</v>
      </c>
      <c r="N115" s="156" t="s">
        <v>132</v>
      </c>
      <c r="O115" s="156" t="s">
        <v>140</v>
      </c>
      <c r="P115" s="156">
        <v>4008140</v>
      </c>
      <c r="Q115" s="158">
        <v>58700</v>
      </c>
      <c r="R115" s="158">
        <v>29350</v>
      </c>
      <c r="S115" s="158">
        <v>7337.5</v>
      </c>
      <c r="T115" s="156" t="s">
        <v>71</v>
      </c>
      <c r="U115" s="156"/>
    </row>
    <row r="116" spans="1:21" ht="15" x14ac:dyDescent="0.25">
      <c r="A116" s="156">
        <v>1</v>
      </c>
      <c r="B116" s="156" t="s">
        <v>41</v>
      </c>
      <c r="C116" s="156">
        <v>4008000</v>
      </c>
      <c r="D116" s="156">
        <v>20730</v>
      </c>
      <c r="E116" s="156" t="s">
        <v>63</v>
      </c>
      <c r="F116" s="156">
        <v>31970</v>
      </c>
      <c r="G116" s="156" t="s">
        <v>64</v>
      </c>
      <c r="H116" s="154">
        <v>1000010423</v>
      </c>
      <c r="I116" s="156" t="s">
        <v>110</v>
      </c>
      <c r="J116" s="157">
        <v>41699</v>
      </c>
      <c r="K116" s="157">
        <v>42064</v>
      </c>
      <c r="L116" s="156" t="s">
        <v>54</v>
      </c>
      <c r="M116" s="156" t="s">
        <v>55</v>
      </c>
      <c r="N116" s="156" t="s">
        <v>132</v>
      </c>
      <c r="O116" s="156" t="s">
        <v>142</v>
      </c>
      <c r="P116" s="156">
        <v>4008140</v>
      </c>
      <c r="Q116" s="158">
        <v>50200</v>
      </c>
      <c r="R116" s="158">
        <v>25100</v>
      </c>
      <c r="S116" s="158">
        <v>6275</v>
      </c>
      <c r="T116" s="156" t="s">
        <v>71</v>
      </c>
      <c r="U116" s="156"/>
    </row>
    <row r="117" spans="1:21" ht="15" x14ac:dyDescent="0.25">
      <c r="A117" s="156">
        <v>1</v>
      </c>
      <c r="B117" s="156" t="s">
        <v>41</v>
      </c>
      <c r="C117" s="156">
        <v>4008000</v>
      </c>
      <c r="D117" s="156">
        <v>20730</v>
      </c>
      <c r="E117" s="156" t="s">
        <v>63</v>
      </c>
      <c r="F117" s="156">
        <v>31970</v>
      </c>
      <c r="G117" s="156" t="s">
        <v>64</v>
      </c>
      <c r="H117" s="154">
        <v>1000010424</v>
      </c>
      <c r="I117" s="156" t="s">
        <v>209</v>
      </c>
      <c r="J117" s="157">
        <v>41699</v>
      </c>
      <c r="K117" s="157">
        <v>42064</v>
      </c>
      <c r="L117" s="156" t="s">
        <v>54</v>
      </c>
      <c r="M117" s="156" t="s">
        <v>55</v>
      </c>
      <c r="N117" s="156" t="s">
        <v>132</v>
      </c>
      <c r="O117" s="156" t="s">
        <v>142</v>
      </c>
      <c r="P117" s="156">
        <v>4008140</v>
      </c>
      <c r="Q117" s="158">
        <v>50000</v>
      </c>
      <c r="R117" s="158">
        <v>25000</v>
      </c>
      <c r="S117" s="158">
        <v>6250</v>
      </c>
      <c r="T117" s="156" t="s">
        <v>71</v>
      </c>
      <c r="U117" s="156"/>
    </row>
    <row r="118" spans="1:21" ht="15" x14ac:dyDescent="0.25">
      <c r="A118" s="156">
        <v>1</v>
      </c>
      <c r="B118" s="156" t="s">
        <v>41</v>
      </c>
      <c r="C118" s="156">
        <v>4008000</v>
      </c>
      <c r="D118" s="156">
        <v>20730</v>
      </c>
      <c r="E118" s="156" t="s">
        <v>63</v>
      </c>
      <c r="F118" s="156">
        <v>31970</v>
      </c>
      <c r="G118" s="156" t="s">
        <v>64</v>
      </c>
      <c r="H118" s="154">
        <v>1000010425</v>
      </c>
      <c r="I118" s="156" t="s">
        <v>210</v>
      </c>
      <c r="J118" s="157">
        <v>41699</v>
      </c>
      <c r="K118" s="157">
        <v>42064</v>
      </c>
      <c r="L118" s="156" t="s">
        <v>54</v>
      </c>
      <c r="M118" s="156" t="s">
        <v>55</v>
      </c>
      <c r="N118" s="156" t="s">
        <v>132</v>
      </c>
      <c r="O118" s="156" t="s">
        <v>142</v>
      </c>
      <c r="P118" s="156">
        <v>4008140</v>
      </c>
      <c r="Q118" s="158">
        <v>200000</v>
      </c>
      <c r="R118" s="158">
        <v>100000</v>
      </c>
      <c r="S118" s="158">
        <v>25000</v>
      </c>
      <c r="T118" s="156" t="s">
        <v>71</v>
      </c>
      <c r="U118" s="156"/>
    </row>
    <row r="119" spans="1:21" ht="15" x14ac:dyDescent="0.25">
      <c r="A119" s="156">
        <v>1</v>
      </c>
      <c r="B119" s="156" t="s">
        <v>41</v>
      </c>
      <c r="C119" s="156">
        <v>4008000</v>
      </c>
      <c r="D119" s="156">
        <v>20730</v>
      </c>
      <c r="E119" s="156" t="s">
        <v>63</v>
      </c>
      <c r="F119" s="156">
        <v>31970</v>
      </c>
      <c r="G119" s="156" t="s">
        <v>64</v>
      </c>
      <c r="H119" s="154">
        <v>1000010426</v>
      </c>
      <c r="I119" s="156" t="s">
        <v>109</v>
      </c>
      <c r="J119" s="157">
        <v>41699</v>
      </c>
      <c r="K119" s="157">
        <v>42064</v>
      </c>
      <c r="L119" s="156" t="s">
        <v>54</v>
      </c>
      <c r="M119" s="156" t="s">
        <v>55</v>
      </c>
      <c r="N119" s="156" t="s">
        <v>132</v>
      </c>
      <c r="O119" s="156" t="s">
        <v>142</v>
      </c>
      <c r="P119" s="156">
        <v>4008140</v>
      </c>
      <c r="Q119" s="158">
        <v>55500</v>
      </c>
      <c r="R119" s="158">
        <v>27750</v>
      </c>
      <c r="S119" s="158">
        <v>6937.5</v>
      </c>
      <c r="T119" s="156" t="s">
        <v>71</v>
      </c>
      <c r="U119" s="156"/>
    </row>
    <row r="120" spans="1:21" ht="15" x14ac:dyDescent="0.25">
      <c r="A120" s="156">
        <v>1</v>
      </c>
      <c r="B120" s="156" t="s">
        <v>41</v>
      </c>
      <c r="C120" s="156">
        <v>4008000</v>
      </c>
      <c r="D120" s="156">
        <v>20730</v>
      </c>
      <c r="E120" s="156" t="s">
        <v>63</v>
      </c>
      <c r="F120" s="156">
        <v>31970</v>
      </c>
      <c r="G120" s="156" t="s">
        <v>64</v>
      </c>
      <c r="H120" s="154">
        <v>1000010427</v>
      </c>
      <c r="I120" s="156" t="s">
        <v>211</v>
      </c>
      <c r="J120" s="157">
        <v>41713</v>
      </c>
      <c r="K120" s="157">
        <v>42078</v>
      </c>
      <c r="L120" s="156" t="s">
        <v>54</v>
      </c>
      <c r="M120" s="156" t="s">
        <v>55</v>
      </c>
      <c r="N120" s="156" t="s">
        <v>132</v>
      </c>
      <c r="O120" s="156" t="s">
        <v>142</v>
      </c>
      <c r="P120" s="156">
        <v>4008140</v>
      </c>
      <c r="Q120" s="158">
        <v>126014</v>
      </c>
      <c r="R120" s="158">
        <v>63007</v>
      </c>
      <c r="S120" s="158">
        <v>15751.75</v>
      </c>
      <c r="T120" s="156" t="s">
        <v>71</v>
      </c>
      <c r="U120" s="156"/>
    </row>
    <row r="121" spans="1:21" ht="15" x14ac:dyDescent="0.25">
      <c r="A121" s="156">
        <v>1</v>
      </c>
      <c r="B121" s="156" t="s">
        <v>41</v>
      </c>
      <c r="C121" s="156">
        <v>4008000</v>
      </c>
      <c r="D121" s="156">
        <v>20730</v>
      </c>
      <c r="E121" s="156" t="s">
        <v>63</v>
      </c>
      <c r="F121" s="156">
        <v>31970</v>
      </c>
      <c r="G121" s="156" t="s">
        <v>64</v>
      </c>
      <c r="H121" s="154">
        <v>1000010428</v>
      </c>
      <c r="I121" s="156" t="s">
        <v>212</v>
      </c>
      <c r="J121" s="157">
        <v>41704</v>
      </c>
      <c r="K121" s="157">
        <v>42069</v>
      </c>
      <c r="L121" s="156" t="s">
        <v>54</v>
      </c>
      <c r="M121" s="156" t="s">
        <v>55</v>
      </c>
      <c r="N121" s="156" t="s">
        <v>132</v>
      </c>
      <c r="O121" s="156" t="s">
        <v>142</v>
      </c>
      <c r="P121" s="156">
        <v>4008140</v>
      </c>
      <c r="Q121" s="158">
        <v>51000</v>
      </c>
      <c r="R121" s="158">
        <v>25500</v>
      </c>
      <c r="S121" s="158">
        <v>6375</v>
      </c>
      <c r="T121" s="156" t="s">
        <v>71</v>
      </c>
      <c r="U121" s="156"/>
    </row>
    <row r="122" spans="1:21" ht="15" x14ac:dyDescent="0.25">
      <c r="A122" s="156">
        <v>1</v>
      </c>
      <c r="B122" s="156" t="s">
        <v>41</v>
      </c>
      <c r="C122" s="156">
        <v>4008000</v>
      </c>
      <c r="D122" s="156">
        <v>20730</v>
      </c>
      <c r="E122" s="156" t="s">
        <v>63</v>
      </c>
      <c r="F122" s="156">
        <v>31970</v>
      </c>
      <c r="G122" s="156" t="s">
        <v>64</v>
      </c>
      <c r="H122" s="154">
        <v>1000010429</v>
      </c>
      <c r="I122" s="156" t="s">
        <v>123</v>
      </c>
      <c r="J122" s="157">
        <v>41701</v>
      </c>
      <c r="K122" s="157">
        <v>42066</v>
      </c>
      <c r="L122" s="156" t="s">
        <v>54</v>
      </c>
      <c r="M122" s="156" t="s">
        <v>55</v>
      </c>
      <c r="N122" s="156" t="s">
        <v>132</v>
      </c>
      <c r="O122" s="156" t="s">
        <v>142</v>
      </c>
      <c r="P122" s="156">
        <v>4008140</v>
      </c>
      <c r="Q122" s="158">
        <v>53650</v>
      </c>
      <c r="R122" s="158">
        <v>26825</v>
      </c>
      <c r="S122" s="158">
        <v>6706.25</v>
      </c>
      <c r="T122" s="156" t="s">
        <v>71</v>
      </c>
      <c r="U122" s="156"/>
    </row>
    <row r="123" spans="1:21" ht="15" x14ac:dyDescent="0.25">
      <c r="A123" s="156">
        <v>1</v>
      </c>
      <c r="B123" s="156" t="s">
        <v>41</v>
      </c>
      <c r="C123" s="156">
        <v>4008000</v>
      </c>
      <c r="D123" s="156">
        <v>20730</v>
      </c>
      <c r="E123" s="156" t="s">
        <v>63</v>
      </c>
      <c r="F123" s="156">
        <v>31970</v>
      </c>
      <c r="G123" s="156" t="s">
        <v>64</v>
      </c>
      <c r="H123" s="154">
        <v>1000010430</v>
      </c>
      <c r="I123" s="156" t="s">
        <v>213</v>
      </c>
      <c r="J123" s="157">
        <v>41711</v>
      </c>
      <c r="K123" s="157">
        <v>42076</v>
      </c>
      <c r="L123" s="156" t="s">
        <v>54</v>
      </c>
      <c r="M123" s="156" t="s">
        <v>55</v>
      </c>
      <c r="N123" s="156" t="s">
        <v>132</v>
      </c>
      <c r="O123" s="156" t="s">
        <v>142</v>
      </c>
      <c r="P123" s="156">
        <v>4008140</v>
      </c>
      <c r="Q123" s="158">
        <v>35000</v>
      </c>
      <c r="R123" s="158">
        <v>17500</v>
      </c>
      <c r="S123" s="158">
        <v>4375</v>
      </c>
      <c r="T123" s="156" t="s">
        <v>71</v>
      </c>
      <c r="U123" s="156"/>
    </row>
    <row r="124" spans="1:21" ht="15" x14ac:dyDescent="0.25">
      <c r="A124" s="156">
        <v>1</v>
      </c>
      <c r="B124" s="156" t="s">
        <v>41</v>
      </c>
      <c r="C124" s="156">
        <v>4008000</v>
      </c>
      <c r="D124" s="156">
        <v>20730</v>
      </c>
      <c r="E124" s="156" t="s">
        <v>63</v>
      </c>
      <c r="F124" s="156">
        <v>31970</v>
      </c>
      <c r="G124" s="156" t="s">
        <v>64</v>
      </c>
      <c r="H124" s="154">
        <v>1000010432</v>
      </c>
      <c r="I124" s="156" t="s">
        <v>214</v>
      </c>
      <c r="J124" s="157">
        <v>41702</v>
      </c>
      <c r="K124" s="157">
        <v>42067</v>
      </c>
      <c r="L124" s="156" t="s">
        <v>54</v>
      </c>
      <c r="M124" s="156" t="s">
        <v>55</v>
      </c>
      <c r="N124" s="156" t="s">
        <v>132</v>
      </c>
      <c r="O124" s="156" t="s">
        <v>142</v>
      </c>
      <c r="P124" s="156">
        <v>4008140</v>
      </c>
      <c r="Q124" s="158">
        <v>0</v>
      </c>
      <c r="R124" s="158">
        <v>0</v>
      </c>
      <c r="S124" s="158">
        <v>0</v>
      </c>
      <c r="T124" s="156" t="s">
        <v>71</v>
      </c>
      <c r="U124" s="156"/>
    </row>
    <row r="125" spans="1:21" ht="15" x14ac:dyDescent="0.25">
      <c r="A125" s="156">
        <v>1</v>
      </c>
      <c r="B125" s="156" t="s">
        <v>41</v>
      </c>
      <c r="C125" s="156">
        <v>4008000</v>
      </c>
      <c r="D125" s="156">
        <v>20730</v>
      </c>
      <c r="E125" s="156" t="s">
        <v>63</v>
      </c>
      <c r="F125" s="156">
        <v>31970</v>
      </c>
      <c r="G125" s="156" t="s">
        <v>64</v>
      </c>
      <c r="H125" s="154">
        <v>1000010432</v>
      </c>
      <c r="I125" s="156" t="s">
        <v>214</v>
      </c>
      <c r="J125" s="157">
        <v>41715</v>
      </c>
      <c r="K125" s="157">
        <v>42080</v>
      </c>
      <c r="L125" s="156" t="s">
        <v>54</v>
      </c>
      <c r="M125" s="156" t="s">
        <v>55</v>
      </c>
      <c r="N125" s="156" t="s">
        <v>132</v>
      </c>
      <c r="O125" s="156" t="s">
        <v>142</v>
      </c>
      <c r="P125" s="156">
        <v>4008140</v>
      </c>
      <c r="Q125" s="158">
        <v>28900</v>
      </c>
      <c r="R125" s="158">
        <v>14450</v>
      </c>
      <c r="S125" s="158">
        <v>3612.5</v>
      </c>
      <c r="T125" s="156" t="s">
        <v>71</v>
      </c>
      <c r="U125" s="156"/>
    </row>
    <row r="126" spans="1:21" ht="15" x14ac:dyDescent="0.25">
      <c r="A126" s="156">
        <v>1</v>
      </c>
      <c r="B126" s="156" t="s">
        <v>41</v>
      </c>
      <c r="C126" s="156">
        <v>4008000</v>
      </c>
      <c r="D126" s="156">
        <v>20730</v>
      </c>
      <c r="E126" s="156" t="s">
        <v>63</v>
      </c>
      <c r="F126" s="156">
        <v>31970</v>
      </c>
      <c r="G126" s="156" t="s">
        <v>64</v>
      </c>
      <c r="H126" s="154">
        <v>1000010434</v>
      </c>
      <c r="I126" s="156" t="s">
        <v>215</v>
      </c>
      <c r="J126" s="157">
        <v>41713</v>
      </c>
      <c r="K126" s="157">
        <v>42078</v>
      </c>
      <c r="L126" s="156" t="s">
        <v>54</v>
      </c>
      <c r="M126" s="156" t="s">
        <v>55</v>
      </c>
      <c r="N126" s="156" t="s">
        <v>132</v>
      </c>
      <c r="O126" s="156" t="s">
        <v>142</v>
      </c>
      <c r="P126" s="156">
        <v>4008140</v>
      </c>
      <c r="Q126" s="158">
        <v>50000</v>
      </c>
      <c r="R126" s="158">
        <v>25000</v>
      </c>
      <c r="S126" s="158">
        <v>6250</v>
      </c>
      <c r="T126" s="156" t="s">
        <v>71</v>
      </c>
      <c r="U126" s="156"/>
    </row>
    <row r="127" spans="1:21" ht="15" x14ac:dyDescent="0.25">
      <c r="A127" s="156">
        <v>1</v>
      </c>
      <c r="B127" s="156" t="s">
        <v>41</v>
      </c>
      <c r="C127" s="156">
        <v>4008000</v>
      </c>
      <c r="D127" s="156">
        <v>20730</v>
      </c>
      <c r="E127" s="156" t="s">
        <v>63</v>
      </c>
      <c r="F127" s="156">
        <v>31970</v>
      </c>
      <c r="G127" s="156" t="s">
        <v>64</v>
      </c>
      <c r="H127" s="154">
        <v>1000010435</v>
      </c>
      <c r="I127" s="156" t="s">
        <v>216</v>
      </c>
      <c r="J127" s="157">
        <v>41713</v>
      </c>
      <c r="K127" s="157">
        <v>42078</v>
      </c>
      <c r="L127" s="156" t="s">
        <v>54</v>
      </c>
      <c r="M127" s="156" t="s">
        <v>55</v>
      </c>
      <c r="N127" s="156" t="s">
        <v>132</v>
      </c>
      <c r="O127" s="156" t="s">
        <v>142</v>
      </c>
      <c r="P127" s="156">
        <v>4008140</v>
      </c>
      <c r="Q127" s="158">
        <v>25438</v>
      </c>
      <c r="R127" s="158">
        <v>12719</v>
      </c>
      <c r="S127" s="158">
        <v>3179.75</v>
      </c>
      <c r="T127" s="156" t="s">
        <v>71</v>
      </c>
      <c r="U127" s="156"/>
    </row>
    <row r="128" spans="1:21" ht="15" x14ac:dyDescent="0.25">
      <c r="A128" s="156">
        <v>1</v>
      </c>
      <c r="B128" s="156" t="s">
        <v>41</v>
      </c>
      <c r="C128" s="156">
        <v>4008000</v>
      </c>
      <c r="D128" s="156">
        <v>20730</v>
      </c>
      <c r="E128" s="156" t="s">
        <v>63</v>
      </c>
      <c r="F128" s="156">
        <v>31970</v>
      </c>
      <c r="G128" s="156" t="s">
        <v>64</v>
      </c>
      <c r="H128" s="154">
        <v>1000010436</v>
      </c>
      <c r="I128" s="156" t="s">
        <v>128</v>
      </c>
      <c r="J128" s="157">
        <v>41718</v>
      </c>
      <c r="K128" s="157">
        <v>42083</v>
      </c>
      <c r="L128" s="156" t="s">
        <v>54</v>
      </c>
      <c r="M128" s="156" t="s">
        <v>55</v>
      </c>
      <c r="N128" s="156" t="s">
        <v>132</v>
      </c>
      <c r="O128" s="156" t="s">
        <v>142</v>
      </c>
      <c r="P128" s="156">
        <v>4008140</v>
      </c>
      <c r="Q128" s="158">
        <v>89000</v>
      </c>
      <c r="R128" s="158">
        <v>44500</v>
      </c>
      <c r="S128" s="158">
        <v>11125</v>
      </c>
      <c r="T128" s="156" t="s">
        <v>71</v>
      </c>
      <c r="U128" s="156"/>
    </row>
    <row r="129" spans="1:21" ht="15" x14ac:dyDescent="0.25">
      <c r="A129" s="156">
        <v>1</v>
      </c>
      <c r="B129" s="156" t="s">
        <v>41</v>
      </c>
      <c r="C129" s="156">
        <v>4008000</v>
      </c>
      <c r="D129" s="156">
        <v>20730</v>
      </c>
      <c r="E129" s="156" t="s">
        <v>63</v>
      </c>
      <c r="F129" s="156">
        <v>31970</v>
      </c>
      <c r="G129" s="156" t="s">
        <v>64</v>
      </c>
      <c r="H129" s="154">
        <v>1000010437</v>
      </c>
      <c r="I129" s="156" t="s">
        <v>131</v>
      </c>
      <c r="J129" s="157">
        <v>41720</v>
      </c>
      <c r="K129" s="157">
        <v>42085</v>
      </c>
      <c r="L129" s="156" t="s">
        <v>54</v>
      </c>
      <c r="M129" s="156" t="s">
        <v>55</v>
      </c>
      <c r="N129" s="156" t="s">
        <v>132</v>
      </c>
      <c r="O129" s="156" t="s">
        <v>142</v>
      </c>
      <c r="P129" s="156">
        <v>4008140</v>
      </c>
      <c r="Q129" s="158">
        <v>454900</v>
      </c>
      <c r="R129" s="158">
        <v>227450</v>
      </c>
      <c r="S129" s="158">
        <v>56862.5</v>
      </c>
      <c r="T129" s="156" t="s">
        <v>71</v>
      </c>
      <c r="U129" s="156"/>
    </row>
    <row r="130" spans="1:21" ht="15" x14ac:dyDescent="0.25">
      <c r="A130" s="156">
        <v>1</v>
      </c>
      <c r="B130" s="156" t="s">
        <v>41</v>
      </c>
      <c r="C130" s="156">
        <v>4008000</v>
      </c>
      <c r="D130" s="156">
        <v>20730</v>
      </c>
      <c r="E130" s="156" t="s">
        <v>63</v>
      </c>
      <c r="F130" s="156">
        <v>31970</v>
      </c>
      <c r="G130" s="156" t="s">
        <v>64</v>
      </c>
      <c r="H130" s="154">
        <v>1000010438</v>
      </c>
      <c r="I130" s="156" t="s">
        <v>112</v>
      </c>
      <c r="J130" s="157">
        <v>41729</v>
      </c>
      <c r="K130" s="157">
        <v>42094</v>
      </c>
      <c r="L130" s="156" t="s">
        <v>54</v>
      </c>
      <c r="M130" s="156" t="s">
        <v>55</v>
      </c>
      <c r="N130" s="156" t="s">
        <v>132</v>
      </c>
      <c r="O130" s="156" t="s">
        <v>142</v>
      </c>
      <c r="P130" s="156">
        <v>4008140</v>
      </c>
      <c r="Q130" s="158">
        <v>168300</v>
      </c>
      <c r="R130" s="158">
        <v>84150</v>
      </c>
      <c r="S130" s="158">
        <v>21037.5</v>
      </c>
      <c r="T130" s="156" t="s">
        <v>71</v>
      </c>
      <c r="U130" s="156"/>
    </row>
    <row r="131" spans="1:21" ht="15" x14ac:dyDescent="0.25">
      <c r="A131" s="156">
        <v>1</v>
      </c>
      <c r="B131" s="156" t="s">
        <v>41</v>
      </c>
      <c r="C131" s="156">
        <v>4008000</v>
      </c>
      <c r="D131" s="156">
        <v>20730</v>
      </c>
      <c r="E131" s="156" t="s">
        <v>63</v>
      </c>
      <c r="F131" s="156">
        <v>31970</v>
      </c>
      <c r="G131" s="156" t="s">
        <v>64</v>
      </c>
      <c r="H131" s="154">
        <v>1000010440</v>
      </c>
      <c r="I131" s="156" t="s">
        <v>138</v>
      </c>
      <c r="J131" s="157">
        <v>41713</v>
      </c>
      <c r="K131" s="157">
        <v>42078</v>
      </c>
      <c r="L131" s="156" t="s">
        <v>54</v>
      </c>
      <c r="M131" s="156" t="s">
        <v>55</v>
      </c>
      <c r="N131" s="156" t="s">
        <v>132</v>
      </c>
      <c r="O131" s="156" t="s">
        <v>142</v>
      </c>
      <c r="P131" s="156">
        <v>4008140</v>
      </c>
      <c r="Q131" s="158">
        <v>73364</v>
      </c>
      <c r="R131" s="158">
        <v>36682</v>
      </c>
      <c r="S131" s="158">
        <v>9170.5</v>
      </c>
      <c r="T131" s="156" t="s">
        <v>71</v>
      </c>
      <c r="U131" s="156"/>
    </row>
    <row r="132" spans="1:21" ht="15" x14ac:dyDescent="0.25">
      <c r="A132" s="156">
        <v>1</v>
      </c>
      <c r="B132" s="156" t="s">
        <v>41</v>
      </c>
      <c r="C132" s="156">
        <v>4008000</v>
      </c>
      <c r="D132" s="156">
        <v>20730</v>
      </c>
      <c r="E132" s="156" t="s">
        <v>63</v>
      </c>
      <c r="F132" s="156">
        <v>31970</v>
      </c>
      <c r="G132" s="156" t="s">
        <v>64</v>
      </c>
      <c r="H132" s="154">
        <v>1000010441</v>
      </c>
      <c r="I132" s="156" t="s">
        <v>130</v>
      </c>
      <c r="J132" s="157">
        <v>41725</v>
      </c>
      <c r="K132" s="157">
        <v>42090</v>
      </c>
      <c r="L132" s="156" t="s">
        <v>54</v>
      </c>
      <c r="M132" s="156" t="s">
        <v>55</v>
      </c>
      <c r="N132" s="156" t="s">
        <v>132</v>
      </c>
      <c r="O132" s="156" t="s">
        <v>142</v>
      </c>
      <c r="P132" s="156">
        <v>4008140</v>
      </c>
      <c r="Q132" s="158">
        <v>121600</v>
      </c>
      <c r="R132" s="158">
        <v>60800</v>
      </c>
      <c r="S132" s="158">
        <v>15200</v>
      </c>
      <c r="T132" s="156" t="s">
        <v>71</v>
      </c>
      <c r="U132" s="156"/>
    </row>
    <row r="133" spans="1:21" ht="15" x14ac:dyDescent="0.25">
      <c r="A133" s="156">
        <v>1</v>
      </c>
      <c r="B133" s="156" t="s">
        <v>41</v>
      </c>
      <c r="C133" s="156">
        <v>4008000</v>
      </c>
      <c r="D133" s="156">
        <v>20730</v>
      </c>
      <c r="E133" s="156" t="s">
        <v>63</v>
      </c>
      <c r="F133" s="156">
        <v>31970</v>
      </c>
      <c r="G133" s="156" t="s">
        <v>64</v>
      </c>
      <c r="H133" s="154">
        <v>1000010442</v>
      </c>
      <c r="I133" s="156" t="s">
        <v>129</v>
      </c>
      <c r="J133" s="157">
        <v>41720</v>
      </c>
      <c r="K133" s="157">
        <v>42085</v>
      </c>
      <c r="L133" s="156" t="s">
        <v>54</v>
      </c>
      <c r="M133" s="156" t="s">
        <v>55</v>
      </c>
      <c r="N133" s="156" t="s">
        <v>132</v>
      </c>
      <c r="O133" s="156" t="s">
        <v>142</v>
      </c>
      <c r="P133" s="156">
        <v>4008140</v>
      </c>
      <c r="Q133" s="158">
        <v>69500</v>
      </c>
      <c r="R133" s="158">
        <v>34750</v>
      </c>
      <c r="S133" s="158">
        <v>8687.5</v>
      </c>
      <c r="T133" s="156" t="s">
        <v>71</v>
      </c>
      <c r="U133" s="156"/>
    </row>
    <row r="134" spans="1:21" ht="15" x14ac:dyDescent="0.25">
      <c r="A134" s="156">
        <v>1</v>
      </c>
      <c r="B134" s="156" t="s">
        <v>41</v>
      </c>
      <c r="C134" s="156">
        <v>4008000</v>
      </c>
      <c r="D134" s="156">
        <v>20730</v>
      </c>
      <c r="E134" s="156" t="s">
        <v>63</v>
      </c>
      <c r="F134" s="156">
        <v>31970</v>
      </c>
      <c r="G134" s="156" t="s">
        <v>64</v>
      </c>
      <c r="H134" s="154">
        <v>1000010445</v>
      </c>
      <c r="I134" s="156" t="s">
        <v>217</v>
      </c>
      <c r="J134" s="157">
        <v>41729</v>
      </c>
      <c r="K134" s="157">
        <v>42094</v>
      </c>
      <c r="L134" s="156" t="s">
        <v>54</v>
      </c>
      <c r="M134" s="156" t="s">
        <v>55</v>
      </c>
      <c r="N134" s="156" t="s">
        <v>132</v>
      </c>
      <c r="O134" s="156" t="s">
        <v>142</v>
      </c>
      <c r="P134" s="156">
        <v>4008140</v>
      </c>
      <c r="Q134" s="158">
        <v>25000</v>
      </c>
      <c r="R134" s="158">
        <v>12500</v>
      </c>
      <c r="S134" s="158">
        <v>3125</v>
      </c>
      <c r="T134" s="156" t="s">
        <v>71</v>
      </c>
      <c r="U134" s="156"/>
    </row>
    <row r="135" spans="1:21" ht="15" x14ac:dyDescent="0.25">
      <c r="A135" s="156">
        <v>1</v>
      </c>
      <c r="B135" s="156" t="s">
        <v>41</v>
      </c>
      <c r="C135" s="156">
        <v>4008000</v>
      </c>
      <c r="D135" s="156">
        <v>20730</v>
      </c>
      <c r="E135" s="156" t="s">
        <v>63</v>
      </c>
      <c r="F135" s="156">
        <v>31970</v>
      </c>
      <c r="G135" s="156" t="s">
        <v>64</v>
      </c>
      <c r="H135" s="154">
        <v>1000010446</v>
      </c>
      <c r="I135" s="156" t="s">
        <v>218</v>
      </c>
      <c r="J135" s="157">
        <v>41723</v>
      </c>
      <c r="K135" s="157">
        <v>42088</v>
      </c>
      <c r="L135" s="156" t="s">
        <v>54</v>
      </c>
      <c r="M135" s="156" t="s">
        <v>55</v>
      </c>
      <c r="N135" s="156" t="s">
        <v>132</v>
      </c>
      <c r="O135" s="156" t="s">
        <v>142</v>
      </c>
      <c r="P135" s="156">
        <v>4008140</v>
      </c>
      <c r="Q135" s="158">
        <v>160000</v>
      </c>
      <c r="R135" s="158">
        <v>80000</v>
      </c>
      <c r="S135" s="158">
        <v>20000</v>
      </c>
      <c r="T135" s="156" t="s">
        <v>71</v>
      </c>
      <c r="U135" s="156"/>
    </row>
    <row r="136" spans="1:21" ht="15" x14ac:dyDescent="0.25">
      <c r="A136" s="156">
        <v>1</v>
      </c>
      <c r="B136" s="156" t="s">
        <v>41</v>
      </c>
      <c r="C136" s="156">
        <v>4008000</v>
      </c>
      <c r="D136" s="156">
        <v>20730</v>
      </c>
      <c r="E136" s="156" t="s">
        <v>63</v>
      </c>
      <c r="F136" s="156">
        <v>31970</v>
      </c>
      <c r="G136" s="156" t="s">
        <v>64</v>
      </c>
      <c r="H136" s="154">
        <v>1000010449</v>
      </c>
      <c r="I136" s="156" t="s">
        <v>83</v>
      </c>
      <c r="J136" s="157">
        <v>41724</v>
      </c>
      <c r="K136" s="157">
        <v>42089</v>
      </c>
      <c r="L136" s="156" t="s">
        <v>54</v>
      </c>
      <c r="M136" s="156" t="s">
        <v>55</v>
      </c>
      <c r="N136" s="156" t="s">
        <v>132</v>
      </c>
      <c r="O136" s="156" t="s">
        <v>142</v>
      </c>
      <c r="P136" s="156">
        <v>4008140</v>
      </c>
      <c r="Q136" s="158">
        <v>74000</v>
      </c>
      <c r="R136" s="158">
        <v>37000</v>
      </c>
      <c r="S136" s="158">
        <v>9250</v>
      </c>
      <c r="T136" s="156" t="s">
        <v>71</v>
      </c>
      <c r="U136" s="156"/>
    </row>
    <row r="137" spans="1:21" ht="15" x14ac:dyDescent="0.25">
      <c r="A137" s="156">
        <v>1</v>
      </c>
      <c r="B137" s="156" t="s">
        <v>41</v>
      </c>
      <c r="C137" s="156">
        <v>4008000</v>
      </c>
      <c r="D137" s="156">
        <v>20730</v>
      </c>
      <c r="E137" s="156" t="s">
        <v>63</v>
      </c>
      <c r="F137" s="156">
        <v>31970</v>
      </c>
      <c r="G137" s="156" t="s">
        <v>64</v>
      </c>
      <c r="H137" s="154">
        <v>1000010450</v>
      </c>
      <c r="I137" s="156" t="s">
        <v>219</v>
      </c>
      <c r="J137" s="157">
        <v>41723</v>
      </c>
      <c r="K137" s="157">
        <v>42067</v>
      </c>
      <c r="L137" s="156" t="s">
        <v>54</v>
      </c>
      <c r="M137" s="156" t="s">
        <v>55</v>
      </c>
      <c r="N137" s="156" t="s">
        <v>132</v>
      </c>
      <c r="O137" s="156" t="s">
        <v>142</v>
      </c>
      <c r="P137" s="156">
        <v>4008140</v>
      </c>
      <c r="Q137" s="158">
        <v>106594</v>
      </c>
      <c r="R137" s="158">
        <v>53297</v>
      </c>
      <c r="S137" s="158">
        <v>13324.25</v>
      </c>
      <c r="T137" s="156" t="s">
        <v>71</v>
      </c>
      <c r="U137" s="156"/>
    </row>
    <row r="138" spans="1:21" ht="15" x14ac:dyDescent="0.25">
      <c r="A138" s="156">
        <v>1</v>
      </c>
      <c r="B138" s="156" t="s">
        <v>41</v>
      </c>
      <c r="C138" s="156">
        <v>4008000</v>
      </c>
      <c r="D138" s="156">
        <v>20730</v>
      </c>
      <c r="E138" s="156" t="s">
        <v>63</v>
      </c>
      <c r="F138" s="156">
        <v>31970</v>
      </c>
      <c r="G138" s="156" t="s">
        <v>64</v>
      </c>
      <c r="H138" s="154">
        <v>1000010455</v>
      </c>
      <c r="I138" s="156" t="s">
        <v>78</v>
      </c>
      <c r="J138" s="157">
        <v>41729</v>
      </c>
      <c r="K138" s="157">
        <v>42094</v>
      </c>
      <c r="L138" s="156" t="s">
        <v>54</v>
      </c>
      <c r="M138" s="156" t="s">
        <v>55</v>
      </c>
      <c r="N138" s="156" t="s">
        <v>132</v>
      </c>
      <c r="O138" s="156" t="s">
        <v>142</v>
      </c>
      <c r="P138" s="156">
        <v>4008140</v>
      </c>
      <c r="Q138" s="158">
        <v>141400</v>
      </c>
      <c r="R138" s="158">
        <v>70700</v>
      </c>
      <c r="S138" s="158">
        <v>17675</v>
      </c>
      <c r="T138" s="156" t="s">
        <v>71</v>
      </c>
      <c r="U138" s="156"/>
    </row>
    <row r="139" spans="1:21" ht="15" x14ac:dyDescent="0.25">
      <c r="A139" s="156">
        <v>1</v>
      </c>
      <c r="B139" s="156" t="s">
        <v>41</v>
      </c>
      <c r="C139" s="156">
        <v>4008000</v>
      </c>
      <c r="D139" s="156">
        <v>20730</v>
      </c>
      <c r="E139" s="156" t="s">
        <v>63</v>
      </c>
      <c r="F139" s="156">
        <v>31970</v>
      </c>
      <c r="G139" s="156" t="s">
        <v>64</v>
      </c>
      <c r="H139" s="154">
        <v>1000010457</v>
      </c>
      <c r="I139" s="156" t="s">
        <v>79</v>
      </c>
      <c r="J139" s="157">
        <v>41729</v>
      </c>
      <c r="K139" s="157">
        <v>42094</v>
      </c>
      <c r="L139" s="156" t="s">
        <v>54</v>
      </c>
      <c r="M139" s="156" t="s">
        <v>55</v>
      </c>
      <c r="N139" s="156" t="s">
        <v>132</v>
      </c>
      <c r="O139" s="156" t="s">
        <v>142</v>
      </c>
      <c r="P139" s="156">
        <v>4008140</v>
      </c>
      <c r="Q139" s="158">
        <v>55000</v>
      </c>
      <c r="R139" s="158">
        <v>27500</v>
      </c>
      <c r="S139" s="158">
        <v>6875</v>
      </c>
      <c r="T139" s="156" t="s">
        <v>71</v>
      </c>
      <c r="U139" s="156"/>
    </row>
    <row r="140" spans="1:21" ht="15" x14ac:dyDescent="0.25">
      <c r="A140" s="156">
        <v>1</v>
      </c>
      <c r="B140" s="156" t="s">
        <v>41</v>
      </c>
      <c r="C140" s="156">
        <v>4008000</v>
      </c>
      <c r="D140" s="156">
        <v>20730</v>
      </c>
      <c r="E140" s="156" t="s">
        <v>63</v>
      </c>
      <c r="F140" s="156">
        <v>31970</v>
      </c>
      <c r="G140" s="156" t="s">
        <v>64</v>
      </c>
      <c r="H140" s="154">
        <v>1000010458</v>
      </c>
      <c r="I140" s="156" t="s">
        <v>77</v>
      </c>
      <c r="J140" s="157">
        <v>41729</v>
      </c>
      <c r="K140" s="157">
        <v>42094</v>
      </c>
      <c r="L140" s="156" t="s">
        <v>54</v>
      </c>
      <c r="M140" s="156" t="s">
        <v>55</v>
      </c>
      <c r="N140" s="156" t="s">
        <v>132</v>
      </c>
      <c r="O140" s="156" t="s">
        <v>142</v>
      </c>
      <c r="P140" s="156">
        <v>4008140</v>
      </c>
      <c r="Q140" s="158">
        <v>148591</v>
      </c>
      <c r="R140" s="158">
        <v>74295.5</v>
      </c>
      <c r="S140" s="158">
        <v>18573.88</v>
      </c>
      <c r="T140" s="156" t="s">
        <v>71</v>
      </c>
      <c r="U140" s="155"/>
    </row>
    <row r="141" spans="1:21" ht="15" x14ac:dyDescent="0.25">
      <c r="A141" s="156">
        <v>1</v>
      </c>
      <c r="B141" s="156" t="s">
        <v>41</v>
      </c>
      <c r="C141" s="156">
        <v>4008000</v>
      </c>
      <c r="D141" s="156">
        <v>20730</v>
      </c>
      <c r="E141" s="156" t="s">
        <v>63</v>
      </c>
      <c r="F141" s="156">
        <v>31970</v>
      </c>
      <c r="G141" s="156" t="s">
        <v>64</v>
      </c>
      <c r="H141" s="154">
        <v>1000010463</v>
      </c>
      <c r="I141" s="156" t="s">
        <v>220</v>
      </c>
      <c r="J141" s="157">
        <v>41729</v>
      </c>
      <c r="K141" s="157">
        <v>42094</v>
      </c>
      <c r="L141" s="156" t="s">
        <v>54</v>
      </c>
      <c r="M141" s="156" t="s">
        <v>55</v>
      </c>
      <c r="N141" s="156" t="s">
        <v>132</v>
      </c>
      <c r="O141" s="156" t="s">
        <v>142</v>
      </c>
      <c r="P141" s="156">
        <v>4008140</v>
      </c>
      <c r="Q141" s="158">
        <v>108950</v>
      </c>
      <c r="R141" s="158">
        <v>54475</v>
      </c>
      <c r="S141" s="158">
        <v>13618.75</v>
      </c>
      <c r="T141" s="156" t="s">
        <v>71</v>
      </c>
      <c r="U141" s="156"/>
    </row>
    <row r="142" spans="1:21" ht="15" x14ac:dyDescent="0.25">
      <c r="A142" s="156">
        <v>1</v>
      </c>
      <c r="B142" s="156" t="s">
        <v>41</v>
      </c>
      <c r="C142" s="156">
        <v>4008000</v>
      </c>
      <c r="D142" s="156">
        <v>20730</v>
      </c>
      <c r="E142" s="156" t="s">
        <v>63</v>
      </c>
      <c r="F142" s="156">
        <v>31970</v>
      </c>
      <c r="G142" s="156" t="s">
        <v>64</v>
      </c>
      <c r="H142" s="154">
        <v>1000010464</v>
      </c>
      <c r="I142" s="156" t="s">
        <v>221</v>
      </c>
      <c r="J142" s="157">
        <v>41729</v>
      </c>
      <c r="K142" s="157">
        <v>42094</v>
      </c>
      <c r="L142" s="156" t="s">
        <v>54</v>
      </c>
      <c r="M142" s="156" t="s">
        <v>55</v>
      </c>
      <c r="N142" s="156" t="s">
        <v>132</v>
      </c>
      <c r="O142" s="156" t="s">
        <v>142</v>
      </c>
      <c r="P142" s="156">
        <v>4008140</v>
      </c>
      <c r="Q142" s="158">
        <v>172638</v>
      </c>
      <c r="R142" s="158">
        <v>86319</v>
      </c>
      <c r="S142" s="158">
        <v>21579.75</v>
      </c>
      <c r="T142" s="156" t="s">
        <v>71</v>
      </c>
      <c r="U142" s="156"/>
    </row>
    <row r="143" spans="1:21" ht="15" x14ac:dyDescent="0.25">
      <c r="A143" s="156">
        <v>1</v>
      </c>
      <c r="B143" s="156" t="s">
        <v>41</v>
      </c>
      <c r="C143" s="156">
        <v>4008000</v>
      </c>
      <c r="D143" s="156">
        <v>20730</v>
      </c>
      <c r="E143" s="156" t="s">
        <v>63</v>
      </c>
      <c r="F143" s="156">
        <v>31970</v>
      </c>
      <c r="G143" s="156" t="s">
        <v>64</v>
      </c>
      <c r="H143" s="154">
        <v>1000010466</v>
      </c>
      <c r="I143" s="156" t="s">
        <v>222</v>
      </c>
      <c r="J143" s="157">
        <v>41729</v>
      </c>
      <c r="K143" s="157">
        <v>42094</v>
      </c>
      <c r="L143" s="156" t="s">
        <v>54</v>
      </c>
      <c r="M143" s="156" t="s">
        <v>55</v>
      </c>
      <c r="N143" s="156" t="s">
        <v>132</v>
      </c>
      <c r="O143" s="156" t="s">
        <v>142</v>
      </c>
      <c r="P143" s="156">
        <v>4008140</v>
      </c>
      <c r="Q143" s="158">
        <v>90300</v>
      </c>
      <c r="R143" s="158">
        <v>45150</v>
      </c>
      <c r="S143" s="158">
        <v>11287.5</v>
      </c>
      <c r="T143" s="156" t="s">
        <v>71</v>
      </c>
      <c r="U143" s="156"/>
    </row>
    <row r="144" spans="1:21" ht="1.5" customHeight="1" x14ac:dyDescent="0.2"/>
    <row r="145" spans="15:20" ht="13.5" thickBot="1" x14ac:dyDescent="0.25">
      <c r="Q145" s="77">
        <f>+SUBTOTAL(9,Q$3:Q$143)</f>
        <v>17866614</v>
      </c>
      <c r="R145" s="77">
        <f>+SUBTOTAL(9,R$3:R$143)</f>
        <v>8933307</v>
      </c>
      <c r="S145" s="77">
        <f>+SUBTOTAL(9,S$3:S$143)</f>
        <v>2233326.8399999989</v>
      </c>
    </row>
    <row r="146" spans="15:20" ht="13.5" thickTop="1" x14ac:dyDescent="0.2"/>
    <row r="151" spans="15:20" x14ac:dyDescent="0.2">
      <c r="O151"/>
      <c r="P151"/>
      <c r="Q151"/>
      <c r="R151"/>
      <c r="S151"/>
      <c r="T151"/>
    </row>
    <row r="152" spans="15:20" x14ac:dyDescent="0.2">
      <c r="O152"/>
      <c r="P152"/>
      <c r="Q152"/>
      <c r="R152"/>
      <c r="S152"/>
      <c r="T152"/>
    </row>
    <row r="153" spans="15:20" ht="0.6" customHeight="1" x14ac:dyDescent="0.2">
      <c r="O153"/>
      <c r="P153"/>
      <c r="Q153"/>
      <c r="R153"/>
      <c r="S153"/>
      <c r="T153"/>
    </row>
    <row r="154" spans="15:20" x14ac:dyDescent="0.2">
      <c r="O154"/>
      <c r="P154"/>
      <c r="Q154"/>
      <c r="R154"/>
      <c r="S154"/>
      <c r="T154"/>
    </row>
    <row r="155" spans="15:20" x14ac:dyDescent="0.2">
      <c r="O155"/>
      <c r="P155"/>
      <c r="Q155"/>
      <c r="R155"/>
      <c r="S155"/>
      <c r="T155"/>
    </row>
    <row r="156" spans="15:20" ht="1.5" customHeight="1" x14ac:dyDescent="0.2">
      <c r="O156"/>
      <c r="P156"/>
      <c r="Q156"/>
      <c r="R156"/>
      <c r="S156"/>
      <c r="T156"/>
    </row>
    <row r="157" spans="15:20" x14ac:dyDescent="0.2">
      <c r="O157"/>
      <c r="P157"/>
      <c r="Q157"/>
      <c r="R157"/>
      <c r="S157"/>
      <c r="T157"/>
    </row>
    <row r="158" spans="15:20" x14ac:dyDescent="0.2">
      <c r="O158"/>
      <c r="P158"/>
      <c r="Q158"/>
      <c r="R158"/>
      <c r="S158"/>
      <c r="T158"/>
    </row>
    <row r="159" spans="15:20" x14ac:dyDescent="0.2">
      <c r="O159"/>
      <c r="P159"/>
      <c r="Q159"/>
      <c r="R159"/>
      <c r="S159"/>
      <c r="T159"/>
    </row>
    <row r="160" spans="15:20" x14ac:dyDescent="0.2">
      <c r="O160"/>
      <c r="P160"/>
      <c r="Q160"/>
      <c r="R160"/>
      <c r="S160"/>
      <c r="T160"/>
    </row>
    <row r="161" spans="15:20" x14ac:dyDescent="0.2">
      <c r="O161"/>
      <c r="P161"/>
      <c r="Q161"/>
      <c r="R161"/>
      <c r="S161"/>
      <c r="T161"/>
    </row>
  </sheetData>
  <autoFilter ref="A2:T143" xr:uid="{00000000-0009-0000-0000-000000000000}"/>
  <printOptions gridLines="1"/>
  <pageMargins left="0.7" right="0.7" top="0.75" bottom="0.75" header="0.3" footer="0.3"/>
  <pageSetup scale="1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  <pageSetUpPr fitToPage="1"/>
  </sheetPr>
  <dimension ref="A1:Y39"/>
  <sheetViews>
    <sheetView topLeftCell="D1" zoomScale="85" zoomScaleNormal="85" workbookViewId="0">
      <pane ySplit="2" topLeftCell="A9" activePane="bottomLeft" state="frozen"/>
      <selection pane="bottomLeft" activeCell="S29" sqref="S29"/>
    </sheetView>
  </sheetViews>
  <sheetFormatPr defaultRowHeight="15" x14ac:dyDescent="0.25"/>
  <cols>
    <col min="1" max="5" width="9.140625" style="119"/>
    <col min="6" max="8" width="22.7109375" style="119" customWidth="1"/>
    <col min="9" max="9" width="43.85546875" style="119" customWidth="1"/>
    <col min="10" max="10" width="11.85546875" style="119" bestFit="1" customWidth="1"/>
    <col min="11" max="11" width="10.85546875" style="119" bestFit="1" customWidth="1"/>
    <col min="12" max="12" width="12.5703125" style="119" customWidth="1"/>
    <col min="13" max="13" width="10.28515625" style="119" customWidth="1"/>
    <col min="14" max="15" width="9.140625" style="119"/>
    <col min="16" max="17" width="11.28515625" style="119" customWidth="1"/>
    <col min="18" max="18" width="14.28515625" style="119" bestFit="1" customWidth="1"/>
    <col min="19" max="19" width="14" style="120" customWidth="1"/>
    <col min="20" max="20" width="14.140625" style="120" customWidth="1"/>
    <col min="21" max="21" width="12.42578125" style="120" customWidth="1"/>
    <col min="22" max="22" width="12.140625" style="120" customWidth="1"/>
    <col min="23" max="23" width="13.140625" style="120" customWidth="1"/>
    <col min="24" max="24" width="11.5703125" style="120" customWidth="1"/>
    <col min="25" max="16384" width="9.140625" style="119"/>
  </cols>
  <sheetData>
    <row r="1" spans="1:25" x14ac:dyDescent="0.25">
      <c r="R1" s="141">
        <f>+SUBTOTAL(9,R$2:R$4)</f>
        <v>0</v>
      </c>
      <c r="S1" s="141">
        <f>+SUBTOTAL(9,S$2:S$4)</f>
        <v>185</v>
      </c>
      <c r="T1"/>
      <c r="U1"/>
    </row>
    <row r="2" spans="1:25" ht="30" x14ac:dyDescent="0.25">
      <c r="A2" s="145" t="s">
        <v>30</v>
      </c>
      <c r="B2" s="145" t="s">
        <v>30</v>
      </c>
      <c r="C2" s="145" t="s">
        <v>31</v>
      </c>
      <c r="D2" s="145" t="s">
        <v>32</v>
      </c>
      <c r="E2" s="145" t="s">
        <v>32</v>
      </c>
      <c r="F2" s="145" t="s">
        <v>32</v>
      </c>
      <c r="G2" s="145" t="s">
        <v>32</v>
      </c>
      <c r="H2" s="145" t="s">
        <v>33</v>
      </c>
      <c r="I2" s="145" t="s">
        <v>70</v>
      </c>
      <c r="J2" s="145" t="s">
        <v>84</v>
      </c>
      <c r="K2" s="145" t="s">
        <v>134</v>
      </c>
      <c r="L2" s="145" t="s">
        <v>34</v>
      </c>
      <c r="M2" s="145" t="s">
        <v>35</v>
      </c>
      <c r="N2" s="145" t="s">
        <v>85</v>
      </c>
      <c r="O2" s="145" t="s">
        <v>85</v>
      </c>
      <c r="P2" s="145" t="s">
        <v>36</v>
      </c>
      <c r="Q2" s="145" t="s">
        <v>37</v>
      </c>
      <c r="R2" s="148" t="s">
        <v>43</v>
      </c>
      <c r="S2" s="148" t="s">
        <v>72</v>
      </c>
      <c r="T2" s="147" t="s">
        <v>42</v>
      </c>
      <c r="U2" s="142"/>
      <c r="V2" s="1"/>
      <c r="W2" s="1"/>
      <c r="X2" s="1"/>
      <c r="Y2"/>
    </row>
    <row r="3" spans="1:25" x14ac:dyDescent="0.25">
      <c r="A3" s="162">
        <v>1</v>
      </c>
      <c r="B3" s="162" t="s">
        <v>41</v>
      </c>
      <c r="C3" s="162">
        <v>4008000</v>
      </c>
      <c r="D3" s="162">
        <v>20720</v>
      </c>
      <c r="E3" s="162" t="s">
        <v>61</v>
      </c>
      <c r="F3" s="162">
        <v>31950</v>
      </c>
      <c r="G3" s="162" t="s">
        <v>62</v>
      </c>
      <c r="H3" s="162">
        <v>1000005157</v>
      </c>
      <c r="I3" s="162" t="s">
        <v>223</v>
      </c>
      <c r="J3" s="163">
        <v>41640</v>
      </c>
      <c r="K3" s="163">
        <v>41650</v>
      </c>
      <c r="L3" s="163">
        <v>42005</v>
      </c>
      <c r="M3" s="162" t="s">
        <v>66</v>
      </c>
      <c r="N3" s="162" t="s">
        <v>55</v>
      </c>
      <c r="O3" s="162" t="s">
        <v>132</v>
      </c>
      <c r="P3" s="162" t="s">
        <v>140</v>
      </c>
      <c r="Q3" s="162">
        <v>4008140</v>
      </c>
      <c r="R3" s="164">
        <v>0</v>
      </c>
      <c r="S3" s="164">
        <v>92.5</v>
      </c>
      <c r="T3" s="162" t="s">
        <v>74</v>
      </c>
      <c r="U3" s="142"/>
      <c r="V3" s="1"/>
      <c r="W3" s="1"/>
      <c r="X3" s="1"/>
    </row>
    <row r="4" spans="1:25" x14ac:dyDescent="0.25">
      <c r="A4" s="162">
        <v>1</v>
      </c>
      <c r="B4" s="162" t="s">
        <v>41</v>
      </c>
      <c r="C4" s="162">
        <v>4008000</v>
      </c>
      <c r="D4" s="162">
        <v>20720</v>
      </c>
      <c r="E4" s="162" t="s">
        <v>61</v>
      </c>
      <c r="F4" s="162">
        <v>31950</v>
      </c>
      <c r="G4" s="162" t="s">
        <v>62</v>
      </c>
      <c r="H4" s="162">
        <v>1000005163</v>
      </c>
      <c r="I4" s="162" t="s">
        <v>224</v>
      </c>
      <c r="J4" s="163">
        <v>41640</v>
      </c>
      <c r="K4" s="163">
        <v>41644</v>
      </c>
      <c r="L4" s="163">
        <v>42005</v>
      </c>
      <c r="M4" s="162" t="s">
        <v>66</v>
      </c>
      <c r="N4" s="162" t="s">
        <v>55</v>
      </c>
      <c r="O4" s="162" t="s">
        <v>132</v>
      </c>
      <c r="P4" s="162" t="s">
        <v>140</v>
      </c>
      <c r="Q4" s="162">
        <v>4008140</v>
      </c>
      <c r="R4" s="164">
        <v>0</v>
      </c>
      <c r="S4" s="164">
        <v>92.5</v>
      </c>
      <c r="T4" s="162" t="s">
        <v>74</v>
      </c>
      <c r="U4" s="142"/>
      <c r="V4" s="1"/>
      <c r="W4" s="1"/>
      <c r="X4" s="1"/>
    </row>
    <row r="5" spans="1:25" x14ac:dyDescent="0.25">
      <c r="A5" s="162">
        <v>1</v>
      </c>
      <c r="B5" s="162" t="s">
        <v>41</v>
      </c>
      <c r="C5" s="162">
        <v>4008000</v>
      </c>
      <c r="D5" s="162">
        <v>20730</v>
      </c>
      <c r="E5" s="162" t="s">
        <v>63</v>
      </c>
      <c r="F5" s="162">
        <v>31970</v>
      </c>
      <c r="G5" s="162" t="s">
        <v>64</v>
      </c>
      <c r="H5" s="162">
        <v>1000010320</v>
      </c>
      <c r="I5" s="162" t="s">
        <v>225</v>
      </c>
      <c r="J5" s="163">
        <v>41640</v>
      </c>
      <c r="K5" s="163">
        <v>41675</v>
      </c>
      <c r="L5" s="163">
        <v>42005</v>
      </c>
      <c r="M5" s="162" t="s">
        <v>66</v>
      </c>
      <c r="N5" s="162" t="s">
        <v>55</v>
      </c>
      <c r="O5" s="162" t="s">
        <v>132</v>
      </c>
      <c r="P5" s="162" t="s">
        <v>142</v>
      </c>
      <c r="Q5" s="162">
        <v>4008140</v>
      </c>
      <c r="R5" s="164">
        <v>0</v>
      </c>
      <c r="S5" s="164">
        <v>25</v>
      </c>
      <c r="T5" s="162" t="s">
        <v>74</v>
      </c>
      <c r="U5" s="142"/>
      <c r="V5" s="1"/>
      <c r="W5" s="1"/>
      <c r="X5" s="1"/>
    </row>
    <row r="6" spans="1:25" x14ac:dyDescent="0.25">
      <c r="A6" s="162">
        <v>1</v>
      </c>
      <c r="B6" s="162" t="s">
        <v>41</v>
      </c>
      <c r="C6" s="162">
        <v>4008000</v>
      </c>
      <c r="D6" s="162">
        <v>20730</v>
      </c>
      <c r="E6" s="162" t="s">
        <v>63</v>
      </c>
      <c r="F6" s="162">
        <v>31970</v>
      </c>
      <c r="G6" s="162" t="s">
        <v>64</v>
      </c>
      <c r="H6" s="162">
        <v>1000010320</v>
      </c>
      <c r="I6" s="162" t="s">
        <v>226</v>
      </c>
      <c r="J6" s="163">
        <v>41640</v>
      </c>
      <c r="K6" s="163">
        <v>41673</v>
      </c>
      <c r="L6" s="163">
        <v>42005</v>
      </c>
      <c r="M6" s="162" t="s">
        <v>66</v>
      </c>
      <c r="N6" s="162" t="s">
        <v>55</v>
      </c>
      <c r="O6" s="162" t="s">
        <v>132</v>
      </c>
      <c r="P6" s="162" t="s">
        <v>142</v>
      </c>
      <c r="Q6" s="162">
        <v>4008140</v>
      </c>
      <c r="R6" s="164">
        <v>0</v>
      </c>
      <c r="S6" s="164">
        <v>25</v>
      </c>
      <c r="T6" s="162" t="s">
        <v>74</v>
      </c>
      <c r="U6" s="142"/>
      <c r="V6" s="1"/>
      <c r="W6" s="1"/>
      <c r="X6" s="1"/>
    </row>
    <row r="7" spans="1:25" x14ac:dyDescent="0.25">
      <c r="A7" s="162">
        <v>1</v>
      </c>
      <c r="B7" s="162" t="s">
        <v>41</v>
      </c>
      <c r="C7" s="162">
        <v>4008000</v>
      </c>
      <c r="D7" s="162">
        <v>20730</v>
      </c>
      <c r="E7" s="162" t="s">
        <v>63</v>
      </c>
      <c r="F7" s="162">
        <v>31970</v>
      </c>
      <c r="G7" s="162" t="s">
        <v>64</v>
      </c>
      <c r="H7" s="162">
        <v>1000010320</v>
      </c>
      <c r="I7" s="162" t="s">
        <v>227</v>
      </c>
      <c r="J7" s="163">
        <v>41640</v>
      </c>
      <c r="K7" s="163">
        <v>41682</v>
      </c>
      <c r="L7" s="163">
        <v>42005</v>
      </c>
      <c r="M7" s="162" t="s">
        <v>66</v>
      </c>
      <c r="N7" s="162" t="s">
        <v>55</v>
      </c>
      <c r="O7" s="162" t="s">
        <v>132</v>
      </c>
      <c r="P7" s="162" t="s">
        <v>142</v>
      </c>
      <c r="Q7" s="162">
        <v>4008140</v>
      </c>
      <c r="R7" s="164">
        <v>0</v>
      </c>
      <c r="S7" s="164">
        <v>25</v>
      </c>
      <c r="T7" s="162" t="s">
        <v>74</v>
      </c>
      <c r="U7" s="142"/>
      <c r="V7" s="1"/>
      <c r="W7" s="1"/>
      <c r="X7" s="1"/>
    </row>
    <row r="8" spans="1:25" x14ac:dyDescent="0.25">
      <c r="A8" s="162">
        <v>1</v>
      </c>
      <c r="B8" s="162" t="s">
        <v>41</v>
      </c>
      <c r="C8" s="162">
        <v>4008000</v>
      </c>
      <c r="D8" s="162">
        <v>20730</v>
      </c>
      <c r="E8" s="162" t="s">
        <v>63</v>
      </c>
      <c r="F8" s="162">
        <v>31970</v>
      </c>
      <c r="G8" s="162" t="s">
        <v>64</v>
      </c>
      <c r="H8" s="162">
        <v>1000010320</v>
      </c>
      <c r="I8" s="162" t="s">
        <v>228</v>
      </c>
      <c r="J8" s="163">
        <v>41640</v>
      </c>
      <c r="K8" s="163">
        <v>41681</v>
      </c>
      <c r="L8" s="163">
        <v>42005</v>
      </c>
      <c r="M8" s="162" t="s">
        <v>66</v>
      </c>
      <c r="N8" s="162" t="s">
        <v>55</v>
      </c>
      <c r="O8" s="162" t="s">
        <v>132</v>
      </c>
      <c r="P8" s="162" t="s">
        <v>142</v>
      </c>
      <c r="Q8" s="162">
        <v>4008140</v>
      </c>
      <c r="R8" s="164">
        <v>0</v>
      </c>
      <c r="S8" s="164">
        <v>25</v>
      </c>
      <c r="T8" s="162" t="s">
        <v>74</v>
      </c>
      <c r="U8" s="142"/>
      <c r="V8" s="1"/>
      <c r="W8" s="1"/>
      <c r="X8" s="1"/>
    </row>
    <row r="9" spans="1:25" x14ac:dyDescent="0.25">
      <c r="A9" s="162">
        <v>1</v>
      </c>
      <c r="B9" s="162" t="s">
        <v>41</v>
      </c>
      <c r="C9" s="162">
        <v>4008000</v>
      </c>
      <c r="D9" s="162">
        <v>20730</v>
      </c>
      <c r="E9" s="162" t="s">
        <v>63</v>
      </c>
      <c r="F9" s="162">
        <v>31970</v>
      </c>
      <c r="G9" s="162" t="s">
        <v>64</v>
      </c>
      <c r="H9" s="162">
        <v>1000010320</v>
      </c>
      <c r="I9" s="162" t="s">
        <v>229</v>
      </c>
      <c r="J9" s="163">
        <v>41640</v>
      </c>
      <c r="K9" s="163">
        <v>41684</v>
      </c>
      <c r="L9" s="163">
        <v>42005</v>
      </c>
      <c r="M9" s="162" t="s">
        <v>66</v>
      </c>
      <c r="N9" s="162" t="s">
        <v>55</v>
      </c>
      <c r="O9" s="162" t="s">
        <v>132</v>
      </c>
      <c r="P9" s="162" t="s">
        <v>142</v>
      </c>
      <c r="Q9" s="162">
        <v>4008140</v>
      </c>
      <c r="R9" s="164">
        <v>0</v>
      </c>
      <c r="S9" s="164">
        <v>25</v>
      </c>
      <c r="T9" s="162" t="s">
        <v>74</v>
      </c>
      <c r="U9" s="142"/>
      <c r="V9" s="1"/>
      <c r="W9" s="1"/>
      <c r="X9" s="1"/>
    </row>
    <row r="10" spans="1:25" x14ac:dyDescent="0.25">
      <c r="A10" s="162">
        <v>1</v>
      </c>
      <c r="B10" s="162" t="s">
        <v>41</v>
      </c>
      <c r="C10" s="162">
        <v>4008000</v>
      </c>
      <c r="D10" s="162">
        <v>20730</v>
      </c>
      <c r="E10" s="162" t="s">
        <v>63</v>
      </c>
      <c r="F10" s="162">
        <v>31970</v>
      </c>
      <c r="G10" s="162" t="s">
        <v>64</v>
      </c>
      <c r="H10" s="162">
        <v>1000010320</v>
      </c>
      <c r="I10" s="162" t="s">
        <v>230</v>
      </c>
      <c r="J10" s="163">
        <v>41640</v>
      </c>
      <c r="K10" s="163">
        <v>41682</v>
      </c>
      <c r="L10" s="163">
        <v>42005</v>
      </c>
      <c r="M10" s="162" t="s">
        <v>66</v>
      </c>
      <c r="N10" s="162" t="s">
        <v>55</v>
      </c>
      <c r="O10" s="162" t="s">
        <v>132</v>
      </c>
      <c r="P10" s="162" t="s">
        <v>142</v>
      </c>
      <c r="Q10" s="162">
        <v>4008140</v>
      </c>
      <c r="R10" s="164">
        <v>0</v>
      </c>
      <c r="S10" s="164">
        <v>25</v>
      </c>
      <c r="T10" s="162" t="s">
        <v>74</v>
      </c>
      <c r="U10" s="142"/>
      <c r="V10" s="1"/>
      <c r="W10" s="1"/>
      <c r="X10" s="1"/>
    </row>
    <row r="11" spans="1:25" x14ac:dyDescent="0.25">
      <c r="A11" s="162">
        <v>1</v>
      </c>
      <c r="B11" s="162" t="s">
        <v>41</v>
      </c>
      <c r="C11" s="162">
        <v>4008000</v>
      </c>
      <c r="D11" s="162">
        <v>20730</v>
      </c>
      <c r="E11" s="162" t="s">
        <v>63</v>
      </c>
      <c r="F11" s="162">
        <v>31970</v>
      </c>
      <c r="G11" s="162" t="s">
        <v>64</v>
      </c>
      <c r="H11" s="162">
        <v>1000010320</v>
      </c>
      <c r="I11" s="162" t="s">
        <v>231</v>
      </c>
      <c r="J11" s="163">
        <v>41640</v>
      </c>
      <c r="K11" s="163">
        <v>41662</v>
      </c>
      <c r="L11" s="163">
        <v>42005</v>
      </c>
      <c r="M11" s="162" t="s">
        <v>66</v>
      </c>
      <c r="N11" s="162" t="s">
        <v>55</v>
      </c>
      <c r="O11" s="162" t="s">
        <v>132</v>
      </c>
      <c r="P11" s="162" t="s">
        <v>142</v>
      </c>
      <c r="Q11" s="162">
        <v>4008140</v>
      </c>
      <c r="R11" s="164">
        <v>0</v>
      </c>
      <c r="S11" s="164">
        <v>25</v>
      </c>
      <c r="T11" s="162" t="s">
        <v>74</v>
      </c>
      <c r="U11" s="142"/>
      <c r="V11" s="1"/>
      <c r="W11" s="1"/>
      <c r="X11" s="1"/>
    </row>
    <row r="12" spans="1:25" x14ac:dyDescent="0.25">
      <c r="A12" s="162">
        <v>1</v>
      </c>
      <c r="B12" s="162" t="s">
        <v>41</v>
      </c>
      <c r="C12" s="162">
        <v>4008000</v>
      </c>
      <c r="D12" s="162">
        <v>20730</v>
      </c>
      <c r="E12" s="162" t="s">
        <v>63</v>
      </c>
      <c r="F12" s="162">
        <v>31970</v>
      </c>
      <c r="G12" s="162" t="s">
        <v>64</v>
      </c>
      <c r="H12" s="162">
        <v>1000010320</v>
      </c>
      <c r="I12" s="162" t="s">
        <v>232</v>
      </c>
      <c r="J12" s="163">
        <v>41640</v>
      </c>
      <c r="K12" s="163">
        <v>41694</v>
      </c>
      <c r="L12" s="163">
        <v>42005</v>
      </c>
      <c r="M12" s="162" t="s">
        <v>66</v>
      </c>
      <c r="N12" s="162" t="s">
        <v>55</v>
      </c>
      <c r="O12" s="162" t="s">
        <v>132</v>
      </c>
      <c r="P12" s="162" t="s">
        <v>142</v>
      </c>
      <c r="Q12" s="162">
        <v>4008140</v>
      </c>
      <c r="R12" s="164">
        <v>0</v>
      </c>
      <c r="S12" s="164">
        <v>25</v>
      </c>
      <c r="T12" s="162" t="s">
        <v>74</v>
      </c>
      <c r="U12" s="142"/>
      <c r="V12" s="1"/>
      <c r="W12" s="1"/>
      <c r="X12" s="1"/>
    </row>
    <row r="13" spans="1:25" x14ac:dyDescent="0.25">
      <c r="A13" s="162">
        <v>1</v>
      </c>
      <c r="B13" s="162" t="s">
        <v>41</v>
      </c>
      <c r="C13" s="162">
        <v>4008000</v>
      </c>
      <c r="D13" s="162">
        <v>20730</v>
      </c>
      <c r="E13" s="162" t="s">
        <v>63</v>
      </c>
      <c r="F13" s="162">
        <v>31970</v>
      </c>
      <c r="G13" s="162" t="s">
        <v>64</v>
      </c>
      <c r="H13" s="162">
        <v>1000010320</v>
      </c>
      <c r="I13" s="162" t="s">
        <v>233</v>
      </c>
      <c r="J13" s="163">
        <v>41640</v>
      </c>
      <c r="K13" s="163">
        <v>41691</v>
      </c>
      <c r="L13" s="163">
        <v>42005</v>
      </c>
      <c r="M13" s="162" t="s">
        <v>66</v>
      </c>
      <c r="N13" s="162" t="s">
        <v>55</v>
      </c>
      <c r="O13" s="162" t="s">
        <v>132</v>
      </c>
      <c r="P13" s="162" t="s">
        <v>142</v>
      </c>
      <c r="Q13" s="162">
        <v>4008140</v>
      </c>
      <c r="R13" s="164">
        <v>0</v>
      </c>
      <c r="S13" s="164">
        <v>25</v>
      </c>
      <c r="T13" s="162" t="s">
        <v>74</v>
      </c>
      <c r="U13" s="142"/>
      <c r="V13" s="1"/>
      <c r="W13" s="1"/>
      <c r="X13" s="1"/>
    </row>
    <row r="14" spans="1:25" x14ac:dyDescent="0.25">
      <c r="A14" s="162">
        <v>1</v>
      </c>
      <c r="B14" s="162" t="s">
        <v>41</v>
      </c>
      <c r="C14" s="162">
        <v>4008000</v>
      </c>
      <c r="D14" s="162">
        <v>20730</v>
      </c>
      <c r="E14" s="162" t="s">
        <v>63</v>
      </c>
      <c r="F14" s="162">
        <v>31970</v>
      </c>
      <c r="G14" s="162" t="s">
        <v>64</v>
      </c>
      <c r="H14" s="162">
        <v>1000010320</v>
      </c>
      <c r="I14" s="162" t="s">
        <v>234</v>
      </c>
      <c r="J14" s="163">
        <v>41640</v>
      </c>
      <c r="K14" s="163">
        <v>41673</v>
      </c>
      <c r="L14" s="163">
        <v>42005</v>
      </c>
      <c r="M14" s="162" t="s">
        <v>66</v>
      </c>
      <c r="N14" s="162" t="s">
        <v>55</v>
      </c>
      <c r="O14" s="162" t="s">
        <v>132</v>
      </c>
      <c r="P14" s="162" t="s">
        <v>142</v>
      </c>
      <c r="Q14" s="162">
        <v>4008140</v>
      </c>
      <c r="R14" s="164">
        <v>0</v>
      </c>
      <c r="S14" s="164">
        <v>25</v>
      </c>
      <c r="T14" s="162" t="s">
        <v>74</v>
      </c>
      <c r="U14" s="142"/>
      <c r="V14" s="1"/>
      <c r="W14" s="1"/>
      <c r="X14" s="1"/>
    </row>
    <row r="15" spans="1:25" x14ac:dyDescent="0.25">
      <c r="A15" s="162">
        <v>1</v>
      </c>
      <c r="B15" s="162" t="s">
        <v>41</v>
      </c>
      <c r="C15" s="162">
        <v>4008000</v>
      </c>
      <c r="D15" s="162">
        <v>20730</v>
      </c>
      <c r="E15" s="162" t="s">
        <v>63</v>
      </c>
      <c r="F15" s="162">
        <v>31970</v>
      </c>
      <c r="G15" s="162" t="s">
        <v>64</v>
      </c>
      <c r="H15" s="162">
        <v>1000010320</v>
      </c>
      <c r="I15" s="162" t="s">
        <v>235</v>
      </c>
      <c r="J15" s="163">
        <v>41640</v>
      </c>
      <c r="K15" s="163">
        <v>41648</v>
      </c>
      <c r="L15" s="163">
        <v>42005</v>
      </c>
      <c r="M15" s="162" t="s">
        <v>66</v>
      </c>
      <c r="N15" s="162" t="s">
        <v>55</v>
      </c>
      <c r="O15" s="162" t="s">
        <v>132</v>
      </c>
      <c r="P15" s="162" t="s">
        <v>140</v>
      </c>
      <c r="Q15" s="162">
        <v>4008140</v>
      </c>
      <c r="R15" s="164">
        <v>0</v>
      </c>
      <c r="S15" s="164">
        <v>25</v>
      </c>
      <c r="T15" s="162" t="s">
        <v>74</v>
      </c>
      <c r="U15" s="142"/>
      <c r="V15" s="1"/>
      <c r="W15" s="1"/>
      <c r="X15" s="1"/>
    </row>
    <row r="16" spans="1:25" x14ac:dyDescent="0.25">
      <c r="A16" s="162">
        <v>1</v>
      </c>
      <c r="B16" s="162" t="s">
        <v>41</v>
      </c>
      <c r="C16" s="162">
        <v>4008000</v>
      </c>
      <c r="D16" s="162">
        <v>20730</v>
      </c>
      <c r="E16" s="162" t="s">
        <v>63</v>
      </c>
      <c r="F16" s="162">
        <v>31970</v>
      </c>
      <c r="G16" s="162" t="s">
        <v>64</v>
      </c>
      <c r="H16" s="162">
        <v>1000010320</v>
      </c>
      <c r="I16" s="162" t="s">
        <v>236</v>
      </c>
      <c r="J16" s="163">
        <v>41640</v>
      </c>
      <c r="K16" s="163">
        <v>41670</v>
      </c>
      <c r="L16" s="163">
        <v>42005</v>
      </c>
      <c r="M16" s="162" t="s">
        <v>66</v>
      </c>
      <c r="N16" s="162" t="s">
        <v>55</v>
      </c>
      <c r="O16" s="162" t="s">
        <v>132</v>
      </c>
      <c r="P16" s="162" t="s">
        <v>142</v>
      </c>
      <c r="Q16" s="162">
        <v>4008140</v>
      </c>
      <c r="R16" s="164">
        <v>0</v>
      </c>
      <c r="S16" s="164">
        <v>25</v>
      </c>
      <c r="T16" s="162" t="s">
        <v>74</v>
      </c>
      <c r="U16" s="142"/>
      <c r="V16" s="1"/>
      <c r="W16" s="1"/>
      <c r="X16" s="1"/>
    </row>
    <row r="17" spans="1:24" x14ac:dyDescent="0.25">
      <c r="A17" s="162">
        <v>1</v>
      </c>
      <c r="B17" s="162" t="s">
        <v>41</v>
      </c>
      <c r="C17" s="162">
        <v>4008000</v>
      </c>
      <c r="D17" s="162">
        <v>20730</v>
      </c>
      <c r="E17" s="162" t="s">
        <v>63</v>
      </c>
      <c r="F17" s="162">
        <v>31970</v>
      </c>
      <c r="G17" s="162" t="s">
        <v>64</v>
      </c>
      <c r="H17" s="162">
        <v>1000010324</v>
      </c>
      <c r="I17" s="162" t="s">
        <v>237</v>
      </c>
      <c r="J17" s="163">
        <v>41640</v>
      </c>
      <c r="K17" s="163">
        <v>41676</v>
      </c>
      <c r="L17" s="163">
        <v>42005</v>
      </c>
      <c r="M17" s="162" t="s">
        <v>66</v>
      </c>
      <c r="N17" s="162" t="s">
        <v>55</v>
      </c>
      <c r="O17" s="162" t="s">
        <v>132</v>
      </c>
      <c r="P17" s="162" t="s">
        <v>142</v>
      </c>
      <c r="Q17" s="162">
        <v>4008140</v>
      </c>
      <c r="R17" s="164">
        <v>0</v>
      </c>
      <c r="S17" s="164">
        <v>25</v>
      </c>
      <c r="T17" s="162" t="s">
        <v>74</v>
      </c>
      <c r="U17" s="142"/>
      <c r="V17" s="1"/>
      <c r="W17" s="1"/>
      <c r="X17" s="1"/>
    </row>
    <row r="18" spans="1:24" ht="1.5" customHeight="1" x14ac:dyDescent="0.25">
      <c r="S18" s="119"/>
      <c r="T18" s="119"/>
    </row>
    <row r="19" spans="1:24" ht="15.75" thickBot="1" x14ac:dyDescent="0.3">
      <c r="R19" s="138">
        <f>SUBTOTAL(9,R$3:R$17)</f>
        <v>0</v>
      </c>
      <c r="S19" s="138">
        <f>SUBTOTAL(9,S$3:S$17)</f>
        <v>510</v>
      </c>
      <c r="T19"/>
      <c r="U19"/>
    </row>
    <row r="20" spans="1:24" ht="15.75" thickTop="1" x14ac:dyDescent="0.25">
      <c r="R20" s="140" t="s">
        <v>75</v>
      </c>
      <c r="S20" s="139">
        <f>+$R$19+S19</f>
        <v>510</v>
      </c>
      <c r="T20"/>
      <c r="U20"/>
    </row>
    <row r="21" spans="1:24" x14ac:dyDescent="0.25">
      <c r="T21"/>
      <c r="U21"/>
    </row>
    <row r="22" spans="1:24" x14ac:dyDescent="0.25">
      <c r="T22"/>
      <c r="U22"/>
    </row>
    <row r="23" spans="1:24" x14ac:dyDescent="0.25">
      <c r="R23" s="143"/>
      <c r="T23"/>
      <c r="U23"/>
    </row>
    <row r="24" spans="1:24" x14ac:dyDescent="0.25">
      <c r="R24" s="143"/>
      <c r="T24"/>
      <c r="U24"/>
    </row>
    <row r="25" spans="1:24" x14ac:dyDescent="0.25">
      <c r="R25" s="143"/>
      <c r="T25"/>
      <c r="U25"/>
    </row>
    <row r="26" spans="1:24" x14ac:dyDescent="0.25">
      <c r="T26"/>
      <c r="U26"/>
    </row>
    <row r="27" spans="1:24" x14ac:dyDescent="0.25">
      <c r="I27"/>
      <c r="J27"/>
      <c r="K27"/>
      <c r="L27"/>
      <c r="M27"/>
      <c r="N27"/>
      <c r="O27"/>
      <c r="P27"/>
      <c r="Q27"/>
      <c r="R27"/>
      <c r="S27"/>
      <c r="T27"/>
      <c r="U27"/>
    </row>
    <row r="28" spans="1:24" x14ac:dyDescent="0.25">
      <c r="I28"/>
      <c r="J28"/>
      <c r="K28"/>
      <c r="L28"/>
      <c r="M28"/>
      <c r="N28"/>
      <c r="O28"/>
      <c r="P28"/>
      <c r="Q28"/>
      <c r="R28"/>
      <c r="S28"/>
      <c r="T28"/>
      <c r="U28"/>
    </row>
    <row r="29" spans="1:24" x14ac:dyDescent="0.25">
      <c r="I29"/>
      <c r="J29"/>
      <c r="K29"/>
      <c r="L29"/>
      <c r="M29"/>
      <c r="N29"/>
      <c r="O29"/>
      <c r="P29"/>
      <c r="Q29"/>
      <c r="R29"/>
      <c r="S29"/>
      <c r="T29"/>
      <c r="U29"/>
      <c r="V29" s="119"/>
      <c r="W29" s="119"/>
      <c r="X29" s="119"/>
    </row>
    <row r="30" spans="1:24" x14ac:dyDescent="0.25">
      <c r="I30"/>
      <c r="J30"/>
      <c r="K30"/>
      <c r="L30"/>
      <c r="M30"/>
      <c r="N30"/>
      <c r="O30"/>
      <c r="P30"/>
      <c r="Q30"/>
      <c r="R30"/>
      <c r="S30"/>
      <c r="T30"/>
      <c r="U30"/>
      <c r="V30" s="119"/>
      <c r="W30" s="119"/>
      <c r="X30" s="119"/>
    </row>
    <row r="31" spans="1:24" x14ac:dyDescent="0.25">
      <c r="I31"/>
      <c r="J31"/>
      <c r="K31"/>
      <c r="L31"/>
      <c r="M31"/>
      <c r="N31"/>
      <c r="O31"/>
      <c r="P31"/>
      <c r="Q31"/>
      <c r="R31"/>
      <c r="S31"/>
      <c r="T31"/>
      <c r="U31"/>
      <c r="V31" s="119"/>
      <c r="W31" s="119"/>
      <c r="X31" s="119"/>
    </row>
    <row r="32" spans="1:24" x14ac:dyDescent="0.25">
      <c r="I32"/>
      <c r="J32"/>
      <c r="K32"/>
      <c r="L32"/>
      <c r="M32"/>
      <c r="N32"/>
      <c r="O32"/>
      <c r="P32"/>
      <c r="Q32"/>
      <c r="R32"/>
      <c r="S32"/>
      <c r="T32"/>
      <c r="U32"/>
      <c r="V32" s="119"/>
      <c r="W32" s="119"/>
      <c r="X32" s="119"/>
    </row>
    <row r="33" spans="9:24" x14ac:dyDescent="0.25">
      <c r="I33"/>
      <c r="J33"/>
      <c r="K33"/>
      <c r="L33"/>
      <c r="M33"/>
      <c r="N33"/>
      <c r="O33"/>
      <c r="P33"/>
      <c r="Q33"/>
      <c r="R33"/>
      <c r="S33"/>
      <c r="T33"/>
      <c r="U33"/>
      <c r="V33" s="119"/>
      <c r="W33" s="119"/>
      <c r="X33" s="119"/>
    </row>
    <row r="34" spans="9:24" x14ac:dyDescent="0.25">
      <c r="I34"/>
      <c r="J34"/>
      <c r="K34"/>
      <c r="L34"/>
      <c r="M34"/>
      <c r="N34"/>
      <c r="O34"/>
      <c r="P34"/>
      <c r="Q34"/>
      <c r="R34"/>
      <c r="S34"/>
      <c r="T34"/>
      <c r="U34"/>
      <c r="V34" s="119"/>
      <c r="W34" s="119"/>
      <c r="X34" s="119"/>
    </row>
    <row r="35" spans="9:24" x14ac:dyDescent="0.25">
      <c r="I35"/>
      <c r="J35"/>
      <c r="K35"/>
      <c r="L35"/>
      <c r="M35"/>
      <c r="N35"/>
      <c r="O35"/>
      <c r="P35"/>
      <c r="Q35"/>
      <c r="R35"/>
      <c r="S35"/>
      <c r="T35"/>
      <c r="U35"/>
    </row>
    <row r="36" spans="9:24" x14ac:dyDescent="0.25">
      <c r="I36"/>
      <c r="J36"/>
      <c r="K36"/>
      <c r="L36"/>
      <c r="M36"/>
      <c r="N36"/>
      <c r="O36"/>
      <c r="P36"/>
      <c r="Q36"/>
      <c r="R36"/>
      <c r="S36"/>
      <c r="T36"/>
      <c r="U36"/>
    </row>
    <row r="37" spans="9:24" x14ac:dyDescent="0.25">
      <c r="I37"/>
      <c r="J37"/>
      <c r="K37"/>
      <c r="L37"/>
      <c r="M37"/>
      <c r="N37"/>
      <c r="O37"/>
      <c r="P37"/>
      <c r="Q37"/>
      <c r="R37"/>
      <c r="S37"/>
      <c r="T37"/>
      <c r="U37"/>
    </row>
    <row r="38" spans="9:24" x14ac:dyDescent="0.25">
      <c r="I38"/>
      <c r="J38"/>
      <c r="K38"/>
      <c r="L38"/>
      <c r="M38"/>
      <c r="N38"/>
      <c r="O38"/>
      <c r="P38"/>
      <c r="Q38"/>
      <c r="R38"/>
      <c r="S38"/>
      <c r="T38"/>
      <c r="U38"/>
    </row>
    <row r="39" spans="9:24" x14ac:dyDescent="0.25">
      <c r="I39"/>
      <c r="J39"/>
      <c r="K39"/>
      <c r="L39"/>
      <c r="M39"/>
      <c r="N39"/>
      <c r="O39"/>
      <c r="P39"/>
      <c r="Q39"/>
      <c r="R39"/>
      <c r="S39"/>
      <c r="T39"/>
      <c r="U39"/>
    </row>
  </sheetData>
  <autoFilter ref="A2:T17" xr:uid="{00000000-0009-0000-0000-000001000000}"/>
  <printOptions gridLines="1"/>
  <pageMargins left="0.7" right="0.7" top="0.75" bottom="0.75" header="0.3" footer="0.3"/>
  <pageSetup scale="1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  <pageSetUpPr fitToPage="1"/>
  </sheetPr>
  <dimension ref="A1:U165"/>
  <sheetViews>
    <sheetView topLeftCell="B1" zoomScale="85" zoomScaleNormal="85" workbookViewId="0">
      <pane ySplit="1" topLeftCell="A122" activePane="bottomLeft" state="frozen"/>
      <selection pane="bottomLeft" activeCell="J167" sqref="J167"/>
    </sheetView>
  </sheetViews>
  <sheetFormatPr defaultRowHeight="15" x14ac:dyDescent="0.25"/>
  <cols>
    <col min="1" max="8" width="9.140625" style="146"/>
    <col min="9" max="9" width="32.28515625" style="146" customWidth="1"/>
    <col min="10" max="10" width="12.140625" style="146" customWidth="1"/>
    <col min="11" max="11" width="12" style="146" customWidth="1"/>
    <col min="12" max="12" width="11.28515625" style="146" customWidth="1"/>
    <col min="13" max="15" width="9.140625" style="146"/>
    <col min="16" max="16" width="14.42578125" style="146" customWidth="1"/>
    <col min="17" max="17" width="13.7109375" style="146" customWidth="1"/>
    <col min="18" max="18" width="14.28515625" style="144" bestFit="1" customWidth="1"/>
    <col min="19" max="20" width="15.28515625" style="144" customWidth="1"/>
    <col min="21" max="21" width="14.28515625" style="146" customWidth="1"/>
    <col min="22" max="16384" width="9.140625" style="146"/>
  </cols>
  <sheetData>
    <row r="1" spans="1:21" ht="30" x14ac:dyDescent="0.25">
      <c r="A1" s="153" t="s">
        <v>30</v>
      </c>
      <c r="B1" s="153" t="s">
        <v>30</v>
      </c>
      <c r="C1" s="153" t="s">
        <v>31</v>
      </c>
      <c r="D1" s="153" t="s">
        <v>32</v>
      </c>
      <c r="E1" s="153" t="s">
        <v>32</v>
      </c>
      <c r="F1" s="153" t="s">
        <v>32</v>
      </c>
      <c r="G1" s="153" t="s">
        <v>32</v>
      </c>
      <c r="H1" s="153" t="s">
        <v>33</v>
      </c>
      <c r="I1" s="153" t="s">
        <v>70</v>
      </c>
      <c r="J1" s="153" t="s">
        <v>84</v>
      </c>
      <c r="K1" s="153" t="s">
        <v>134</v>
      </c>
      <c r="L1" s="153" t="s">
        <v>137</v>
      </c>
      <c r="M1" s="153" t="s">
        <v>35</v>
      </c>
      <c r="N1" s="153" t="s">
        <v>85</v>
      </c>
      <c r="O1" s="153" t="s">
        <v>85</v>
      </c>
      <c r="P1" s="153" t="s">
        <v>36</v>
      </c>
      <c r="Q1" s="153" t="s">
        <v>37</v>
      </c>
      <c r="R1" s="153" t="s">
        <v>135</v>
      </c>
      <c r="S1" s="153" t="s">
        <v>65</v>
      </c>
      <c r="T1" s="153" t="s">
        <v>73</v>
      </c>
      <c r="U1" s="153" t="s">
        <v>42</v>
      </c>
    </row>
    <row r="2" spans="1:21" x14ac:dyDescent="0.25">
      <c r="A2" s="159">
        <v>1</v>
      </c>
      <c r="B2" s="159" t="s">
        <v>41</v>
      </c>
      <c r="C2" s="159">
        <v>4008000</v>
      </c>
      <c r="D2" s="159">
        <v>20700</v>
      </c>
      <c r="E2" s="159" t="s">
        <v>57</v>
      </c>
      <c r="F2" s="159">
        <v>31890</v>
      </c>
      <c r="G2" s="159" t="s">
        <v>58</v>
      </c>
      <c r="H2" s="159">
        <v>1000015094</v>
      </c>
      <c r="I2" s="159" t="s">
        <v>87</v>
      </c>
      <c r="J2" s="160">
        <v>41679</v>
      </c>
      <c r="K2" s="160">
        <v>41729</v>
      </c>
      <c r="L2" s="160">
        <v>42044</v>
      </c>
      <c r="M2" s="159" t="s">
        <v>54</v>
      </c>
      <c r="N2" s="159" t="s">
        <v>55</v>
      </c>
      <c r="O2" s="159" t="s">
        <v>132</v>
      </c>
      <c r="P2" s="159" t="s">
        <v>142</v>
      </c>
      <c r="Q2" s="159">
        <v>4008140</v>
      </c>
      <c r="R2" s="161">
        <v>18452.79</v>
      </c>
      <c r="S2" s="161">
        <v>0</v>
      </c>
      <c r="T2" s="161">
        <v>0</v>
      </c>
      <c r="U2" s="159" t="s">
        <v>74</v>
      </c>
    </row>
    <row r="3" spans="1:21" x14ac:dyDescent="0.25">
      <c r="A3" s="159">
        <v>1</v>
      </c>
      <c r="B3" s="159" t="s">
        <v>41</v>
      </c>
      <c r="C3" s="159">
        <v>4008000</v>
      </c>
      <c r="D3" s="159">
        <v>20700</v>
      </c>
      <c r="E3" s="159" t="s">
        <v>57</v>
      </c>
      <c r="F3" s="159">
        <v>31890</v>
      </c>
      <c r="G3" s="159" t="s">
        <v>58</v>
      </c>
      <c r="H3" s="159">
        <v>1000015097</v>
      </c>
      <c r="I3" s="159" t="s">
        <v>86</v>
      </c>
      <c r="J3" s="160">
        <v>41671</v>
      </c>
      <c r="K3" s="160">
        <v>41729</v>
      </c>
      <c r="L3" s="160">
        <v>42036</v>
      </c>
      <c r="M3" s="159" t="s">
        <v>54</v>
      </c>
      <c r="N3" s="159" t="s">
        <v>55</v>
      </c>
      <c r="O3" s="159" t="s">
        <v>132</v>
      </c>
      <c r="P3" s="159" t="s">
        <v>142</v>
      </c>
      <c r="Q3" s="159">
        <v>4008140</v>
      </c>
      <c r="R3" s="161">
        <v>36259.07</v>
      </c>
      <c r="S3" s="161">
        <v>0</v>
      </c>
      <c r="T3" s="161">
        <v>0</v>
      </c>
      <c r="U3" s="159" t="s">
        <v>74</v>
      </c>
    </row>
    <row r="4" spans="1:21" x14ac:dyDescent="0.25">
      <c r="A4" s="159">
        <v>1</v>
      </c>
      <c r="B4" s="159" t="s">
        <v>41</v>
      </c>
      <c r="C4" s="159">
        <v>4008000</v>
      </c>
      <c r="D4" s="159">
        <v>20700</v>
      </c>
      <c r="E4" s="159" t="s">
        <v>57</v>
      </c>
      <c r="F4" s="159">
        <v>31890</v>
      </c>
      <c r="G4" s="159" t="s">
        <v>58</v>
      </c>
      <c r="H4" s="159">
        <v>1000015115</v>
      </c>
      <c r="I4" s="159" t="s">
        <v>141</v>
      </c>
      <c r="J4" s="160">
        <v>41728</v>
      </c>
      <c r="K4" s="160">
        <v>41729</v>
      </c>
      <c r="L4" s="160">
        <v>42093</v>
      </c>
      <c r="M4" s="159" t="s">
        <v>54</v>
      </c>
      <c r="N4" s="159" t="s">
        <v>55</v>
      </c>
      <c r="O4" s="159" t="s">
        <v>132</v>
      </c>
      <c r="P4" s="159" t="s">
        <v>142</v>
      </c>
      <c r="Q4" s="159">
        <v>4008140</v>
      </c>
      <c r="R4" s="161">
        <v>39780.800000000003</v>
      </c>
      <c r="S4" s="161">
        <v>0</v>
      </c>
      <c r="T4" s="161">
        <v>0</v>
      </c>
      <c r="U4" s="159" t="s">
        <v>74</v>
      </c>
    </row>
    <row r="5" spans="1:21" x14ac:dyDescent="0.25">
      <c r="A5" s="159">
        <v>1</v>
      </c>
      <c r="B5" s="159" t="s">
        <v>41</v>
      </c>
      <c r="C5" s="159">
        <v>4008000</v>
      </c>
      <c r="D5" s="159">
        <v>20700</v>
      </c>
      <c r="E5" s="159" t="s">
        <v>57</v>
      </c>
      <c r="F5" s="159">
        <v>31900</v>
      </c>
      <c r="G5" s="159" t="s">
        <v>59</v>
      </c>
      <c r="H5" s="159">
        <v>1000015107</v>
      </c>
      <c r="I5" s="159" t="s">
        <v>143</v>
      </c>
      <c r="J5" s="160">
        <v>41712</v>
      </c>
      <c r="K5" s="160">
        <v>41729</v>
      </c>
      <c r="L5" s="160">
        <v>42443</v>
      </c>
      <c r="M5" s="159" t="s">
        <v>54</v>
      </c>
      <c r="N5" s="159" t="s">
        <v>55</v>
      </c>
      <c r="O5" s="159" t="s">
        <v>132</v>
      </c>
      <c r="P5" s="159" t="s">
        <v>142</v>
      </c>
      <c r="Q5" s="159">
        <v>4008140</v>
      </c>
      <c r="R5" s="161">
        <v>71332.960000000006</v>
      </c>
      <c r="S5" s="161">
        <v>0</v>
      </c>
      <c r="T5" s="161">
        <v>0</v>
      </c>
      <c r="U5" s="159" t="s">
        <v>74</v>
      </c>
    </row>
    <row r="6" spans="1:21" x14ac:dyDescent="0.25">
      <c r="A6" s="159">
        <v>1</v>
      </c>
      <c r="B6" s="159" t="s">
        <v>41</v>
      </c>
      <c r="C6" s="159">
        <v>4008000</v>
      </c>
      <c r="D6" s="159">
        <v>20700</v>
      </c>
      <c r="E6" s="159" t="s">
        <v>57</v>
      </c>
      <c r="F6" s="159">
        <v>31900</v>
      </c>
      <c r="G6" s="159" t="s">
        <v>59</v>
      </c>
      <c r="H6" s="159">
        <v>1000015112</v>
      </c>
      <c r="I6" s="159" t="s">
        <v>144</v>
      </c>
      <c r="J6" s="160">
        <v>41724</v>
      </c>
      <c r="K6" s="160">
        <v>41729</v>
      </c>
      <c r="L6" s="160">
        <v>42735</v>
      </c>
      <c r="M6" s="159" t="s">
        <v>54</v>
      </c>
      <c r="N6" s="159" t="s">
        <v>55</v>
      </c>
      <c r="O6" s="159" t="s">
        <v>132</v>
      </c>
      <c r="P6" s="159" t="s">
        <v>142</v>
      </c>
      <c r="Q6" s="159">
        <v>4008140</v>
      </c>
      <c r="R6" s="161">
        <v>297574.86</v>
      </c>
      <c r="S6" s="161">
        <v>0</v>
      </c>
      <c r="T6" s="161">
        <v>0</v>
      </c>
      <c r="U6" s="159" t="s">
        <v>74</v>
      </c>
    </row>
    <row r="7" spans="1:21" x14ac:dyDescent="0.25">
      <c r="A7" s="159">
        <v>1</v>
      </c>
      <c r="B7" s="159" t="s">
        <v>41</v>
      </c>
      <c r="C7" s="159">
        <v>4008000</v>
      </c>
      <c r="D7" s="159">
        <v>20700</v>
      </c>
      <c r="E7" s="159" t="s">
        <v>57</v>
      </c>
      <c r="F7" s="159">
        <v>31910</v>
      </c>
      <c r="G7" s="159" t="s">
        <v>60</v>
      </c>
      <c r="H7" s="159">
        <v>1000015098</v>
      </c>
      <c r="I7" s="159" t="s">
        <v>145</v>
      </c>
      <c r="J7" s="160">
        <v>41683</v>
      </c>
      <c r="K7" s="160">
        <v>41729</v>
      </c>
      <c r="L7" s="160">
        <v>42564</v>
      </c>
      <c r="M7" s="159" t="s">
        <v>54</v>
      </c>
      <c r="N7" s="159" t="s">
        <v>55</v>
      </c>
      <c r="O7" s="159" t="s">
        <v>132</v>
      </c>
      <c r="P7" s="159" t="s">
        <v>142</v>
      </c>
      <c r="Q7" s="159">
        <v>4008140</v>
      </c>
      <c r="R7" s="161">
        <v>60774.93</v>
      </c>
      <c r="S7" s="161">
        <v>0</v>
      </c>
      <c r="T7" s="161">
        <v>0</v>
      </c>
      <c r="U7" s="159" t="s">
        <v>74</v>
      </c>
    </row>
    <row r="8" spans="1:21" x14ac:dyDescent="0.25">
      <c r="A8" s="159">
        <v>1</v>
      </c>
      <c r="B8" s="159" t="s">
        <v>41</v>
      </c>
      <c r="C8" s="159">
        <v>4008000</v>
      </c>
      <c r="D8" s="159">
        <v>20700</v>
      </c>
      <c r="E8" s="159" t="s">
        <v>57</v>
      </c>
      <c r="F8" s="159">
        <v>31910</v>
      </c>
      <c r="G8" s="159" t="s">
        <v>60</v>
      </c>
      <c r="H8" s="159">
        <v>1000015109</v>
      </c>
      <c r="I8" s="159" t="s">
        <v>146</v>
      </c>
      <c r="J8" s="160">
        <v>41722</v>
      </c>
      <c r="K8" s="160">
        <v>41729</v>
      </c>
      <c r="L8" s="160">
        <v>43183</v>
      </c>
      <c r="M8" s="159" t="s">
        <v>54</v>
      </c>
      <c r="N8" s="159" t="s">
        <v>55</v>
      </c>
      <c r="O8" s="159" t="s">
        <v>132</v>
      </c>
      <c r="P8" s="159" t="s">
        <v>142</v>
      </c>
      <c r="Q8" s="159">
        <v>4008140</v>
      </c>
      <c r="R8" s="161">
        <v>76926.12</v>
      </c>
      <c r="S8" s="161">
        <v>0</v>
      </c>
      <c r="T8" s="161">
        <v>0</v>
      </c>
      <c r="U8" s="159" t="s">
        <v>74</v>
      </c>
    </row>
    <row r="9" spans="1:21" x14ac:dyDescent="0.25">
      <c r="A9" s="159">
        <v>1</v>
      </c>
      <c r="B9" s="159" t="s">
        <v>41</v>
      </c>
      <c r="C9" s="159">
        <v>4008000</v>
      </c>
      <c r="D9" s="159">
        <v>20700</v>
      </c>
      <c r="E9" s="159" t="s">
        <v>57</v>
      </c>
      <c r="F9" s="159">
        <v>31910</v>
      </c>
      <c r="G9" s="159" t="s">
        <v>60</v>
      </c>
      <c r="H9" s="159">
        <v>1000015113</v>
      </c>
      <c r="I9" s="159" t="s">
        <v>147</v>
      </c>
      <c r="J9" s="160">
        <v>41723</v>
      </c>
      <c r="K9" s="160">
        <v>41729</v>
      </c>
      <c r="L9" s="160">
        <v>42819</v>
      </c>
      <c r="M9" s="159" t="s">
        <v>54</v>
      </c>
      <c r="N9" s="159" t="s">
        <v>55</v>
      </c>
      <c r="O9" s="159" t="s">
        <v>132</v>
      </c>
      <c r="P9" s="159" t="s">
        <v>142</v>
      </c>
      <c r="Q9" s="159">
        <v>4008140</v>
      </c>
      <c r="R9" s="161">
        <v>44712.45</v>
      </c>
      <c r="S9" s="161">
        <v>0</v>
      </c>
      <c r="T9" s="161">
        <v>0</v>
      </c>
      <c r="U9" s="159" t="s">
        <v>74</v>
      </c>
    </row>
    <row r="10" spans="1:21" x14ac:dyDescent="0.25">
      <c r="A10" s="159">
        <v>1</v>
      </c>
      <c r="B10" s="159" t="s">
        <v>41</v>
      </c>
      <c r="C10" s="159">
        <v>4008000</v>
      </c>
      <c r="D10" s="159">
        <v>20720</v>
      </c>
      <c r="E10" s="159" t="s">
        <v>61</v>
      </c>
      <c r="F10" s="159">
        <v>31950</v>
      </c>
      <c r="G10" s="159" t="s">
        <v>62</v>
      </c>
      <c r="H10" s="159">
        <v>1000005139</v>
      </c>
      <c r="I10" s="159" t="s">
        <v>148</v>
      </c>
      <c r="J10" s="160">
        <v>41640</v>
      </c>
      <c r="K10" s="160">
        <v>41729</v>
      </c>
      <c r="L10" s="160">
        <v>42005</v>
      </c>
      <c r="M10" s="159" t="s">
        <v>54</v>
      </c>
      <c r="N10" s="159" t="s">
        <v>55</v>
      </c>
      <c r="O10" s="159" t="s">
        <v>132</v>
      </c>
      <c r="P10" s="159" t="s">
        <v>142</v>
      </c>
      <c r="Q10" s="159">
        <v>4008140</v>
      </c>
      <c r="R10" s="161">
        <v>89694.66</v>
      </c>
      <c r="S10" s="161">
        <v>0</v>
      </c>
      <c r="T10" s="161">
        <v>0</v>
      </c>
      <c r="U10" s="159" t="s">
        <v>74</v>
      </c>
    </row>
    <row r="11" spans="1:21" x14ac:dyDescent="0.25">
      <c r="A11" s="159">
        <v>1</v>
      </c>
      <c r="B11" s="159" t="s">
        <v>41</v>
      </c>
      <c r="C11" s="159">
        <v>4008000</v>
      </c>
      <c r="D11" s="159">
        <v>20720</v>
      </c>
      <c r="E11" s="159" t="s">
        <v>61</v>
      </c>
      <c r="F11" s="159">
        <v>31950</v>
      </c>
      <c r="G11" s="159" t="s">
        <v>62</v>
      </c>
      <c r="H11" s="159">
        <v>1000005148</v>
      </c>
      <c r="I11" s="159" t="s">
        <v>149</v>
      </c>
      <c r="J11" s="160">
        <v>41640</v>
      </c>
      <c r="K11" s="160">
        <v>41729</v>
      </c>
      <c r="L11" s="160">
        <v>42005</v>
      </c>
      <c r="M11" s="159" t="s">
        <v>54</v>
      </c>
      <c r="N11" s="159" t="s">
        <v>55</v>
      </c>
      <c r="O11" s="159" t="s">
        <v>132</v>
      </c>
      <c r="P11" s="159" t="s">
        <v>142</v>
      </c>
      <c r="Q11" s="159">
        <v>4008140</v>
      </c>
      <c r="R11" s="161">
        <v>60082.61</v>
      </c>
      <c r="S11" s="161">
        <v>0</v>
      </c>
      <c r="T11" s="161">
        <v>0</v>
      </c>
      <c r="U11" s="159" t="s">
        <v>74</v>
      </c>
    </row>
    <row r="12" spans="1:21" x14ac:dyDescent="0.25">
      <c r="A12" s="159">
        <v>1</v>
      </c>
      <c r="B12" s="159" t="s">
        <v>41</v>
      </c>
      <c r="C12" s="159">
        <v>4008000</v>
      </c>
      <c r="D12" s="159">
        <v>20720</v>
      </c>
      <c r="E12" s="159" t="s">
        <v>61</v>
      </c>
      <c r="F12" s="159">
        <v>31950</v>
      </c>
      <c r="G12" s="159" t="s">
        <v>62</v>
      </c>
      <c r="H12" s="159">
        <v>1000005149</v>
      </c>
      <c r="I12" s="159" t="s">
        <v>150</v>
      </c>
      <c r="J12" s="160">
        <v>41640</v>
      </c>
      <c r="K12" s="160">
        <v>41729</v>
      </c>
      <c r="L12" s="160">
        <v>42005</v>
      </c>
      <c r="M12" s="159" t="s">
        <v>54</v>
      </c>
      <c r="N12" s="159" t="s">
        <v>55</v>
      </c>
      <c r="O12" s="159" t="s">
        <v>132</v>
      </c>
      <c r="P12" s="159" t="s">
        <v>142</v>
      </c>
      <c r="Q12" s="159">
        <v>4008140</v>
      </c>
      <c r="R12" s="161">
        <v>35034.03</v>
      </c>
      <c r="S12" s="161">
        <v>0</v>
      </c>
      <c r="T12" s="161">
        <v>0</v>
      </c>
      <c r="U12" s="159" t="s">
        <v>74</v>
      </c>
    </row>
    <row r="13" spans="1:21" x14ac:dyDescent="0.25">
      <c r="A13" s="159">
        <v>1</v>
      </c>
      <c r="B13" s="159" t="s">
        <v>41</v>
      </c>
      <c r="C13" s="159">
        <v>4008000</v>
      </c>
      <c r="D13" s="159">
        <v>20720</v>
      </c>
      <c r="E13" s="159" t="s">
        <v>61</v>
      </c>
      <c r="F13" s="159">
        <v>31950</v>
      </c>
      <c r="G13" s="159" t="s">
        <v>62</v>
      </c>
      <c r="H13" s="159">
        <v>1000005150</v>
      </c>
      <c r="I13" s="159" t="s">
        <v>151</v>
      </c>
      <c r="J13" s="160">
        <v>41640</v>
      </c>
      <c r="K13" s="160">
        <v>41729</v>
      </c>
      <c r="L13" s="160">
        <v>42005</v>
      </c>
      <c r="M13" s="159" t="s">
        <v>54</v>
      </c>
      <c r="N13" s="159" t="s">
        <v>55</v>
      </c>
      <c r="O13" s="159" t="s">
        <v>132</v>
      </c>
      <c r="P13" s="159" t="s">
        <v>142</v>
      </c>
      <c r="Q13" s="159">
        <v>4008140</v>
      </c>
      <c r="R13" s="161">
        <v>71892.09</v>
      </c>
      <c r="S13" s="161">
        <v>0</v>
      </c>
      <c r="T13" s="161">
        <v>0</v>
      </c>
      <c r="U13" s="159" t="s">
        <v>74</v>
      </c>
    </row>
    <row r="14" spans="1:21" x14ac:dyDescent="0.25">
      <c r="A14" s="159">
        <v>1</v>
      </c>
      <c r="B14" s="159" t="s">
        <v>41</v>
      </c>
      <c r="C14" s="159">
        <v>4008000</v>
      </c>
      <c r="D14" s="159">
        <v>20720</v>
      </c>
      <c r="E14" s="159" t="s">
        <v>61</v>
      </c>
      <c r="F14" s="159">
        <v>31950</v>
      </c>
      <c r="G14" s="159" t="s">
        <v>62</v>
      </c>
      <c r="H14" s="159">
        <v>1000005152</v>
      </c>
      <c r="I14" s="159" t="s">
        <v>152</v>
      </c>
      <c r="J14" s="160">
        <v>41640</v>
      </c>
      <c r="K14" s="160">
        <v>41729</v>
      </c>
      <c r="L14" s="160">
        <v>42005</v>
      </c>
      <c r="M14" s="159" t="s">
        <v>54</v>
      </c>
      <c r="N14" s="159" t="s">
        <v>55</v>
      </c>
      <c r="O14" s="159" t="s">
        <v>132</v>
      </c>
      <c r="P14" s="159" t="s">
        <v>142</v>
      </c>
      <c r="Q14" s="159">
        <v>4008140</v>
      </c>
      <c r="R14" s="161">
        <v>19173.79</v>
      </c>
      <c r="S14" s="161">
        <v>0</v>
      </c>
      <c r="T14" s="161">
        <v>0</v>
      </c>
      <c r="U14" s="159" t="s">
        <v>74</v>
      </c>
    </row>
    <row r="15" spans="1:21" x14ac:dyDescent="0.25">
      <c r="A15" s="159">
        <v>1</v>
      </c>
      <c r="B15" s="159" t="s">
        <v>41</v>
      </c>
      <c r="C15" s="159">
        <v>4008000</v>
      </c>
      <c r="D15" s="159">
        <v>20720</v>
      </c>
      <c r="E15" s="159" t="s">
        <v>61</v>
      </c>
      <c r="F15" s="159">
        <v>31950</v>
      </c>
      <c r="G15" s="159" t="s">
        <v>62</v>
      </c>
      <c r="H15" s="159">
        <v>1000005154</v>
      </c>
      <c r="I15" s="159" t="s">
        <v>153</v>
      </c>
      <c r="J15" s="160">
        <v>41640</v>
      </c>
      <c r="K15" s="160">
        <v>41729</v>
      </c>
      <c r="L15" s="160">
        <v>42005</v>
      </c>
      <c r="M15" s="159" t="s">
        <v>54</v>
      </c>
      <c r="N15" s="159" t="s">
        <v>55</v>
      </c>
      <c r="O15" s="159" t="s">
        <v>132</v>
      </c>
      <c r="P15" s="159" t="s">
        <v>142</v>
      </c>
      <c r="Q15" s="159">
        <v>4008140</v>
      </c>
      <c r="R15" s="161">
        <v>23695.06</v>
      </c>
      <c r="S15" s="161">
        <v>0</v>
      </c>
      <c r="T15" s="161">
        <v>0</v>
      </c>
      <c r="U15" s="159" t="s">
        <v>74</v>
      </c>
    </row>
    <row r="16" spans="1:21" x14ac:dyDescent="0.25">
      <c r="A16" s="159">
        <v>1</v>
      </c>
      <c r="B16" s="159" t="s">
        <v>41</v>
      </c>
      <c r="C16" s="159">
        <v>4008000</v>
      </c>
      <c r="D16" s="159">
        <v>20720</v>
      </c>
      <c r="E16" s="159" t="s">
        <v>61</v>
      </c>
      <c r="F16" s="159">
        <v>31950</v>
      </c>
      <c r="G16" s="159" t="s">
        <v>62</v>
      </c>
      <c r="H16" s="159">
        <v>1000005156</v>
      </c>
      <c r="I16" s="159" t="s">
        <v>154</v>
      </c>
      <c r="J16" s="160">
        <v>41640</v>
      </c>
      <c r="K16" s="160">
        <v>41729</v>
      </c>
      <c r="L16" s="160">
        <v>42005</v>
      </c>
      <c r="M16" s="159" t="s">
        <v>54</v>
      </c>
      <c r="N16" s="159" t="s">
        <v>55</v>
      </c>
      <c r="O16" s="159" t="s">
        <v>132</v>
      </c>
      <c r="P16" s="159" t="s">
        <v>142</v>
      </c>
      <c r="Q16" s="159">
        <v>4008140</v>
      </c>
      <c r="R16" s="161">
        <v>39554.550000000003</v>
      </c>
      <c r="S16" s="161">
        <v>0</v>
      </c>
      <c r="T16" s="161">
        <v>0</v>
      </c>
      <c r="U16" s="159" t="s">
        <v>74</v>
      </c>
    </row>
    <row r="17" spans="1:21" x14ac:dyDescent="0.25">
      <c r="A17" s="159">
        <v>1</v>
      </c>
      <c r="B17" s="159" t="s">
        <v>41</v>
      </c>
      <c r="C17" s="159">
        <v>4008000</v>
      </c>
      <c r="D17" s="159">
        <v>20720</v>
      </c>
      <c r="E17" s="159" t="s">
        <v>61</v>
      </c>
      <c r="F17" s="159">
        <v>31950</v>
      </c>
      <c r="G17" s="159" t="s">
        <v>62</v>
      </c>
      <c r="H17" s="159">
        <v>1000005157</v>
      </c>
      <c r="I17" s="159" t="s">
        <v>223</v>
      </c>
      <c r="J17" s="160">
        <v>41640</v>
      </c>
      <c r="K17" s="160">
        <v>41650</v>
      </c>
      <c r="L17" s="160">
        <v>42005</v>
      </c>
      <c r="M17" s="159" t="s">
        <v>66</v>
      </c>
      <c r="N17" s="159" t="s">
        <v>55</v>
      </c>
      <c r="O17" s="159" t="s">
        <v>132</v>
      </c>
      <c r="P17" s="159" t="s">
        <v>142</v>
      </c>
      <c r="Q17" s="159">
        <v>4008140</v>
      </c>
      <c r="R17" s="161">
        <v>0</v>
      </c>
      <c r="S17" s="161">
        <v>1.5</v>
      </c>
      <c r="T17" s="161">
        <v>0</v>
      </c>
      <c r="U17" s="159" t="s">
        <v>74</v>
      </c>
    </row>
    <row r="18" spans="1:21" x14ac:dyDescent="0.25">
      <c r="A18" s="159">
        <v>1</v>
      </c>
      <c r="B18" s="159" t="s">
        <v>41</v>
      </c>
      <c r="C18" s="159">
        <v>4008000</v>
      </c>
      <c r="D18" s="159">
        <v>20720</v>
      </c>
      <c r="E18" s="159" t="s">
        <v>61</v>
      </c>
      <c r="F18" s="159">
        <v>31950</v>
      </c>
      <c r="G18" s="159" t="s">
        <v>62</v>
      </c>
      <c r="H18" s="159">
        <v>1000005157</v>
      </c>
      <c r="I18" s="159" t="s">
        <v>155</v>
      </c>
      <c r="J18" s="160">
        <v>41640</v>
      </c>
      <c r="K18" s="160">
        <v>41729</v>
      </c>
      <c r="L18" s="160">
        <v>42005</v>
      </c>
      <c r="M18" s="159" t="s">
        <v>54</v>
      </c>
      <c r="N18" s="159" t="s">
        <v>55</v>
      </c>
      <c r="O18" s="159" t="s">
        <v>132</v>
      </c>
      <c r="P18" s="159" t="s">
        <v>142</v>
      </c>
      <c r="Q18" s="159">
        <v>4008140</v>
      </c>
      <c r="R18" s="161">
        <v>121613.67</v>
      </c>
      <c r="S18" s="161">
        <v>0</v>
      </c>
      <c r="T18" s="161">
        <v>0</v>
      </c>
      <c r="U18" s="159" t="s">
        <v>74</v>
      </c>
    </row>
    <row r="19" spans="1:21" x14ac:dyDescent="0.25">
      <c r="A19" s="159">
        <v>1</v>
      </c>
      <c r="B19" s="159" t="s">
        <v>41</v>
      </c>
      <c r="C19" s="159">
        <v>4008000</v>
      </c>
      <c r="D19" s="159">
        <v>20720</v>
      </c>
      <c r="E19" s="159" t="s">
        <v>61</v>
      </c>
      <c r="F19" s="159">
        <v>31950</v>
      </c>
      <c r="G19" s="159" t="s">
        <v>62</v>
      </c>
      <c r="H19" s="159">
        <v>1000005161</v>
      </c>
      <c r="I19" s="159" t="s">
        <v>156</v>
      </c>
      <c r="J19" s="160">
        <v>41640</v>
      </c>
      <c r="K19" s="160">
        <v>41729</v>
      </c>
      <c r="L19" s="160">
        <v>42005</v>
      </c>
      <c r="M19" s="159" t="s">
        <v>54</v>
      </c>
      <c r="N19" s="159" t="s">
        <v>55</v>
      </c>
      <c r="O19" s="159" t="s">
        <v>132</v>
      </c>
      <c r="P19" s="159" t="s">
        <v>142</v>
      </c>
      <c r="Q19" s="159">
        <v>4008140</v>
      </c>
      <c r="R19" s="161">
        <v>83215.240000000005</v>
      </c>
      <c r="S19" s="161">
        <v>0</v>
      </c>
      <c r="T19" s="161">
        <v>0</v>
      </c>
      <c r="U19" s="159" t="s">
        <v>74</v>
      </c>
    </row>
    <row r="20" spans="1:21" x14ac:dyDescent="0.25">
      <c r="A20" s="159">
        <v>1</v>
      </c>
      <c r="B20" s="159" t="s">
        <v>41</v>
      </c>
      <c r="C20" s="159">
        <v>4008000</v>
      </c>
      <c r="D20" s="159">
        <v>20720</v>
      </c>
      <c r="E20" s="159" t="s">
        <v>61</v>
      </c>
      <c r="F20" s="159">
        <v>31950</v>
      </c>
      <c r="G20" s="159" t="s">
        <v>62</v>
      </c>
      <c r="H20" s="159">
        <v>1000005163</v>
      </c>
      <c r="I20" s="159" t="s">
        <v>224</v>
      </c>
      <c r="J20" s="160">
        <v>41640</v>
      </c>
      <c r="K20" s="160">
        <v>41644</v>
      </c>
      <c r="L20" s="160">
        <v>42005</v>
      </c>
      <c r="M20" s="159" t="s">
        <v>66</v>
      </c>
      <c r="N20" s="159" t="s">
        <v>55</v>
      </c>
      <c r="O20" s="159" t="s">
        <v>132</v>
      </c>
      <c r="P20" s="159" t="s">
        <v>142</v>
      </c>
      <c r="Q20" s="159">
        <v>4008140</v>
      </c>
      <c r="R20" s="161">
        <v>0</v>
      </c>
      <c r="S20" s="161">
        <v>1.5</v>
      </c>
      <c r="T20" s="161">
        <v>0</v>
      </c>
      <c r="U20" s="159" t="s">
        <v>74</v>
      </c>
    </row>
    <row r="21" spans="1:21" x14ac:dyDescent="0.25">
      <c r="A21" s="159">
        <v>1</v>
      </c>
      <c r="B21" s="159" t="s">
        <v>41</v>
      </c>
      <c r="C21" s="159">
        <v>4008000</v>
      </c>
      <c r="D21" s="159">
        <v>20720</v>
      </c>
      <c r="E21" s="159" t="s">
        <v>61</v>
      </c>
      <c r="F21" s="159">
        <v>31950</v>
      </c>
      <c r="G21" s="159" t="s">
        <v>62</v>
      </c>
      <c r="H21" s="159">
        <v>1000005163</v>
      </c>
      <c r="I21" s="159" t="s">
        <v>157</v>
      </c>
      <c r="J21" s="160">
        <v>41640</v>
      </c>
      <c r="K21" s="160">
        <v>41729</v>
      </c>
      <c r="L21" s="160">
        <v>42005</v>
      </c>
      <c r="M21" s="159" t="s">
        <v>54</v>
      </c>
      <c r="N21" s="159" t="s">
        <v>55</v>
      </c>
      <c r="O21" s="159" t="s">
        <v>132</v>
      </c>
      <c r="P21" s="159" t="s">
        <v>142</v>
      </c>
      <c r="Q21" s="159">
        <v>4008140</v>
      </c>
      <c r="R21" s="161">
        <v>96061.05</v>
      </c>
      <c r="S21" s="161">
        <v>0</v>
      </c>
      <c r="T21" s="161">
        <v>0</v>
      </c>
      <c r="U21" s="159" t="s">
        <v>74</v>
      </c>
    </row>
    <row r="22" spans="1:21" x14ac:dyDescent="0.25">
      <c r="A22" s="159">
        <v>1</v>
      </c>
      <c r="B22" s="159" t="s">
        <v>41</v>
      </c>
      <c r="C22" s="159">
        <v>4008000</v>
      </c>
      <c r="D22" s="159">
        <v>20720</v>
      </c>
      <c r="E22" s="159" t="s">
        <v>61</v>
      </c>
      <c r="F22" s="159">
        <v>31950</v>
      </c>
      <c r="G22" s="159" t="s">
        <v>62</v>
      </c>
      <c r="H22" s="159">
        <v>1000005164</v>
      </c>
      <c r="I22" s="159" t="s">
        <v>88</v>
      </c>
      <c r="J22" s="160">
        <v>41654</v>
      </c>
      <c r="K22" s="160">
        <v>41729</v>
      </c>
      <c r="L22" s="160">
        <v>42019</v>
      </c>
      <c r="M22" s="159" t="s">
        <v>54</v>
      </c>
      <c r="N22" s="159" t="s">
        <v>55</v>
      </c>
      <c r="O22" s="159" t="s">
        <v>132</v>
      </c>
      <c r="P22" s="159" t="s">
        <v>142</v>
      </c>
      <c r="Q22" s="159">
        <v>4008140</v>
      </c>
      <c r="R22" s="161">
        <v>92479.91</v>
      </c>
      <c r="S22" s="161">
        <v>0</v>
      </c>
      <c r="T22" s="161">
        <v>0</v>
      </c>
      <c r="U22" s="159" t="s">
        <v>74</v>
      </c>
    </row>
    <row r="23" spans="1:21" x14ac:dyDescent="0.25">
      <c r="A23" s="159">
        <v>1</v>
      </c>
      <c r="B23" s="159" t="s">
        <v>41</v>
      </c>
      <c r="C23" s="159">
        <v>4008000</v>
      </c>
      <c r="D23" s="159">
        <v>20720</v>
      </c>
      <c r="E23" s="159" t="s">
        <v>61</v>
      </c>
      <c r="F23" s="159">
        <v>31950</v>
      </c>
      <c r="G23" s="159" t="s">
        <v>62</v>
      </c>
      <c r="H23" s="159">
        <v>1000005165</v>
      </c>
      <c r="I23" s="159" t="s">
        <v>89</v>
      </c>
      <c r="J23" s="160">
        <v>41671</v>
      </c>
      <c r="K23" s="160">
        <v>41729</v>
      </c>
      <c r="L23" s="160">
        <v>42036</v>
      </c>
      <c r="M23" s="159" t="s">
        <v>54</v>
      </c>
      <c r="N23" s="159" t="s">
        <v>55</v>
      </c>
      <c r="O23" s="159" t="s">
        <v>132</v>
      </c>
      <c r="P23" s="159" t="s">
        <v>142</v>
      </c>
      <c r="Q23" s="159">
        <v>4008140</v>
      </c>
      <c r="R23" s="161">
        <v>61056.92</v>
      </c>
      <c r="S23" s="161">
        <v>0</v>
      </c>
      <c r="T23" s="161">
        <v>0</v>
      </c>
      <c r="U23" s="159" t="s">
        <v>74</v>
      </c>
    </row>
    <row r="24" spans="1:21" x14ac:dyDescent="0.25">
      <c r="A24" s="159">
        <v>1</v>
      </c>
      <c r="B24" s="159" t="s">
        <v>41</v>
      </c>
      <c r="C24" s="159">
        <v>4008000</v>
      </c>
      <c r="D24" s="159">
        <v>20720</v>
      </c>
      <c r="E24" s="159" t="s">
        <v>61</v>
      </c>
      <c r="F24" s="159">
        <v>31950</v>
      </c>
      <c r="G24" s="159" t="s">
        <v>62</v>
      </c>
      <c r="H24" s="159">
        <v>1000005167</v>
      </c>
      <c r="I24" s="159" t="s">
        <v>95</v>
      </c>
      <c r="J24" s="160">
        <v>41676</v>
      </c>
      <c r="K24" s="160">
        <v>41729</v>
      </c>
      <c r="L24" s="160">
        <v>42041</v>
      </c>
      <c r="M24" s="159" t="s">
        <v>54</v>
      </c>
      <c r="N24" s="159" t="s">
        <v>55</v>
      </c>
      <c r="O24" s="159" t="s">
        <v>132</v>
      </c>
      <c r="P24" s="159" t="s">
        <v>142</v>
      </c>
      <c r="Q24" s="159">
        <v>4008140</v>
      </c>
      <c r="R24" s="161">
        <v>62583.08</v>
      </c>
      <c r="S24" s="161">
        <v>0</v>
      </c>
      <c r="T24" s="161">
        <v>0</v>
      </c>
      <c r="U24" s="159" t="s">
        <v>74</v>
      </c>
    </row>
    <row r="25" spans="1:21" x14ac:dyDescent="0.25">
      <c r="A25" s="159">
        <v>1</v>
      </c>
      <c r="B25" s="159" t="s">
        <v>41</v>
      </c>
      <c r="C25" s="159">
        <v>4008000</v>
      </c>
      <c r="D25" s="159">
        <v>20720</v>
      </c>
      <c r="E25" s="159" t="s">
        <v>61</v>
      </c>
      <c r="F25" s="159">
        <v>31950</v>
      </c>
      <c r="G25" s="159" t="s">
        <v>62</v>
      </c>
      <c r="H25" s="159">
        <v>1000005168</v>
      </c>
      <c r="I25" s="159" t="s">
        <v>91</v>
      </c>
      <c r="J25" s="160">
        <v>41699</v>
      </c>
      <c r="K25" s="160">
        <v>41729</v>
      </c>
      <c r="L25" s="160">
        <v>42064</v>
      </c>
      <c r="M25" s="159" t="s">
        <v>54</v>
      </c>
      <c r="N25" s="159" t="s">
        <v>55</v>
      </c>
      <c r="O25" s="159" t="s">
        <v>132</v>
      </c>
      <c r="P25" s="159" t="s">
        <v>142</v>
      </c>
      <c r="Q25" s="159">
        <v>4008140</v>
      </c>
      <c r="R25" s="161">
        <v>352114.36</v>
      </c>
      <c r="S25" s="161">
        <v>0</v>
      </c>
      <c r="T25" s="161">
        <v>0</v>
      </c>
      <c r="U25" s="159" t="s">
        <v>74</v>
      </c>
    </row>
    <row r="26" spans="1:21" x14ac:dyDescent="0.25">
      <c r="A26" s="159">
        <v>1</v>
      </c>
      <c r="B26" s="159" t="s">
        <v>41</v>
      </c>
      <c r="C26" s="159">
        <v>4008000</v>
      </c>
      <c r="D26" s="159">
        <v>20720</v>
      </c>
      <c r="E26" s="159" t="s">
        <v>61</v>
      </c>
      <c r="F26" s="159">
        <v>31950</v>
      </c>
      <c r="G26" s="159" t="s">
        <v>62</v>
      </c>
      <c r="H26" s="159">
        <v>1000005169</v>
      </c>
      <c r="I26" s="159" t="s">
        <v>90</v>
      </c>
      <c r="J26" s="160">
        <v>41699</v>
      </c>
      <c r="K26" s="160">
        <v>41729</v>
      </c>
      <c r="L26" s="160">
        <v>42064</v>
      </c>
      <c r="M26" s="159" t="s">
        <v>54</v>
      </c>
      <c r="N26" s="159" t="s">
        <v>55</v>
      </c>
      <c r="O26" s="159" t="s">
        <v>132</v>
      </c>
      <c r="P26" s="159" t="s">
        <v>142</v>
      </c>
      <c r="Q26" s="159">
        <v>4008140</v>
      </c>
      <c r="R26" s="161">
        <v>60156.25</v>
      </c>
      <c r="S26" s="161">
        <v>0</v>
      </c>
      <c r="T26" s="161">
        <v>0</v>
      </c>
      <c r="U26" s="159" t="s">
        <v>74</v>
      </c>
    </row>
    <row r="27" spans="1:21" x14ac:dyDescent="0.25">
      <c r="A27" s="159">
        <v>1</v>
      </c>
      <c r="B27" s="159" t="s">
        <v>41</v>
      </c>
      <c r="C27" s="159">
        <v>4008000</v>
      </c>
      <c r="D27" s="159">
        <v>20720</v>
      </c>
      <c r="E27" s="159" t="s">
        <v>61</v>
      </c>
      <c r="F27" s="159">
        <v>31950</v>
      </c>
      <c r="G27" s="159" t="s">
        <v>62</v>
      </c>
      <c r="H27" s="159">
        <v>1000005170</v>
      </c>
      <c r="I27" s="159" t="s">
        <v>92</v>
      </c>
      <c r="J27" s="160">
        <v>41699</v>
      </c>
      <c r="K27" s="160">
        <v>41729</v>
      </c>
      <c r="L27" s="160">
        <v>42064</v>
      </c>
      <c r="M27" s="159" t="s">
        <v>54</v>
      </c>
      <c r="N27" s="159" t="s">
        <v>55</v>
      </c>
      <c r="O27" s="159" t="s">
        <v>132</v>
      </c>
      <c r="P27" s="159" t="s">
        <v>142</v>
      </c>
      <c r="Q27" s="159">
        <v>4008140</v>
      </c>
      <c r="R27" s="161">
        <v>78123.649999999994</v>
      </c>
      <c r="S27" s="161">
        <v>0</v>
      </c>
      <c r="T27" s="161">
        <v>0</v>
      </c>
      <c r="U27" s="159" t="s">
        <v>74</v>
      </c>
    </row>
    <row r="28" spans="1:21" x14ac:dyDescent="0.25">
      <c r="A28" s="159">
        <v>1</v>
      </c>
      <c r="B28" s="159" t="s">
        <v>41</v>
      </c>
      <c r="C28" s="159">
        <v>4008000</v>
      </c>
      <c r="D28" s="159">
        <v>20720</v>
      </c>
      <c r="E28" s="159" t="s">
        <v>61</v>
      </c>
      <c r="F28" s="159">
        <v>31950</v>
      </c>
      <c r="G28" s="159" t="s">
        <v>62</v>
      </c>
      <c r="H28" s="159">
        <v>1000005171</v>
      </c>
      <c r="I28" s="159" t="s">
        <v>93</v>
      </c>
      <c r="J28" s="160">
        <v>41713</v>
      </c>
      <c r="K28" s="160">
        <v>41729</v>
      </c>
      <c r="L28" s="160">
        <v>42078</v>
      </c>
      <c r="M28" s="159" t="s">
        <v>54</v>
      </c>
      <c r="N28" s="159" t="s">
        <v>55</v>
      </c>
      <c r="O28" s="159" t="s">
        <v>132</v>
      </c>
      <c r="P28" s="159" t="s">
        <v>142</v>
      </c>
      <c r="Q28" s="159">
        <v>4008140</v>
      </c>
      <c r="R28" s="161">
        <v>121463.8</v>
      </c>
      <c r="S28" s="161">
        <v>0</v>
      </c>
      <c r="T28" s="161">
        <v>0</v>
      </c>
      <c r="U28" s="159" t="s">
        <v>74</v>
      </c>
    </row>
    <row r="29" spans="1:21" x14ac:dyDescent="0.25">
      <c r="A29" s="159">
        <v>1</v>
      </c>
      <c r="B29" s="159" t="s">
        <v>41</v>
      </c>
      <c r="C29" s="159">
        <v>4008000</v>
      </c>
      <c r="D29" s="159">
        <v>20720</v>
      </c>
      <c r="E29" s="159" t="s">
        <v>61</v>
      </c>
      <c r="F29" s="159">
        <v>31950</v>
      </c>
      <c r="G29" s="159" t="s">
        <v>62</v>
      </c>
      <c r="H29" s="159">
        <v>1000005172</v>
      </c>
      <c r="I29" s="159" t="s">
        <v>94</v>
      </c>
      <c r="J29" s="160">
        <v>41715</v>
      </c>
      <c r="K29" s="160">
        <v>41729</v>
      </c>
      <c r="L29" s="160">
        <v>42080</v>
      </c>
      <c r="M29" s="159" t="s">
        <v>54</v>
      </c>
      <c r="N29" s="159" t="s">
        <v>55</v>
      </c>
      <c r="O29" s="159" t="s">
        <v>132</v>
      </c>
      <c r="P29" s="159" t="s">
        <v>142</v>
      </c>
      <c r="Q29" s="159">
        <v>4008140</v>
      </c>
      <c r="R29" s="161">
        <v>83999.64</v>
      </c>
      <c r="S29" s="161">
        <v>0</v>
      </c>
      <c r="T29" s="161">
        <v>0</v>
      </c>
      <c r="U29" s="159" t="s">
        <v>74</v>
      </c>
    </row>
    <row r="30" spans="1:21" x14ac:dyDescent="0.25">
      <c r="A30" s="159">
        <v>1</v>
      </c>
      <c r="B30" s="159" t="s">
        <v>41</v>
      </c>
      <c r="C30" s="159">
        <v>4008000</v>
      </c>
      <c r="D30" s="159">
        <v>20720</v>
      </c>
      <c r="E30" s="159" t="s">
        <v>61</v>
      </c>
      <c r="F30" s="159">
        <v>31960</v>
      </c>
      <c r="G30" s="159" t="s">
        <v>56</v>
      </c>
      <c r="H30" s="159">
        <v>1000005160</v>
      </c>
      <c r="I30" s="159" t="s">
        <v>158</v>
      </c>
      <c r="J30" s="160">
        <v>41640</v>
      </c>
      <c r="K30" s="160">
        <v>41729</v>
      </c>
      <c r="L30" s="160">
        <v>42005</v>
      </c>
      <c r="M30" s="159" t="s">
        <v>54</v>
      </c>
      <c r="N30" s="159" t="s">
        <v>55</v>
      </c>
      <c r="O30" s="159" t="s">
        <v>132</v>
      </c>
      <c r="P30" s="159" t="s">
        <v>142</v>
      </c>
      <c r="Q30" s="159">
        <v>4008140</v>
      </c>
      <c r="R30" s="161">
        <v>89221.51</v>
      </c>
      <c r="S30" s="161">
        <v>0</v>
      </c>
      <c r="T30" s="161">
        <v>0</v>
      </c>
      <c r="U30" s="159" t="s">
        <v>74</v>
      </c>
    </row>
    <row r="31" spans="1:21" x14ac:dyDescent="0.25">
      <c r="A31" s="159">
        <v>1</v>
      </c>
      <c r="B31" s="159" t="s">
        <v>41</v>
      </c>
      <c r="C31" s="159">
        <v>4008000</v>
      </c>
      <c r="D31" s="159">
        <v>20720</v>
      </c>
      <c r="E31" s="159" t="s">
        <v>61</v>
      </c>
      <c r="F31" s="159">
        <v>31960</v>
      </c>
      <c r="G31" s="159" t="s">
        <v>56</v>
      </c>
      <c r="H31" s="159">
        <v>1000005162</v>
      </c>
      <c r="I31" s="159" t="s">
        <v>159</v>
      </c>
      <c r="J31" s="160">
        <v>41640</v>
      </c>
      <c r="K31" s="160">
        <v>41729</v>
      </c>
      <c r="L31" s="160">
        <v>42005</v>
      </c>
      <c r="M31" s="159" t="s">
        <v>54</v>
      </c>
      <c r="N31" s="159" t="s">
        <v>55</v>
      </c>
      <c r="O31" s="159" t="s">
        <v>132</v>
      </c>
      <c r="P31" s="159" t="s">
        <v>142</v>
      </c>
      <c r="Q31" s="159">
        <v>4008140</v>
      </c>
      <c r="R31" s="161">
        <v>33903.9</v>
      </c>
      <c r="S31" s="161">
        <v>0</v>
      </c>
      <c r="T31" s="161">
        <v>0</v>
      </c>
      <c r="U31" s="159" t="s">
        <v>74</v>
      </c>
    </row>
    <row r="32" spans="1:21" x14ac:dyDescent="0.25">
      <c r="A32" s="159">
        <v>1</v>
      </c>
      <c r="B32" s="159" t="s">
        <v>41</v>
      </c>
      <c r="C32" s="159">
        <v>4008000</v>
      </c>
      <c r="D32" s="159">
        <v>20720</v>
      </c>
      <c r="E32" s="159" t="s">
        <v>61</v>
      </c>
      <c r="F32" s="159">
        <v>31960</v>
      </c>
      <c r="G32" s="159" t="s">
        <v>56</v>
      </c>
      <c r="H32" s="159">
        <v>1000005166</v>
      </c>
      <c r="I32" s="159" t="s">
        <v>96</v>
      </c>
      <c r="J32" s="160">
        <v>41699</v>
      </c>
      <c r="K32" s="160">
        <v>41729</v>
      </c>
      <c r="L32" s="160">
        <v>42064</v>
      </c>
      <c r="M32" s="159" t="s">
        <v>54</v>
      </c>
      <c r="N32" s="159" t="s">
        <v>55</v>
      </c>
      <c r="O32" s="159" t="s">
        <v>132</v>
      </c>
      <c r="P32" s="159" t="s">
        <v>142</v>
      </c>
      <c r="Q32" s="159">
        <v>4008140</v>
      </c>
      <c r="R32" s="161">
        <v>24734.799999999999</v>
      </c>
      <c r="S32" s="161">
        <v>0</v>
      </c>
      <c r="T32" s="161">
        <v>0</v>
      </c>
      <c r="U32" s="159" t="s">
        <v>74</v>
      </c>
    </row>
    <row r="33" spans="1:21" x14ac:dyDescent="0.25">
      <c r="A33" s="159">
        <v>1</v>
      </c>
      <c r="B33" s="159" t="s">
        <v>41</v>
      </c>
      <c r="C33" s="159">
        <v>4008000</v>
      </c>
      <c r="D33" s="159">
        <v>20720</v>
      </c>
      <c r="E33" s="159" t="s">
        <v>61</v>
      </c>
      <c r="F33" s="159">
        <v>31960</v>
      </c>
      <c r="G33" s="159" t="s">
        <v>56</v>
      </c>
      <c r="H33" s="159">
        <v>1000005174</v>
      </c>
      <c r="I33" s="159" t="s">
        <v>160</v>
      </c>
      <c r="J33" s="160">
        <v>41729</v>
      </c>
      <c r="K33" s="160">
        <v>41729</v>
      </c>
      <c r="L33" s="160">
        <v>42094</v>
      </c>
      <c r="M33" s="159" t="s">
        <v>54</v>
      </c>
      <c r="N33" s="159" t="s">
        <v>55</v>
      </c>
      <c r="O33" s="159" t="s">
        <v>132</v>
      </c>
      <c r="P33" s="159" t="s">
        <v>142</v>
      </c>
      <c r="Q33" s="159">
        <v>4008140</v>
      </c>
      <c r="R33" s="161">
        <v>25430.13</v>
      </c>
      <c r="S33" s="161">
        <v>0</v>
      </c>
      <c r="T33" s="161">
        <v>0</v>
      </c>
      <c r="U33" s="159" t="s">
        <v>74</v>
      </c>
    </row>
    <row r="34" spans="1:21" x14ac:dyDescent="0.25">
      <c r="A34" s="159">
        <v>1</v>
      </c>
      <c r="B34" s="159" t="s">
        <v>41</v>
      </c>
      <c r="C34" s="159">
        <v>4008000</v>
      </c>
      <c r="D34" s="159">
        <v>20720</v>
      </c>
      <c r="E34" s="159" t="s">
        <v>61</v>
      </c>
      <c r="F34" s="159">
        <v>31960</v>
      </c>
      <c r="G34" s="159" t="s">
        <v>56</v>
      </c>
      <c r="H34" s="159">
        <v>1000005177</v>
      </c>
      <c r="I34" s="159" t="s">
        <v>76</v>
      </c>
      <c r="J34" s="160">
        <v>41729</v>
      </c>
      <c r="K34" s="160">
        <v>41729</v>
      </c>
      <c r="L34" s="160">
        <v>42094</v>
      </c>
      <c r="M34" s="159" t="s">
        <v>54</v>
      </c>
      <c r="N34" s="159" t="s">
        <v>55</v>
      </c>
      <c r="O34" s="159" t="s">
        <v>132</v>
      </c>
      <c r="P34" s="159" t="s">
        <v>142</v>
      </c>
      <c r="Q34" s="159">
        <v>4008140</v>
      </c>
      <c r="R34" s="161">
        <v>47369.85</v>
      </c>
      <c r="S34" s="161">
        <v>0</v>
      </c>
      <c r="T34" s="161">
        <v>0</v>
      </c>
      <c r="U34" s="159" t="s">
        <v>74</v>
      </c>
    </row>
    <row r="35" spans="1:21" x14ac:dyDescent="0.25">
      <c r="A35" s="159">
        <v>1</v>
      </c>
      <c r="B35" s="159" t="s">
        <v>41</v>
      </c>
      <c r="C35" s="159">
        <v>4008000</v>
      </c>
      <c r="D35" s="159">
        <v>20730</v>
      </c>
      <c r="E35" s="159" t="s">
        <v>63</v>
      </c>
      <c r="F35" s="159">
        <v>31970</v>
      </c>
      <c r="G35" s="159" t="s">
        <v>64</v>
      </c>
      <c r="H35" s="159">
        <v>1000010304</v>
      </c>
      <c r="I35" s="159" t="s">
        <v>161</v>
      </c>
      <c r="J35" s="160">
        <v>41640</v>
      </c>
      <c r="K35" s="160">
        <v>41729</v>
      </c>
      <c r="L35" s="160">
        <v>42005</v>
      </c>
      <c r="M35" s="159" t="s">
        <v>54</v>
      </c>
      <c r="N35" s="159" t="s">
        <v>55</v>
      </c>
      <c r="O35" s="159" t="s">
        <v>132</v>
      </c>
      <c r="P35" s="159" t="s">
        <v>142</v>
      </c>
      <c r="Q35" s="159">
        <v>4008140</v>
      </c>
      <c r="R35" s="161">
        <v>34151.78</v>
      </c>
      <c r="S35" s="161">
        <v>0</v>
      </c>
      <c r="T35" s="161">
        <v>0</v>
      </c>
      <c r="U35" s="159" t="s">
        <v>74</v>
      </c>
    </row>
    <row r="36" spans="1:21" x14ac:dyDescent="0.25">
      <c r="A36" s="159">
        <v>1</v>
      </c>
      <c r="B36" s="159" t="s">
        <v>41</v>
      </c>
      <c r="C36" s="159">
        <v>4008000</v>
      </c>
      <c r="D36" s="159">
        <v>20730</v>
      </c>
      <c r="E36" s="159" t="s">
        <v>63</v>
      </c>
      <c r="F36" s="159">
        <v>31970</v>
      </c>
      <c r="G36" s="159" t="s">
        <v>64</v>
      </c>
      <c r="H36" s="159">
        <v>1000010305</v>
      </c>
      <c r="I36" s="159" t="s">
        <v>162</v>
      </c>
      <c r="J36" s="160">
        <v>41640</v>
      </c>
      <c r="K36" s="160">
        <v>41729</v>
      </c>
      <c r="L36" s="160">
        <v>42005</v>
      </c>
      <c r="M36" s="159" t="s">
        <v>54</v>
      </c>
      <c r="N36" s="159" t="s">
        <v>55</v>
      </c>
      <c r="O36" s="159" t="s">
        <v>132</v>
      </c>
      <c r="P36" s="159" t="s">
        <v>142</v>
      </c>
      <c r="Q36" s="159">
        <v>4008140</v>
      </c>
      <c r="R36" s="161">
        <v>33527.19</v>
      </c>
      <c r="S36" s="161">
        <v>0</v>
      </c>
      <c r="T36" s="161">
        <v>0</v>
      </c>
      <c r="U36" s="159" t="s">
        <v>74</v>
      </c>
    </row>
    <row r="37" spans="1:21" x14ac:dyDescent="0.25">
      <c r="A37" s="159">
        <v>1</v>
      </c>
      <c r="B37" s="159" t="s">
        <v>41</v>
      </c>
      <c r="C37" s="159">
        <v>4008000</v>
      </c>
      <c r="D37" s="159">
        <v>20730</v>
      </c>
      <c r="E37" s="159" t="s">
        <v>63</v>
      </c>
      <c r="F37" s="159">
        <v>31970</v>
      </c>
      <c r="G37" s="159" t="s">
        <v>64</v>
      </c>
      <c r="H37" s="159">
        <v>1000010306</v>
      </c>
      <c r="I37" s="159" t="s">
        <v>163</v>
      </c>
      <c r="J37" s="160">
        <v>41640</v>
      </c>
      <c r="K37" s="160">
        <v>41729</v>
      </c>
      <c r="L37" s="160">
        <v>42005</v>
      </c>
      <c r="M37" s="159" t="s">
        <v>54</v>
      </c>
      <c r="N37" s="159" t="s">
        <v>55</v>
      </c>
      <c r="O37" s="159" t="s">
        <v>132</v>
      </c>
      <c r="P37" s="159" t="s">
        <v>142</v>
      </c>
      <c r="Q37" s="159">
        <v>4008140</v>
      </c>
      <c r="R37" s="161">
        <v>37784.019999999997</v>
      </c>
      <c r="S37" s="161">
        <v>0</v>
      </c>
      <c r="T37" s="161">
        <v>0</v>
      </c>
      <c r="U37" s="159" t="s">
        <v>74</v>
      </c>
    </row>
    <row r="38" spans="1:21" x14ac:dyDescent="0.25">
      <c r="A38" s="159">
        <v>1</v>
      </c>
      <c r="B38" s="159" t="s">
        <v>41</v>
      </c>
      <c r="C38" s="159">
        <v>4008000</v>
      </c>
      <c r="D38" s="159">
        <v>20730</v>
      </c>
      <c r="E38" s="159" t="s">
        <v>63</v>
      </c>
      <c r="F38" s="159">
        <v>31970</v>
      </c>
      <c r="G38" s="159" t="s">
        <v>64</v>
      </c>
      <c r="H38" s="159">
        <v>1000010307</v>
      </c>
      <c r="I38" s="159" t="s">
        <v>164</v>
      </c>
      <c r="J38" s="160">
        <v>41640</v>
      </c>
      <c r="K38" s="160">
        <v>41729</v>
      </c>
      <c r="L38" s="160">
        <v>42005</v>
      </c>
      <c r="M38" s="159" t="s">
        <v>54</v>
      </c>
      <c r="N38" s="159" t="s">
        <v>55</v>
      </c>
      <c r="O38" s="159" t="s">
        <v>132</v>
      </c>
      <c r="P38" s="159" t="s">
        <v>142</v>
      </c>
      <c r="Q38" s="159">
        <v>4008140</v>
      </c>
      <c r="R38" s="161">
        <v>18183.04</v>
      </c>
      <c r="S38" s="161">
        <v>0</v>
      </c>
      <c r="T38" s="161">
        <v>0</v>
      </c>
      <c r="U38" s="159" t="s">
        <v>74</v>
      </c>
    </row>
    <row r="39" spans="1:21" x14ac:dyDescent="0.25">
      <c r="A39" s="159">
        <v>1</v>
      </c>
      <c r="B39" s="159" t="s">
        <v>41</v>
      </c>
      <c r="C39" s="159">
        <v>4008000</v>
      </c>
      <c r="D39" s="159">
        <v>20730</v>
      </c>
      <c r="E39" s="159" t="s">
        <v>63</v>
      </c>
      <c r="F39" s="159">
        <v>31970</v>
      </c>
      <c r="G39" s="159" t="s">
        <v>64</v>
      </c>
      <c r="H39" s="159">
        <v>1000010308</v>
      </c>
      <c r="I39" s="159" t="s">
        <v>165</v>
      </c>
      <c r="J39" s="160">
        <v>41640</v>
      </c>
      <c r="K39" s="160">
        <v>41729</v>
      </c>
      <c r="L39" s="160">
        <v>42005</v>
      </c>
      <c r="M39" s="159" t="s">
        <v>54</v>
      </c>
      <c r="N39" s="159" t="s">
        <v>55</v>
      </c>
      <c r="O39" s="159" t="s">
        <v>132</v>
      </c>
      <c r="P39" s="159" t="s">
        <v>142</v>
      </c>
      <c r="Q39" s="159">
        <v>4008140</v>
      </c>
      <c r="R39" s="161">
        <v>25239.57</v>
      </c>
      <c r="S39" s="161">
        <v>0</v>
      </c>
      <c r="T39" s="161">
        <v>0</v>
      </c>
      <c r="U39" s="159" t="s">
        <v>74</v>
      </c>
    </row>
    <row r="40" spans="1:21" x14ac:dyDescent="0.25">
      <c r="A40" s="159">
        <v>1</v>
      </c>
      <c r="B40" s="159" t="s">
        <v>41</v>
      </c>
      <c r="C40" s="159">
        <v>4008000</v>
      </c>
      <c r="D40" s="159">
        <v>20730</v>
      </c>
      <c r="E40" s="159" t="s">
        <v>63</v>
      </c>
      <c r="F40" s="159">
        <v>31970</v>
      </c>
      <c r="G40" s="159" t="s">
        <v>64</v>
      </c>
      <c r="H40" s="159">
        <v>1000010310</v>
      </c>
      <c r="I40" s="159" t="s">
        <v>166</v>
      </c>
      <c r="J40" s="160">
        <v>41640</v>
      </c>
      <c r="K40" s="160">
        <v>41729</v>
      </c>
      <c r="L40" s="160">
        <v>42005</v>
      </c>
      <c r="M40" s="159" t="s">
        <v>54</v>
      </c>
      <c r="N40" s="159" t="s">
        <v>55</v>
      </c>
      <c r="O40" s="159" t="s">
        <v>132</v>
      </c>
      <c r="P40" s="159" t="s">
        <v>142</v>
      </c>
      <c r="Q40" s="159">
        <v>4008140</v>
      </c>
      <c r="R40" s="161">
        <v>56431.16</v>
      </c>
      <c r="S40" s="161">
        <v>0</v>
      </c>
      <c r="T40" s="161">
        <v>0</v>
      </c>
      <c r="U40" s="159" t="s">
        <v>74</v>
      </c>
    </row>
    <row r="41" spans="1:21" x14ac:dyDescent="0.25">
      <c r="A41" s="159">
        <v>1</v>
      </c>
      <c r="B41" s="159" t="s">
        <v>41</v>
      </c>
      <c r="C41" s="159">
        <v>4008000</v>
      </c>
      <c r="D41" s="159">
        <v>20730</v>
      </c>
      <c r="E41" s="159" t="s">
        <v>63</v>
      </c>
      <c r="F41" s="159">
        <v>31970</v>
      </c>
      <c r="G41" s="159" t="s">
        <v>64</v>
      </c>
      <c r="H41" s="159">
        <v>1000010311</v>
      </c>
      <c r="I41" s="159" t="s">
        <v>167</v>
      </c>
      <c r="J41" s="160">
        <v>41640</v>
      </c>
      <c r="K41" s="160">
        <v>41729</v>
      </c>
      <c r="L41" s="160">
        <v>42005</v>
      </c>
      <c r="M41" s="159" t="s">
        <v>54</v>
      </c>
      <c r="N41" s="159" t="s">
        <v>55</v>
      </c>
      <c r="O41" s="159" t="s">
        <v>132</v>
      </c>
      <c r="P41" s="159" t="s">
        <v>142</v>
      </c>
      <c r="Q41" s="159">
        <v>4008140</v>
      </c>
      <c r="R41" s="161">
        <v>22319.32</v>
      </c>
      <c r="S41" s="161">
        <v>0</v>
      </c>
      <c r="T41" s="161">
        <v>0</v>
      </c>
      <c r="U41" s="159" t="s">
        <v>74</v>
      </c>
    </row>
    <row r="42" spans="1:21" x14ac:dyDescent="0.25">
      <c r="A42" s="159">
        <v>1</v>
      </c>
      <c r="B42" s="159" t="s">
        <v>41</v>
      </c>
      <c r="C42" s="159">
        <v>4008000</v>
      </c>
      <c r="D42" s="159">
        <v>20730</v>
      </c>
      <c r="E42" s="159" t="s">
        <v>63</v>
      </c>
      <c r="F42" s="159">
        <v>31970</v>
      </c>
      <c r="G42" s="159" t="s">
        <v>64</v>
      </c>
      <c r="H42" s="159">
        <v>1000010313</v>
      </c>
      <c r="I42" s="159" t="s">
        <v>168</v>
      </c>
      <c r="J42" s="160">
        <v>41640</v>
      </c>
      <c r="K42" s="160">
        <v>41729</v>
      </c>
      <c r="L42" s="160">
        <v>42005</v>
      </c>
      <c r="M42" s="159" t="s">
        <v>54</v>
      </c>
      <c r="N42" s="159" t="s">
        <v>55</v>
      </c>
      <c r="O42" s="159" t="s">
        <v>132</v>
      </c>
      <c r="P42" s="159" t="s">
        <v>142</v>
      </c>
      <c r="Q42" s="159">
        <v>4008140</v>
      </c>
      <c r="R42" s="161">
        <v>71638.94</v>
      </c>
      <c r="S42" s="161">
        <v>0</v>
      </c>
      <c r="T42" s="161">
        <v>0</v>
      </c>
      <c r="U42" s="159" t="s">
        <v>74</v>
      </c>
    </row>
    <row r="43" spans="1:21" x14ac:dyDescent="0.25">
      <c r="A43" s="159">
        <v>1</v>
      </c>
      <c r="B43" s="159" t="s">
        <v>41</v>
      </c>
      <c r="C43" s="159">
        <v>4008000</v>
      </c>
      <c r="D43" s="159">
        <v>20730</v>
      </c>
      <c r="E43" s="159" t="s">
        <v>63</v>
      </c>
      <c r="F43" s="159">
        <v>31970</v>
      </c>
      <c r="G43" s="159" t="s">
        <v>64</v>
      </c>
      <c r="H43" s="159">
        <v>1000010314</v>
      </c>
      <c r="I43" s="159" t="s">
        <v>169</v>
      </c>
      <c r="J43" s="160">
        <v>41640</v>
      </c>
      <c r="K43" s="160">
        <v>41729</v>
      </c>
      <c r="L43" s="160">
        <v>42005</v>
      </c>
      <c r="M43" s="159" t="s">
        <v>54</v>
      </c>
      <c r="N43" s="159" t="s">
        <v>55</v>
      </c>
      <c r="O43" s="159" t="s">
        <v>132</v>
      </c>
      <c r="P43" s="159" t="s">
        <v>142</v>
      </c>
      <c r="Q43" s="159">
        <v>4008140</v>
      </c>
      <c r="R43" s="161">
        <v>67284.55</v>
      </c>
      <c r="S43" s="161">
        <v>0</v>
      </c>
      <c r="T43" s="161">
        <v>0</v>
      </c>
      <c r="U43" s="159" t="s">
        <v>74</v>
      </c>
    </row>
    <row r="44" spans="1:21" x14ac:dyDescent="0.25">
      <c r="A44" s="159">
        <v>1</v>
      </c>
      <c r="B44" s="159" t="s">
        <v>41</v>
      </c>
      <c r="C44" s="159">
        <v>4008000</v>
      </c>
      <c r="D44" s="159">
        <v>20730</v>
      </c>
      <c r="E44" s="159" t="s">
        <v>63</v>
      </c>
      <c r="F44" s="159">
        <v>31970</v>
      </c>
      <c r="G44" s="159" t="s">
        <v>64</v>
      </c>
      <c r="H44" s="159">
        <v>1000010315</v>
      </c>
      <c r="I44" s="159" t="s">
        <v>170</v>
      </c>
      <c r="J44" s="160">
        <v>41640</v>
      </c>
      <c r="K44" s="160">
        <v>41729</v>
      </c>
      <c r="L44" s="160">
        <v>42005</v>
      </c>
      <c r="M44" s="159" t="s">
        <v>54</v>
      </c>
      <c r="N44" s="159" t="s">
        <v>55</v>
      </c>
      <c r="O44" s="159" t="s">
        <v>132</v>
      </c>
      <c r="P44" s="159" t="s">
        <v>142</v>
      </c>
      <c r="Q44" s="159">
        <v>4008140</v>
      </c>
      <c r="R44" s="161">
        <v>35599.1</v>
      </c>
      <c r="S44" s="161">
        <v>0</v>
      </c>
      <c r="T44" s="161">
        <v>0</v>
      </c>
      <c r="U44" s="159" t="s">
        <v>74</v>
      </c>
    </row>
    <row r="45" spans="1:21" x14ac:dyDescent="0.25">
      <c r="A45" s="159">
        <v>1</v>
      </c>
      <c r="B45" s="159" t="s">
        <v>41</v>
      </c>
      <c r="C45" s="159">
        <v>4008000</v>
      </c>
      <c r="D45" s="159">
        <v>20730</v>
      </c>
      <c r="E45" s="159" t="s">
        <v>63</v>
      </c>
      <c r="F45" s="159">
        <v>31970</v>
      </c>
      <c r="G45" s="159" t="s">
        <v>64</v>
      </c>
      <c r="H45" s="159">
        <v>1000010319</v>
      </c>
      <c r="I45" s="159" t="s">
        <v>171</v>
      </c>
      <c r="J45" s="160">
        <v>41640</v>
      </c>
      <c r="K45" s="160">
        <v>41729</v>
      </c>
      <c r="L45" s="160">
        <v>42005</v>
      </c>
      <c r="M45" s="159" t="s">
        <v>54</v>
      </c>
      <c r="N45" s="159" t="s">
        <v>55</v>
      </c>
      <c r="O45" s="159" t="s">
        <v>132</v>
      </c>
      <c r="P45" s="159" t="s">
        <v>142</v>
      </c>
      <c r="Q45" s="159">
        <v>4008140</v>
      </c>
      <c r="R45" s="161">
        <v>33903.9</v>
      </c>
      <c r="S45" s="161">
        <v>0</v>
      </c>
      <c r="T45" s="161">
        <v>0</v>
      </c>
      <c r="U45" s="159" t="s">
        <v>74</v>
      </c>
    </row>
    <row r="46" spans="1:21" x14ac:dyDescent="0.25">
      <c r="A46" s="159">
        <v>1</v>
      </c>
      <c r="B46" s="159" t="s">
        <v>41</v>
      </c>
      <c r="C46" s="159">
        <v>4008000</v>
      </c>
      <c r="D46" s="159">
        <v>20730</v>
      </c>
      <c r="E46" s="159" t="s">
        <v>63</v>
      </c>
      <c r="F46" s="159">
        <v>31970</v>
      </c>
      <c r="G46" s="159" t="s">
        <v>64</v>
      </c>
      <c r="H46" s="159">
        <v>1000010320</v>
      </c>
      <c r="I46" s="159" t="s">
        <v>172</v>
      </c>
      <c r="J46" s="160">
        <v>41640</v>
      </c>
      <c r="K46" s="160">
        <v>41729</v>
      </c>
      <c r="L46" s="160">
        <v>42005</v>
      </c>
      <c r="M46" s="159" t="s">
        <v>54</v>
      </c>
      <c r="N46" s="159" t="s">
        <v>55</v>
      </c>
      <c r="O46" s="159" t="s">
        <v>132</v>
      </c>
      <c r="P46" s="159" t="s">
        <v>142</v>
      </c>
      <c r="Q46" s="159">
        <v>4008140</v>
      </c>
      <c r="R46" s="161">
        <v>19701.939999999999</v>
      </c>
      <c r="S46" s="161">
        <v>0</v>
      </c>
      <c r="T46" s="161">
        <v>0</v>
      </c>
      <c r="U46" s="159" t="s">
        <v>74</v>
      </c>
    </row>
    <row r="47" spans="1:21" x14ac:dyDescent="0.25">
      <c r="A47" s="159">
        <v>1</v>
      </c>
      <c r="B47" s="159" t="s">
        <v>41</v>
      </c>
      <c r="C47" s="159">
        <v>4008000</v>
      </c>
      <c r="D47" s="159">
        <v>20730</v>
      </c>
      <c r="E47" s="159" t="s">
        <v>63</v>
      </c>
      <c r="F47" s="159">
        <v>31970</v>
      </c>
      <c r="G47" s="159" t="s">
        <v>64</v>
      </c>
      <c r="H47" s="159">
        <v>1000010321</v>
      </c>
      <c r="I47" s="159" t="s">
        <v>173</v>
      </c>
      <c r="J47" s="160">
        <v>41640</v>
      </c>
      <c r="K47" s="160">
        <v>41729</v>
      </c>
      <c r="L47" s="160">
        <v>42005</v>
      </c>
      <c r="M47" s="159" t="s">
        <v>54</v>
      </c>
      <c r="N47" s="159" t="s">
        <v>55</v>
      </c>
      <c r="O47" s="159" t="s">
        <v>132</v>
      </c>
      <c r="P47" s="159" t="s">
        <v>142</v>
      </c>
      <c r="Q47" s="159">
        <v>4008140</v>
      </c>
      <c r="R47" s="161">
        <v>116365.72</v>
      </c>
      <c r="S47" s="161">
        <v>0</v>
      </c>
      <c r="T47" s="161">
        <v>0</v>
      </c>
      <c r="U47" s="159" t="s">
        <v>74</v>
      </c>
    </row>
    <row r="48" spans="1:21" x14ac:dyDescent="0.25">
      <c r="A48" s="159">
        <v>1</v>
      </c>
      <c r="B48" s="159" t="s">
        <v>41</v>
      </c>
      <c r="C48" s="159">
        <v>4008000</v>
      </c>
      <c r="D48" s="159">
        <v>20730</v>
      </c>
      <c r="E48" s="159" t="s">
        <v>63</v>
      </c>
      <c r="F48" s="159">
        <v>31970</v>
      </c>
      <c r="G48" s="159" t="s">
        <v>64</v>
      </c>
      <c r="H48" s="159">
        <v>1000010322</v>
      </c>
      <c r="I48" s="159" t="s">
        <v>174</v>
      </c>
      <c r="J48" s="160">
        <v>41640</v>
      </c>
      <c r="K48" s="160">
        <v>41729</v>
      </c>
      <c r="L48" s="160">
        <v>42005</v>
      </c>
      <c r="M48" s="159" t="s">
        <v>54</v>
      </c>
      <c r="N48" s="159" t="s">
        <v>55</v>
      </c>
      <c r="O48" s="159" t="s">
        <v>132</v>
      </c>
      <c r="P48" s="159" t="s">
        <v>142</v>
      </c>
      <c r="Q48" s="159">
        <v>4008140</v>
      </c>
      <c r="R48" s="161">
        <v>17780.71</v>
      </c>
      <c r="S48" s="161">
        <v>0</v>
      </c>
      <c r="T48" s="161">
        <v>0</v>
      </c>
      <c r="U48" s="159" t="s">
        <v>74</v>
      </c>
    </row>
    <row r="49" spans="1:21" x14ac:dyDescent="0.25">
      <c r="A49" s="159">
        <v>1</v>
      </c>
      <c r="B49" s="159" t="s">
        <v>41</v>
      </c>
      <c r="C49" s="159">
        <v>4008000</v>
      </c>
      <c r="D49" s="159">
        <v>20730</v>
      </c>
      <c r="E49" s="159" t="s">
        <v>63</v>
      </c>
      <c r="F49" s="159">
        <v>31970</v>
      </c>
      <c r="G49" s="159" t="s">
        <v>64</v>
      </c>
      <c r="H49" s="159">
        <v>1000010324</v>
      </c>
      <c r="I49" s="159" t="s">
        <v>175</v>
      </c>
      <c r="J49" s="160">
        <v>41640</v>
      </c>
      <c r="K49" s="160">
        <v>41729</v>
      </c>
      <c r="L49" s="160">
        <v>42005</v>
      </c>
      <c r="M49" s="159" t="s">
        <v>54</v>
      </c>
      <c r="N49" s="159" t="s">
        <v>55</v>
      </c>
      <c r="O49" s="159" t="s">
        <v>132</v>
      </c>
      <c r="P49" s="159" t="s">
        <v>142</v>
      </c>
      <c r="Q49" s="159">
        <v>4008140</v>
      </c>
      <c r="R49" s="161">
        <v>105478.8</v>
      </c>
      <c r="S49" s="161">
        <v>0</v>
      </c>
      <c r="T49" s="161">
        <v>0</v>
      </c>
      <c r="U49" s="159" t="s">
        <v>74</v>
      </c>
    </row>
    <row r="50" spans="1:21" x14ac:dyDescent="0.25">
      <c r="A50" s="159">
        <v>1</v>
      </c>
      <c r="B50" s="159" t="s">
        <v>41</v>
      </c>
      <c r="C50" s="159">
        <v>4008000</v>
      </c>
      <c r="D50" s="159">
        <v>20730</v>
      </c>
      <c r="E50" s="159" t="s">
        <v>63</v>
      </c>
      <c r="F50" s="159">
        <v>31970</v>
      </c>
      <c r="G50" s="159" t="s">
        <v>64</v>
      </c>
      <c r="H50" s="159">
        <v>1000010331</v>
      </c>
      <c r="I50" s="159" t="s">
        <v>176</v>
      </c>
      <c r="J50" s="160">
        <v>41640</v>
      </c>
      <c r="K50" s="160">
        <v>41729</v>
      </c>
      <c r="L50" s="160">
        <v>42005</v>
      </c>
      <c r="M50" s="159" t="s">
        <v>54</v>
      </c>
      <c r="N50" s="159" t="s">
        <v>55</v>
      </c>
      <c r="O50" s="159" t="s">
        <v>132</v>
      </c>
      <c r="P50" s="159" t="s">
        <v>142</v>
      </c>
      <c r="Q50" s="159">
        <v>4008140</v>
      </c>
      <c r="R50" s="161">
        <v>18835.5</v>
      </c>
      <c r="S50" s="161">
        <v>0</v>
      </c>
      <c r="T50" s="161">
        <v>0</v>
      </c>
      <c r="U50" s="159" t="s">
        <v>74</v>
      </c>
    </row>
    <row r="51" spans="1:21" x14ac:dyDescent="0.25">
      <c r="A51" s="159">
        <v>1</v>
      </c>
      <c r="B51" s="159" t="s">
        <v>41</v>
      </c>
      <c r="C51" s="159">
        <v>4008000</v>
      </c>
      <c r="D51" s="159">
        <v>20730</v>
      </c>
      <c r="E51" s="159" t="s">
        <v>63</v>
      </c>
      <c r="F51" s="159">
        <v>31970</v>
      </c>
      <c r="G51" s="159" t="s">
        <v>64</v>
      </c>
      <c r="H51" s="159">
        <v>1000010337</v>
      </c>
      <c r="I51" s="159" t="s">
        <v>177</v>
      </c>
      <c r="J51" s="160">
        <v>41640</v>
      </c>
      <c r="K51" s="160">
        <v>41729</v>
      </c>
      <c r="L51" s="160">
        <v>42005</v>
      </c>
      <c r="M51" s="159" t="s">
        <v>54</v>
      </c>
      <c r="N51" s="159" t="s">
        <v>55</v>
      </c>
      <c r="O51" s="159" t="s">
        <v>132</v>
      </c>
      <c r="P51" s="159" t="s">
        <v>142</v>
      </c>
      <c r="Q51" s="159">
        <v>4008140</v>
      </c>
      <c r="R51" s="161">
        <v>24297.8</v>
      </c>
      <c r="S51" s="161">
        <v>0</v>
      </c>
      <c r="T51" s="161">
        <v>0</v>
      </c>
      <c r="U51" s="159" t="s">
        <v>74</v>
      </c>
    </row>
    <row r="52" spans="1:21" x14ac:dyDescent="0.25">
      <c r="A52" s="159">
        <v>1</v>
      </c>
      <c r="B52" s="159" t="s">
        <v>41</v>
      </c>
      <c r="C52" s="159">
        <v>4008000</v>
      </c>
      <c r="D52" s="159">
        <v>20730</v>
      </c>
      <c r="E52" s="159" t="s">
        <v>63</v>
      </c>
      <c r="F52" s="159">
        <v>31970</v>
      </c>
      <c r="G52" s="159" t="s">
        <v>64</v>
      </c>
      <c r="H52" s="159">
        <v>1000010339</v>
      </c>
      <c r="I52" s="159" t="s">
        <v>178</v>
      </c>
      <c r="J52" s="160">
        <v>41640</v>
      </c>
      <c r="K52" s="160">
        <v>41729</v>
      </c>
      <c r="L52" s="160">
        <v>42005</v>
      </c>
      <c r="M52" s="159" t="s">
        <v>54</v>
      </c>
      <c r="N52" s="159" t="s">
        <v>55</v>
      </c>
      <c r="O52" s="159" t="s">
        <v>132</v>
      </c>
      <c r="P52" s="159" t="s">
        <v>142</v>
      </c>
      <c r="Q52" s="159">
        <v>4008140</v>
      </c>
      <c r="R52" s="161">
        <v>28215.58</v>
      </c>
      <c r="S52" s="161">
        <v>0</v>
      </c>
      <c r="T52" s="161">
        <v>0</v>
      </c>
      <c r="U52" s="159" t="s">
        <v>74</v>
      </c>
    </row>
    <row r="53" spans="1:21" x14ac:dyDescent="0.25">
      <c r="A53" s="159">
        <v>1</v>
      </c>
      <c r="B53" s="159" t="s">
        <v>41</v>
      </c>
      <c r="C53" s="159">
        <v>4008000</v>
      </c>
      <c r="D53" s="159">
        <v>20730</v>
      </c>
      <c r="E53" s="159" t="s">
        <v>63</v>
      </c>
      <c r="F53" s="159">
        <v>31970</v>
      </c>
      <c r="G53" s="159" t="s">
        <v>64</v>
      </c>
      <c r="H53" s="159">
        <v>1000010341</v>
      </c>
      <c r="I53" s="159" t="s">
        <v>179</v>
      </c>
      <c r="J53" s="160">
        <v>41640</v>
      </c>
      <c r="K53" s="160">
        <v>41729</v>
      </c>
      <c r="L53" s="160">
        <v>42005</v>
      </c>
      <c r="M53" s="159" t="s">
        <v>54</v>
      </c>
      <c r="N53" s="159" t="s">
        <v>55</v>
      </c>
      <c r="O53" s="159" t="s">
        <v>132</v>
      </c>
      <c r="P53" s="159" t="s">
        <v>142</v>
      </c>
      <c r="Q53" s="159">
        <v>4008140</v>
      </c>
      <c r="R53" s="161">
        <v>31040.91</v>
      </c>
      <c r="S53" s="161">
        <v>0</v>
      </c>
      <c r="T53" s="161">
        <v>0</v>
      </c>
      <c r="U53" s="159" t="s">
        <v>74</v>
      </c>
    </row>
    <row r="54" spans="1:21" x14ac:dyDescent="0.25">
      <c r="A54" s="159">
        <v>1</v>
      </c>
      <c r="B54" s="159" t="s">
        <v>41</v>
      </c>
      <c r="C54" s="159">
        <v>4008000</v>
      </c>
      <c r="D54" s="159">
        <v>20730</v>
      </c>
      <c r="E54" s="159" t="s">
        <v>63</v>
      </c>
      <c r="F54" s="159">
        <v>31970</v>
      </c>
      <c r="G54" s="159" t="s">
        <v>64</v>
      </c>
      <c r="H54" s="159">
        <v>1000010345</v>
      </c>
      <c r="I54" s="159" t="s">
        <v>180</v>
      </c>
      <c r="J54" s="160">
        <v>41640</v>
      </c>
      <c r="K54" s="160">
        <v>41729</v>
      </c>
      <c r="L54" s="160">
        <v>42005</v>
      </c>
      <c r="M54" s="159" t="s">
        <v>54</v>
      </c>
      <c r="N54" s="159" t="s">
        <v>55</v>
      </c>
      <c r="O54" s="159" t="s">
        <v>132</v>
      </c>
      <c r="P54" s="159" t="s">
        <v>142</v>
      </c>
      <c r="Q54" s="159">
        <v>4008140</v>
      </c>
      <c r="R54" s="161">
        <v>116931.54</v>
      </c>
      <c r="S54" s="161">
        <v>0</v>
      </c>
      <c r="T54" s="161">
        <v>0</v>
      </c>
      <c r="U54" s="159" t="s">
        <v>74</v>
      </c>
    </row>
    <row r="55" spans="1:21" x14ac:dyDescent="0.25">
      <c r="A55" s="159">
        <v>1</v>
      </c>
      <c r="B55" s="159" t="s">
        <v>41</v>
      </c>
      <c r="C55" s="159">
        <v>4008000</v>
      </c>
      <c r="D55" s="159">
        <v>20730</v>
      </c>
      <c r="E55" s="159" t="s">
        <v>63</v>
      </c>
      <c r="F55" s="159">
        <v>31970</v>
      </c>
      <c r="G55" s="159" t="s">
        <v>64</v>
      </c>
      <c r="H55" s="159">
        <v>1000010346</v>
      </c>
      <c r="I55" s="159" t="s">
        <v>181</v>
      </c>
      <c r="J55" s="160">
        <v>41640</v>
      </c>
      <c r="K55" s="160">
        <v>41729</v>
      </c>
      <c r="L55" s="160">
        <v>42005</v>
      </c>
      <c r="M55" s="159" t="s">
        <v>54</v>
      </c>
      <c r="N55" s="159" t="s">
        <v>55</v>
      </c>
      <c r="O55" s="159" t="s">
        <v>132</v>
      </c>
      <c r="P55" s="159" t="s">
        <v>142</v>
      </c>
      <c r="Q55" s="159">
        <v>4008140</v>
      </c>
      <c r="R55" s="161">
        <v>30136.799999999999</v>
      </c>
      <c r="S55" s="161">
        <v>0</v>
      </c>
      <c r="T55" s="161">
        <v>0</v>
      </c>
      <c r="U55" s="159" t="s">
        <v>74</v>
      </c>
    </row>
    <row r="56" spans="1:21" x14ac:dyDescent="0.25">
      <c r="A56" s="159">
        <v>1</v>
      </c>
      <c r="B56" s="159" t="s">
        <v>41</v>
      </c>
      <c r="C56" s="159">
        <v>4008000</v>
      </c>
      <c r="D56" s="159">
        <v>20730</v>
      </c>
      <c r="E56" s="159" t="s">
        <v>63</v>
      </c>
      <c r="F56" s="159">
        <v>31970</v>
      </c>
      <c r="G56" s="159" t="s">
        <v>64</v>
      </c>
      <c r="H56" s="159">
        <v>1000010349</v>
      </c>
      <c r="I56" s="159" t="s">
        <v>182</v>
      </c>
      <c r="J56" s="160">
        <v>41640</v>
      </c>
      <c r="K56" s="160">
        <v>41729</v>
      </c>
      <c r="L56" s="160">
        <v>42005</v>
      </c>
      <c r="M56" s="159" t="s">
        <v>54</v>
      </c>
      <c r="N56" s="159" t="s">
        <v>55</v>
      </c>
      <c r="O56" s="159" t="s">
        <v>132</v>
      </c>
      <c r="P56" s="159" t="s">
        <v>142</v>
      </c>
      <c r="Q56" s="159">
        <v>4008140</v>
      </c>
      <c r="R56" s="161">
        <v>169519.5</v>
      </c>
      <c r="S56" s="161">
        <v>0</v>
      </c>
      <c r="T56" s="161">
        <v>0</v>
      </c>
      <c r="U56" s="159" t="s">
        <v>74</v>
      </c>
    </row>
    <row r="57" spans="1:21" x14ac:dyDescent="0.25">
      <c r="A57" s="159">
        <v>1</v>
      </c>
      <c r="B57" s="159" t="s">
        <v>41</v>
      </c>
      <c r="C57" s="159">
        <v>4008000</v>
      </c>
      <c r="D57" s="159">
        <v>20730</v>
      </c>
      <c r="E57" s="159" t="s">
        <v>63</v>
      </c>
      <c r="F57" s="159">
        <v>31970</v>
      </c>
      <c r="G57" s="159" t="s">
        <v>64</v>
      </c>
      <c r="H57" s="159">
        <v>1000010350</v>
      </c>
      <c r="I57" s="159" t="s">
        <v>183</v>
      </c>
      <c r="J57" s="160">
        <v>41640</v>
      </c>
      <c r="K57" s="160">
        <v>41729</v>
      </c>
      <c r="L57" s="160">
        <v>42005</v>
      </c>
      <c r="M57" s="159" t="s">
        <v>54</v>
      </c>
      <c r="N57" s="159" t="s">
        <v>55</v>
      </c>
      <c r="O57" s="159" t="s">
        <v>132</v>
      </c>
      <c r="P57" s="159" t="s">
        <v>142</v>
      </c>
      <c r="Q57" s="159">
        <v>4008140</v>
      </c>
      <c r="R57" s="161">
        <v>59260.63</v>
      </c>
      <c r="S57" s="161">
        <v>0</v>
      </c>
      <c r="T57" s="161">
        <v>0</v>
      </c>
      <c r="U57" s="159" t="s">
        <v>74</v>
      </c>
    </row>
    <row r="58" spans="1:21" x14ac:dyDescent="0.25">
      <c r="A58" s="159">
        <v>1</v>
      </c>
      <c r="B58" s="159" t="s">
        <v>41</v>
      </c>
      <c r="C58" s="159">
        <v>4008000</v>
      </c>
      <c r="D58" s="159">
        <v>20730</v>
      </c>
      <c r="E58" s="159" t="s">
        <v>63</v>
      </c>
      <c r="F58" s="159">
        <v>31970</v>
      </c>
      <c r="G58" s="159" t="s">
        <v>64</v>
      </c>
      <c r="H58" s="159">
        <v>1000010352</v>
      </c>
      <c r="I58" s="159" t="s">
        <v>69</v>
      </c>
      <c r="J58" s="160">
        <v>41643</v>
      </c>
      <c r="K58" s="160">
        <v>41729</v>
      </c>
      <c r="L58" s="160">
        <v>42008</v>
      </c>
      <c r="M58" s="159" t="s">
        <v>54</v>
      </c>
      <c r="N58" s="159" t="s">
        <v>55</v>
      </c>
      <c r="O58" s="159" t="s">
        <v>132</v>
      </c>
      <c r="P58" s="159" t="s">
        <v>142</v>
      </c>
      <c r="Q58" s="159">
        <v>4008140</v>
      </c>
      <c r="R58" s="161">
        <v>33474.080000000002</v>
      </c>
      <c r="S58" s="161">
        <v>0</v>
      </c>
      <c r="T58" s="161">
        <v>0</v>
      </c>
      <c r="U58" s="159" t="s">
        <v>74</v>
      </c>
    </row>
    <row r="59" spans="1:21" x14ac:dyDescent="0.25">
      <c r="A59" s="159">
        <v>1</v>
      </c>
      <c r="B59" s="159" t="s">
        <v>41</v>
      </c>
      <c r="C59" s="159">
        <v>4008000</v>
      </c>
      <c r="D59" s="159">
        <v>20730</v>
      </c>
      <c r="E59" s="159" t="s">
        <v>63</v>
      </c>
      <c r="F59" s="159">
        <v>31970</v>
      </c>
      <c r="G59" s="159" t="s">
        <v>64</v>
      </c>
      <c r="H59" s="159">
        <v>1000010354</v>
      </c>
      <c r="I59" s="159" t="s">
        <v>184</v>
      </c>
      <c r="J59" s="160">
        <v>41640</v>
      </c>
      <c r="K59" s="160">
        <v>41729</v>
      </c>
      <c r="L59" s="160">
        <v>42005</v>
      </c>
      <c r="M59" s="159" t="s">
        <v>54</v>
      </c>
      <c r="N59" s="159" t="s">
        <v>55</v>
      </c>
      <c r="O59" s="159" t="s">
        <v>132</v>
      </c>
      <c r="P59" s="159" t="s">
        <v>142</v>
      </c>
      <c r="Q59" s="159">
        <v>4008140</v>
      </c>
      <c r="R59" s="161">
        <v>3880.12</v>
      </c>
      <c r="S59" s="161">
        <v>0</v>
      </c>
      <c r="T59" s="161">
        <v>0</v>
      </c>
      <c r="U59" s="159" t="s">
        <v>74</v>
      </c>
    </row>
    <row r="60" spans="1:21" x14ac:dyDescent="0.25">
      <c r="A60" s="159">
        <v>1</v>
      </c>
      <c r="B60" s="159" t="s">
        <v>41</v>
      </c>
      <c r="C60" s="159">
        <v>4008000</v>
      </c>
      <c r="D60" s="159">
        <v>20730</v>
      </c>
      <c r="E60" s="159" t="s">
        <v>63</v>
      </c>
      <c r="F60" s="159">
        <v>31970</v>
      </c>
      <c r="G60" s="159" t="s">
        <v>64</v>
      </c>
      <c r="H60" s="159">
        <v>1000010355</v>
      </c>
      <c r="I60" s="159" t="s">
        <v>97</v>
      </c>
      <c r="J60" s="160">
        <v>41646</v>
      </c>
      <c r="K60" s="160">
        <v>41729</v>
      </c>
      <c r="L60" s="160">
        <v>42011</v>
      </c>
      <c r="M60" s="159" t="s">
        <v>54</v>
      </c>
      <c r="N60" s="159" t="s">
        <v>55</v>
      </c>
      <c r="O60" s="159" t="s">
        <v>132</v>
      </c>
      <c r="P60" s="159" t="s">
        <v>142</v>
      </c>
      <c r="Q60" s="159">
        <v>4008140</v>
      </c>
      <c r="R60" s="161">
        <v>24481.55</v>
      </c>
      <c r="S60" s="161">
        <v>0</v>
      </c>
      <c r="T60" s="161">
        <v>0</v>
      </c>
      <c r="U60" s="159" t="s">
        <v>74</v>
      </c>
    </row>
    <row r="61" spans="1:21" x14ac:dyDescent="0.25">
      <c r="A61" s="159">
        <v>1</v>
      </c>
      <c r="B61" s="159" t="s">
        <v>41</v>
      </c>
      <c r="C61" s="159">
        <v>4008000</v>
      </c>
      <c r="D61" s="159">
        <v>20730</v>
      </c>
      <c r="E61" s="159" t="s">
        <v>63</v>
      </c>
      <c r="F61" s="159">
        <v>31970</v>
      </c>
      <c r="G61" s="159" t="s">
        <v>64</v>
      </c>
      <c r="H61" s="159">
        <v>1000010358</v>
      </c>
      <c r="I61" s="159" t="s">
        <v>68</v>
      </c>
      <c r="J61" s="160">
        <v>41640</v>
      </c>
      <c r="K61" s="160">
        <v>41729</v>
      </c>
      <c r="L61" s="160">
        <v>42005</v>
      </c>
      <c r="M61" s="159" t="s">
        <v>54</v>
      </c>
      <c r="N61" s="159" t="s">
        <v>55</v>
      </c>
      <c r="O61" s="159" t="s">
        <v>132</v>
      </c>
      <c r="P61" s="159" t="s">
        <v>142</v>
      </c>
      <c r="Q61" s="159">
        <v>4008140</v>
      </c>
      <c r="R61" s="161">
        <v>29383.38</v>
      </c>
      <c r="S61" s="161">
        <v>0</v>
      </c>
      <c r="T61" s="161">
        <v>0</v>
      </c>
      <c r="U61" s="159" t="s">
        <v>74</v>
      </c>
    </row>
    <row r="62" spans="1:21" x14ac:dyDescent="0.25">
      <c r="A62" s="159">
        <v>1</v>
      </c>
      <c r="B62" s="159" t="s">
        <v>41</v>
      </c>
      <c r="C62" s="159">
        <v>4008000</v>
      </c>
      <c r="D62" s="159">
        <v>20730</v>
      </c>
      <c r="E62" s="159" t="s">
        <v>63</v>
      </c>
      <c r="F62" s="159">
        <v>31970</v>
      </c>
      <c r="G62" s="159" t="s">
        <v>64</v>
      </c>
      <c r="H62" s="159">
        <v>1000010359</v>
      </c>
      <c r="I62" s="159" t="s">
        <v>185</v>
      </c>
      <c r="J62" s="160">
        <v>41654</v>
      </c>
      <c r="K62" s="160">
        <v>41729</v>
      </c>
      <c r="L62" s="160">
        <v>42019</v>
      </c>
      <c r="M62" s="159" t="s">
        <v>54</v>
      </c>
      <c r="N62" s="159" t="s">
        <v>55</v>
      </c>
      <c r="O62" s="159" t="s">
        <v>132</v>
      </c>
      <c r="P62" s="159" t="s">
        <v>142</v>
      </c>
      <c r="Q62" s="159">
        <v>4008140</v>
      </c>
      <c r="R62" s="161">
        <v>27712.3</v>
      </c>
      <c r="S62" s="161">
        <v>0</v>
      </c>
      <c r="T62" s="161">
        <v>0</v>
      </c>
      <c r="U62" s="159" t="s">
        <v>74</v>
      </c>
    </row>
    <row r="63" spans="1:21" x14ac:dyDescent="0.25">
      <c r="A63" s="159">
        <v>1</v>
      </c>
      <c r="B63" s="159" t="s">
        <v>41</v>
      </c>
      <c r="C63" s="159">
        <v>4008000</v>
      </c>
      <c r="D63" s="159">
        <v>20730</v>
      </c>
      <c r="E63" s="159" t="s">
        <v>63</v>
      </c>
      <c r="F63" s="159">
        <v>31970</v>
      </c>
      <c r="G63" s="159" t="s">
        <v>64</v>
      </c>
      <c r="H63" s="159">
        <v>1000010360</v>
      </c>
      <c r="I63" s="159" t="s">
        <v>113</v>
      </c>
      <c r="J63" s="160">
        <v>41658</v>
      </c>
      <c r="K63" s="160">
        <v>41729</v>
      </c>
      <c r="L63" s="160">
        <v>42023</v>
      </c>
      <c r="M63" s="159" t="s">
        <v>54</v>
      </c>
      <c r="N63" s="159" t="s">
        <v>55</v>
      </c>
      <c r="O63" s="159" t="s">
        <v>132</v>
      </c>
      <c r="P63" s="159" t="s">
        <v>142</v>
      </c>
      <c r="Q63" s="159">
        <v>4008140</v>
      </c>
      <c r="R63" s="161">
        <v>14328.91</v>
      </c>
      <c r="S63" s="161">
        <v>0</v>
      </c>
      <c r="T63" s="161">
        <v>0</v>
      </c>
      <c r="U63" s="159" t="s">
        <v>74</v>
      </c>
    </row>
    <row r="64" spans="1:21" x14ac:dyDescent="0.25">
      <c r="A64" s="159">
        <v>1</v>
      </c>
      <c r="B64" s="159" t="s">
        <v>41</v>
      </c>
      <c r="C64" s="159">
        <v>4008000</v>
      </c>
      <c r="D64" s="159">
        <v>20730</v>
      </c>
      <c r="E64" s="159" t="s">
        <v>63</v>
      </c>
      <c r="F64" s="159">
        <v>31970</v>
      </c>
      <c r="G64" s="159" t="s">
        <v>64</v>
      </c>
      <c r="H64" s="159">
        <v>1000010362</v>
      </c>
      <c r="I64" s="159" t="s">
        <v>133</v>
      </c>
      <c r="J64" s="160">
        <v>41658</v>
      </c>
      <c r="K64" s="160">
        <v>41729</v>
      </c>
      <c r="L64" s="160">
        <v>42023</v>
      </c>
      <c r="M64" s="159" t="s">
        <v>54</v>
      </c>
      <c r="N64" s="159" t="s">
        <v>55</v>
      </c>
      <c r="O64" s="159" t="s">
        <v>132</v>
      </c>
      <c r="P64" s="159" t="s">
        <v>142</v>
      </c>
      <c r="Q64" s="159">
        <v>4008140</v>
      </c>
      <c r="R64" s="161">
        <v>34116.449999999997</v>
      </c>
      <c r="S64" s="161">
        <v>0</v>
      </c>
      <c r="T64" s="161">
        <v>0</v>
      </c>
      <c r="U64" s="159" t="s">
        <v>74</v>
      </c>
    </row>
    <row r="65" spans="1:21" x14ac:dyDescent="0.25">
      <c r="A65" s="159">
        <v>1</v>
      </c>
      <c r="B65" s="159" t="s">
        <v>41</v>
      </c>
      <c r="C65" s="159">
        <v>4008000</v>
      </c>
      <c r="D65" s="159">
        <v>20730</v>
      </c>
      <c r="E65" s="159" t="s">
        <v>63</v>
      </c>
      <c r="F65" s="159">
        <v>31970</v>
      </c>
      <c r="G65" s="159" t="s">
        <v>64</v>
      </c>
      <c r="H65" s="159">
        <v>1000010363</v>
      </c>
      <c r="I65" s="159" t="s">
        <v>80</v>
      </c>
      <c r="J65" s="160">
        <v>41680</v>
      </c>
      <c r="K65" s="160">
        <v>41729</v>
      </c>
      <c r="L65" s="160">
        <v>42045</v>
      </c>
      <c r="M65" s="159" t="s">
        <v>54</v>
      </c>
      <c r="N65" s="159" t="s">
        <v>55</v>
      </c>
      <c r="O65" s="159" t="s">
        <v>132</v>
      </c>
      <c r="P65" s="159" t="s">
        <v>142</v>
      </c>
      <c r="Q65" s="159">
        <v>4008140</v>
      </c>
      <c r="R65" s="161">
        <v>54354.1</v>
      </c>
      <c r="S65" s="161">
        <v>0</v>
      </c>
      <c r="T65" s="161">
        <v>0</v>
      </c>
      <c r="U65" s="159" t="s">
        <v>74</v>
      </c>
    </row>
    <row r="66" spans="1:21" x14ac:dyDescent="0.25">
      <c r="A66" s="159">
        <v>1</v>
      </c>
      <c r="B66" s="159" t="s">
        <v>41</v>
      </c>
      <c r="C66" s="159">
        <v>4008000</v>
      </c>
      <c r="D66" s="159">
        <v>20730</v>
      </c>
      <c r="E66" s="159" t="s">
        <v>63</v>
      </c>
      <c r="F66" s="159">
        <v>31970</v>
      </c>
      <c r="G66" s="159" t="s">
        <v>64</v>
      </c>
      <c r="H66" s="159">
        <v>1000010364</v>
      </c>
      <c r="I66" s="159" t="s">
        <v>186</v>
      </c>
      <c r="J66" s="160">
        <v>41665</v>
      </c>
      <c r="K66" s="160">
        <v>41729</v>
      </c>
      <c r="L66" s="160">
        <v>42030</v>
      </c>
      <c r="M66" s="159" t="s">
        <v>54</v>
      </c>
      <c r="N66" s="159" t="s">
        <v>55</v>
      </c>
      <c r="O66" s="159" t="s">
        <v>132</v>
      </c>
      <c r="P66" s="159" t="s">
        <v>142</v>
      </c>
      <c r="Q66" s="159">
        <v>4008140</v>
      </c>
      <c r="R66" s="161">
        <v>82192</v>
      </c>
      <c r="S66" s="161">
        <v>0</v>
      </c>
      <c r="T66" s="161">
        <v>0</v>
      </c>
      <c r="U66" s="159" t="s">
        <v>74</v>
      </c>
    </row>
    <row r="67" spans="1:21" x14ac:dyDescent="0.25">
      <c r="A67" s="159">
        <v>1</v>
      </c>
      <c r="B67" s="159" t="s">
        <v>41</v>
      </c>
      <c r="C67" s="159">
        <v>4008000</v>
      </c>
      <c r="D67" s="159">
        <v>20730</v>
      </c>
      <c r="E67" s="159" t="s">
        <v>63</v>
      </c>
      <c r="F67" s="159">
        <v>31970</v>
      </c>
      <c r="G67" s="159" t="s">
        <v>64</v>
      </c>
      <c r="H67" s="159">
        <v>1000010365</v>
      </c>
      <c r="I67" s="159" t="s">
        <v>187</v>
      </c>
      <c r="J67" s="160">
        <v>41671</v>
      </c>
      <c r="K67" s="160">
        <v>41729</v>
      </c>
      <c r="L67" s="160">
        <v>42036</v>
      </c>
      <c r="M67" s="159" t="s">
        <v>54</v>
      </c>
      <c r="N67" s="159" t="s">
        <v>55</v>
      </c>
      <c r="O67" s="159" t="s">
        <v>132</v>
      </c>
      <c r="P67" s="159" t="s">
        <v>142</v>
      </c>
      <c r="Q67" s="159">
        <v>4008140</v>
      </c>
      <c r="R67" s="161">
        <v>39277.17</v>
      </c>
      <c r="S67" s="161">
        <v>0</v>
      </c>
      <c r="T67" s="161">
        <v>0</v>
      </c>
      <c r="U67" s="159" t="s">
        <v>74</v>
      </c>
    </row>
    <row r="68" spans="1:21" x14ac:dyDescent="0.25">
      <c r="A68" s="159">
        <v>1</v>
      </c>
      <c r="B68" s="159" t="s">
        <v>41</v>
      </c>
      <c r="C68" s="159">
        <v>4008000</v>
      </c>
      <c r="D68" s="159">
        <v>20730</v>
      </c>
      <c r="E68" s="159" t="s">
        <v>63</v>
      </c>
      <c r="F68" s="159">
        <v>31970</v>
      </c>
      <c r="G68" s="159" t="s">
        <v>64</v>
      </c>
      <c r="H68" s="159">
        <v>1000010366</v>
      </c>
      <c r="I68" s="159" t="s">
        <v>188</v>
      </c>
      <c r="J68" s="160">
        <v>41665</v>
      </c>
      <c r="K68" s="160">
        <v>41729</v>
      </c>
      <c r="L68" s="160">
        <v>42030</v>
      </c>
      <c r="M68" s="159" t="s">
        <v>54</v>
      </c>
      <c r="N68" s="159" t="s">
        <v>55</v>
      </c>
      <c r="O68" s="159" t="s">
        <v>132</v>
      </c>
      <c r="P68" s="159" t="s">
        <v>142</v>
      </c>
      <c r="Q68" s="159">
        <v>4008140</v>
      </c>
      <c r="R68" s="161">
        <v>44137.11</v>
      </c>
      <c r="S68" s="161">
        <v>0</v>
      </c>
      <c r="T68" s="161">
        <v>0</v>
      </c>
      <c r="U68" s="159" t="s">
        <v>74</v>
      </c>
    </row>
    <row r="69" spans="1:21" x14ac:dyDescent="0.25">
      <c r="A69" s="159">
        <v>1</v>
      </c>
      <c r="B69" s="159" t="s">
        <v>41</v>
      </c>
      <c r="C69" s="159">
        <v>4008000</v>
      </c>
      <c r="D69" s="159">
        <v>20730</v>
      </c>
      <c r="E69" s="159" t="s">
        <v>63</v>
      </c>
      <c r="F69" s="159">
        <v>31970</v>
      </c>
      <c r="G69" s="159" t="s">
        <v>64</v>
      </c>
      <c r="H69" s="159">
        <v>1000010367</v>
      </c>
      <c r="I69" s="159" t="s">
        <v>189</v>
      </c>
      <c r="J69" s="160">
        <v>41671</v>
      </c>
      <c r="K69" s="160">
        <v>41729</v>
      </c>
      <c r="L69" s="160">
        <v>42036</v>
      </c>
      <c r="M69" s="159" t="s">
        <v>54</v>
      </c>
      <c r="N69" s="159" t="s">
        <v>55</v>
      </c>
      <c r="O69" s="159" t="s">
        <v>132</v>
      </c>
      <c r="P69" s="159" t="s">
        <v>142</v>
      </c>
      <c r="Q69" s="159">
        <v>4008140</v>
      </c>
      <c r="R69" s="161">
        <v>27665.88</v>
      </c>
      <c r="S69" s="161">
        <v>0</v>
      </c>
      <c r="T69" s="161">
        <v>0</v>
      </c>
      <c r="U69" s="159" t="s">
        <v>74</v>
      </c>
    </row>
    <row r="70" spans="1:21" x14ac:dyDescent="0.25">
      <c r="A70" s="159">
        <v>1</v>
      </c>
      <c r="B70" s="159" t="s">
        <v>41</v>
      </c>
      <c r="C70" s="159">
        <v>4008000</v>
      </c>
      <c r="D70" s="159">
        <v>20730</v>
      </c>
      <c r="E70" s="159" t="s">
        <v>63</v>
      </c>
      <c r="F70" s="159">
        <v>31970</v>
      </c>
      <c r="G70" s="159" t="s">
        <v>64</v>
      </c>
      <c r="H70" s="159">
        <v>1000010369</v>
      </c>
      <c r="I70" s="159" t="s">
        <v>190</v>
      </c>
      <c r="J70" s="160">
        <v>41670</v>
      </c>
      <c r="K70" s="160">
        <v>41729</v>
      </c>
      <c r="L70" s="160">
        <v>42035</v>
      </c>
      <c r="M70" s="159" t="s">
        <v>54</v>
      </c>
      <c r="N70" s="159" t="s">
        <v>55</v>
      </c>
      <c r="O70" s="159" t="s">
        <v>132</v>
      </c>
      <c r="P70" s="159" t="s">
        <v>142</v>
      </c>
      <c r="Q70" s="159">
        <v>4008140</v>
      </c>
      <c r="R70" s="161">
        <v>12534.3</v>
      </c>
      <c r="S70" s="161">
        <v>0</v>
      </c>
      <c r="T70" s="161">
        <v>0</v>
      </c>
      <c r="U70" s="159" t="s">
        <v>74</v>
      </c>
    </row>
    <row r="71" spans="1:21" x14ac:dyDescent="0.25">
      <c r="A71" s="159">
        <v>1</v>
      </c>
      <c r="B71" s="159" t="s">
        <v>41</v>
      </c>
      <c r="C71" s="159">
        <v>4008000</v>
      </c>
      <c r="D71" s="159">
        <v>20730</v>
      </c>
      <c r="E71" s="159" t="s">
        <v>63</v>
      </c>
      <c r="F71" s="159">
        <v>31970</v>
      </c>
      <c r="G71" s="159" t="s">
        <v>64</v>
      </c>
      <c r="H71" s="159">
        <v>1000010370</v>
      </c>
      <c r="I71" s="159" t="s">
        <v>191</v>
      </c>
      <c r="J71" s="160">
        <v>41670</v>
      </c>
      <c r="K71" s="160">
        <v>41729</v>
      </c>
      <c r="L71" s="160">
        <v>42079</v>
      </c>
      <c r="M71" s="159" t="s">
        <v>54</v>
      </c>
      <c r="N71" s="159" t="s">
        <v>55</v>
      </c>
      <c r="O71" s="159" t="s">
        <v>132</v>
      </c>
      <c r="P71" s="159" t="s">
        <v>142</v>
      </c>
      <c r="Q71" s="159">
        <v>4008140</v>
      </c>
      <c r="R71" s="161">
        <v>19884.88</v>
      </c>
      <c r="S71" s="161">
        <v>0</v>
      </c>
      <c r="T71" s="161">
        <v>0</v>
      </c>
      <c r="U71" s="159" t="s">
        <v>74</v>
      </c>
    </row>
    <row r="72" spans="1:21" x14ac:dyDescent="0.25">
      <c r="A72" s="159">
        <v>1</v>
      </c>
      <c r="B72" s="159" t="s">
        <v>41</v>
      </c>
      <c r="C72" s="159">
        <v>4008000</v>
      </c>
      <c r="D72" s="159">
        <v>20730</v>
      </c>
      <c r="E72" s="159" t="s">
        <v>63</v>
      </c>
      <c r="F72" s="159">
        <v>31970</v>
      </c>
      <c r="G72" s="159" t="s">
        <v>64</v>
      </c>
      <c r="H72" s="159">
        <v>1000010371</v>
      </c>
      <c r="I72" s="159" t="s">
        <v>98</v>
      </c>
      <c r="J72" s="160">
        <v>41671</v>
      </c>
      <c r="K72" s="160">
        <v>41729</v>
      </c>
      <c r="L72" s="160">
        <v>42036</v>
      </c>
      <c r="M72" s="159" t="s">
        <v>54</v>
      </c>
      <c r="N72" s="159" t="s">
        <v>55</v>
      </c>
      <c r="O72" s="159" t="s">
        <v>132</v>
      </c>
      <c r="P72" s="159" t="s">
        <v>142</v>
      </c>
      <c r="Q72" s="159">
        <v>4008140</v>
      </c>
      <c r="R72" s="161">
        <v>45481.03</v>
      </c>
      <c r="S72" s="161">
        <v>0</v>
      </c>
      <c r="T72" s="161">
        <v>0</v>
      </c>
      <c r="U72" s="159" t="s">
        <v>74</v>
      </c>
    </row>
    <row r="73" spans="1:21" x14ac:dyDescent="0.25">
      <c r="A73" s="159">
        <v>1</v>
      </c>
      <c r="B73" s="159" t="s">
        <v>41</v>
      </c>
      <c r="C73" s="159">
        <v>4008000</v>
      </c>
      <c r="D73" s="159">
        <v>20730</v>
      </c>
      <c r="E73" s="159" t="s">
        <v>63</v>
      </c>
      <c r="F73" s="159">
        <v>31970</v>
      </c>
      <c r="G73" s="159" t="s">
        <v>64</v>
      </c>
      <c r="H73" s="159">
        <v>1000010372</v>
      </c>
      <c r="I73" s="159" t="s">
        <v>67</v>
      </c>
      <c r="J73" s="160">
        <v>41671</v>
      </c>
      <c r="K73" s="160">
        <v>41729</v>
      </c>
      <c r="L73" s="160">
        <v>42036</v>
      </c>
      <c r="M73" s="159" t="s">
        <v>54</v>
      </c>
      <c r="N73" s="159" t="s">
        <v>55</v>
      </c>
      <c r="O73" s="159" t="s">
        <v>132</v>
      </c>
      <c r="P73" s="159" t="s">
        <v>142</v>
      </c>
      <c r="Q73" s="159">
        <v>4008140</v>
      </c>
      <c r="R73" s="161">
        <v>57134.239999999998</v>
      </c>
      <c r="S73" s="161">
        <v>0</v>
      </c>
      <c r="T73" s="161">
        <v>0</v>
      </c>
      <c r="U73" s="159" t="s">
        <v>74</v>
      </c>
    </row>
    <row r="74" spans="1:21" x14ac:dyDescent="0.25">
      <c r="A74" s="159">
        <v>1</v>
      </c>
      <c r="B74" s="159" t="s">
        <v>41</v>
      </c>
      <c r="C74" s="159">
        <v>4008000</v>
      </c>
      <c r="D74" s="159">
        <v>20730</v>
      </c>
      <c r="E74" s="159" t="s">
        <v>63</v>
      </c>
      <c r="F74" s="159">
        <v>31970</v>
      </c>
      <c r="G74" s="159" t="s">
        <v>64</v>
      </c>
      <c r="H74" s="159">
        <v>1000010373</v>
      </c>
      <c r="I74" s="159" t="s">
        <v>192</v>
      </c>
      <c r="J74" s="160">
        <v>41671</v>
      </c>
      <c r="K74" s="160">
        <v>41729</v>
      </c>
      <c r="L74" s="160">
        <v>42036</v>
      </c>
      <c r="M74" s="159" t="s">
        <v>54</v>
      </c>
      <c r="N74" s="159" t="s">
        <v>55</v>
      </c>
      <c r="O74" s="159" t="s">
        <v>132</v>
      </c>
      <c r="P74" s="159" t="s">
        <v>142</v>
      </c>
      <c r="Q74" s="159">
        <v>4008140</v>
      </c>
      <c r="R74" s="161">
        <v>17690.650000000001</v>
      </c>
      <c r="S74" s="161">
        <v>0</v>
      </c>
      <c r="T74" s="161">
        <v>0</v>
      </c>
      <c r="U74" s="159" t="s">
        <v>74</v>
      </c>
    </row>
    <row r="75" spans="1:21" x14ac:dyDescent="0.25">
      <c r="A75" s="159">
        <v>1</v>
      </c>
      <c r="B75" s="159" t="s">
        <v>41</v>
      </c>
      <c r="C75" s="159">
        <v>4008000</v>
      </c>
      <c r="D75" s="159">
        <v>20730</v>
      </c>
      <c r="E75" s="159" t="s">
        <v>63</v>
      </c>
      <c r="F75" s="159">
        <v>31970</v>
      </c>
      <c r="G75" s="159" t="s">
        <v>64</v>
      </c>
      <c r="H75" s="159">
        <v>1000010374</v>
      </c>
      <c r="I75" s="159" t="s">
        <v>114</v>
      </c>
      <c r="J75" s="160">
        <v>41670</v>
      </c>
      <c r="K75" s="160">
        <v>41729</v>
      </c>
      <c r="L75" s="160">
        <v>42035</v>
      </c>
      <c r="M75" s="159" t="s">
        <v>54</v>
      </c>
      <c r="N75" s="159" t="s">
        <v>55</v>
      </c>
      <c r="O75" s="159" t="s">
        <v>132</v>
      </c>
      <c r="P75" s="159" t="s">
        <v>142</v>
      </c>
      <c r="Q75" s="159">
        <v>4008140</v>
      </c>
      <c r="R75" s="161">
        <v>52917.73</v>
      </c>
      <c r="S75" s="161">
        <v>0</v>
      </c>
      <c r="T75" s="161">
        <v>0</v>
      </c>
      <c r="U75" s="159" t="s">
        <v>74</v>
      </c>
    </row>
    <row r="76" spans="1:21" x14ac:dyDescent="0.25">
      <c r="A76" s="159">
        <v>1</v>
      </c>
      <c r="B76" s="159" t="s">
        <v>41</v>
      </c>
      <c r="C76" s="159">
        <v>4008000</v>
      </c>
      <c r="D76" s="159">
        <v>20730</v>
      </c>
      <c r="E76" s="159" t="s">
        <v>63</v>
      </c>
      <c r="F76" s="159">
        <v>31970</v>
      </c>
      <c r="G76" s="159" t="s">
        <v>64</v>
      </c>
      <c r="H76" s="159">
        <v>1000010375</v>
      </c>
      <c r="I76" s="159" t="s">
        <v>115</v>
      </c>
      <c r="J76" s="160">
        <v>41671</v>
      </c>
      <c r="K76" s="160">
        <v>41729</v>
      </c>
      <c r="L76" s="160">
        <v>42036</v>
      </c>
      <c r="M76" s="159" t="s">
        <v>54</v>
      </c>
      <c r="N76" s="159" t="s">
        <v>55</v>
      </c>
      <c r="O76" s="159" t="s">
        <v>132</v>
      </c>
      <c r="P76" s="159" t="s">
        <v>142</v>
      </c>
      <c r="Q76" s="159">
        <v>4008140</v>
      </c>
      <c r="R76" s="161">
        <v>39025.660000000003</v>
      </c>
      <c r="S76" s="161">
        <v>0</v>
      </c>
      <c r="T76" s="161">
        <v>0</v>
      </c>
      <c r="U76" s="159" t="s">
        <v>74</v>
      </c>
    </row>
    <row r="77" spans="1:21" x14ac:dyDescent="0.25">
      <c r="A77" s="159">
        <v>1</v>
      </c>
      <c r="B77" s="159" t="s">
        <v>41</v>
      </c>
      <c r="C77" s="159">
        <v>4008000</v>
      </c>
      <c r="D77" s="159">
        <v>20730</v>
      </c>
      <c r="E77" s="159" t="s">
        <v>63</v>
      </c>
      <c r="F77" s="159">
        <v>31970</v>
      </c>
      <c r="G77" s="159" t="s">
        <v>64</v>
      </c>
      <c r="H77" s="159">
        <v>1000010377</v>
      </c>
      <c r="I77" s="159" t="s">
        <v>99</v>
      </c>
      <c r="J77" s="160">
        <v>41671</v>
      </c>
      <c r="K77" s="160">
        <v>41729</v>
      </c>
      <c r="L77" s="160">
        <v>42036</v>
      </c>
      <c r="M77" s="159" t="s">
        <v>54</v>
      </c>
      <c r="N77" s="159" t="s">
        <v>55</v>
      </c>
      <c r="O77" s="159" t="s">
        <v>132</v>
      </c>
      <c r="P77" s="159" t="s">
        <v>142</v>
      </c>
      <c r="Q77" s="159">
        <v>4008140</v>
      </c>
      <c r="R77" s="161">
        <v>31294.3</v>
      </c>
      <c r="S77" s="161">
        <v>0</v>
      </c>
      <c r="T77" s="161">
        <v>0</v>
      </c>
      <c r="U77" s="159" t="s">
        <v>74</v>
      </c>
    </row>
    <row r="78" spans="1:21" x14ac:dyDescent="0.25">
      <c r="A78" s="159">
        <v>1</v>
      </c>
      <c r="B78" s="159" t="s">
        <v>41</v>
      </c>
      <c r="C78" s="159">
        <v>4008000</v>
      </c>
      <c r="D78" s="159">
        <v>20730</v>
      </c>
      <c r="E78" s="159" t="s">
        <v>63</v>
      </c>
      <c r="F78" s="159">
        <v>31970</v>
      </c>
      <c r="G78" s="159" t="s">
        <v>64</v>
      </c>
      <c r="H78" s="159">
        <v>1000010378</v>
      </c>
      <c r="I78" s="159" t="s">
        <v>101</v>
      </c>
      <c r="J78" s="160">
        <v>41671</v>
      </c>
      <c r="K78" s="160">
        <v>41729</v>
      </c>
      <c r="L78" s="160">
        <v>42036</v>
      </c>
      <c r="M78" s="159" t="s">
        <v>54</v>
      </c>
      <c r="N78" s="159" t="s">
        <v>55</v>
      </c>
      <c r="O78" s="159" t="s">
        <v>132</v>
      </c>
      <c r="P78" s="159" t="s">
        <v>142</v>
      </c>
      <c r="Q78" s="159">
        <v>4008140</v>
      </c>
      <c r="R78" s="161">
        <v>24973.07</v>
      </c>
      <c r="S78" s="161">
        <v>0</v>
      </c>
      <c r="T78" s="161">
        <v>0</v>
      </c>
      <c r="U78" s="159" t="s">
        <v>74</v>
      </c>
    </row>
    <row r="79" spans="1:21" x14ac:dyDescent="0.25">
      <c r="A79" s="159">
        <v>1</v>
      </c>
      <c r="B79" s="159" t="s">
        <v>41</v>
      </c>
      <c r="C79" s="159">
        <v>4008000</v>
      </c>
      <c r="D79" s="159">
        <v>20730</v>
      </c>
      <c r="E79" s="159" t="s">
        <v>63</v>
      </c>
      <c r="F79" s="159">
        <v>31970</v>
      </c>
      <c r="G79" s="159" t="s">
        <v>64</v>
      </c>
      <c r="H79" s="159">
        <v>1000010379</v>
      </c>
      <c r="I79" s="159" t="s">
        <v>193</v>
      </c>
      <c r="J79" s="160">
        <v>41671</v>
      </c>
      <c r="K79" s="160">
        <v>41729</v>
      </c>
      <c r="L79" s="160">
        <v>42036</v>
      </c>
      <c r="M79" s="159" t="s">
        <v>54</v>
      </c>
      <c r="N79" s="159" t="s">
        <v>55</v>
      </c>
      <c r="O79" s="159" t="s">
        <v>132</v>
      </c>
      <c r="P79" s="159" t="s">
        <v>142</v>
      </c>
      <c r="Q79" s="159">
        <v>4008140</v>
      </c>
      <c r="R79" s="161">
        <v>75117.06</v>
      </c>
      <c r="S79" s="161">
        <v>0</v>
      </c>
      <c r="T79" s="161">
        <v>0</v>
      </c>
      <c r="U79" s="159" t="s">
        <v>74</v>
      </c>
    </row>
    <row r="80" spans="1:21" x14ac:dyDescent="0.25">
      <c r="A80" s="159">
        <v>1</v>
      </c>
      <c r="B80" s="159" t="s">
        <v>41</v>
      </c>
      <c r="C80" s="159">
        <v>4008000</v>
      </c>
      <c r="D80" s="159">
        <v>20730</v>
      </c>
      <c r="E80" s="159" t="s">
        <v>63</v>
      </c>
      <c r="F80" s="159">
        <v>31970</v>
      </c>
      <c r="G80" s="159" t="s">
        <v>64</v>
      </c>
      <c r="H80" s="159">
        <v>1000010380</v>
      </c>
      <c r="I80" s="159" t="s">
        <v>194</v>
      </c>
      <c r="J80" s="160">
        <v>41671</v>
      </c>
      <c r="K80" s="160">
        <v>41729</v>
      </c>
      <c r="L80" s="160">
        <v>42005</v>
      </c>
      <c r="M80" s="159" t="s">
        <v>54</v>
      </c>
      <c r="N80" s="159" t="s">
        <v>55</v>
      </c>
      <c r="O80" s="159" t="s">
        <v>132</v>
      </c>
      <c r="P80" s="159" t="s">
        <v>142</v>
      </c>
      <c r="Q80" s="159">
        <v>4008140</v>
      </c>
      <c r="R80" s="161">
        <v>20573.05</v>
      </c>
      <c r="S80" s="161">
        <v>0</v>
      </c>
      <c r="T80" s="161">
        <v>0</v>
      </c>
      <c r="U80" s="159" t="s">
        <v>74</v>
      </c>
    </row>
    <row r="81" spans="1:21" x14ac:dyDescent="0.25">
      <c r="A81" s="159">
        <v>1</v>
      </c>
      <c r="B81" s="159" t="s">
        <v>41</v>
      </c>
      <c r="C81" s="159">
        <v>4008000</v>
      </c>
      <c r="D81" s="159">
        <v>20730</v>
      </c>
      <c r="E81" s="159" t="s">
        <v>63</v>
      </c>
      <c r="F81" s="159">
        <v>31970</v>
      </c>
      <c r="G81" s="159" t="s">
        <v>64</v>
      </c>
      <c r="H81" s="159">
        <v>1000010381</v>
      </c>
      <c r="I81" s="159" t="s">
        <v>100</v>
      </c>
      <c r="J81" s="160">
        <v>41671</v>
      </c>
      <c r="K81" s="160">
        <v>41729</v>
      </c>
      <c r="L81" s="160">
        <v>42036</v>
      </c>
      <c r="M81" s="159" t="s">
        <v>54</v>
      </c>
      <c r="N81" s="159" t="s">
        <v>55</v>
      </c>
      <c r="O81" s="159" t="s">
        <v>132</v>
      </c>
      <c r="P81" s="159" t="s">
        <v>142</v>
      </c>
      <c r="Q81" s="159">
        <v>4008140</v>
      </c>
      <c r="R81" s="161">
        <v>143460.17000000001</v>
      </c>
      <c r="S81" s="161">
        <v>0</v>
      </c>
      <c r="T81" s="161">
        <v>0</v>
      </c>
      <c r="U81" s="159" t="s">
        <v>74</v>
      </c>
    </row>
    <row r="82" spans="1:21" x14ac:dyDescent="0.25">
      <c r="A82" s="159">
        <v>1</v>
      </c>
      <c r="B82" s="159" t="s">
        <v>41</v>
      </c>
      <c r="C82" s="159">
        <v>4008000</v>
      </c>
      <c r="D82" s="159">
        <v>20730</v>
      </c>
      <c r="E82" s="159" t="s">
        <v>63</v>
      </c>
      <c r="F82" s="159">
        <v>31970</v>
      </c>
      <c r="G82" s="159" t="s">
        <v>64</v>
      </c>
      <c r="H82" s="159">
        <v>1000010383</v>
      </c>
      <c r="I82" s="159" t="s">
        <v>116</v>
      </c>
      <c r="J82" s="160">
        <v>41674</v>
      </c>
      <c r="K82" s="160">
        <v>41729</v>
      </c>
      <c r="L82" s="160">
        <v>42098</v>
      </c>
      <c r="M82" s="159" t="s">
        <v>54</v>
      </c>
      <c r="N82" s="159" t="s">
        <v>55</v>
      </c>
      <c r="O82" s="159" t="s">
        <v>132</v>
      </c>
      <c r="P82" s="159" t="s">
        <v>142</v>
      </c>
      <c r="Q82" s="159">
        <v>4008140</v>
      </c>
      <c r="R82" s="161">
        <v>52830.29</v>
      </c>
      <c r="S82" s="161">
        <v>0</v>
      </c>
      <c r="T82" s="161">
        <v>0</v>
      </c>
      <c r="U82" s="159" t="s">
        <v>74</v>
      </c>
    </row>
    <row r="83" spans="1:21" x14ac:dyDescent="0.25">
      <c r="A83" s="159">
        <v>1</v>
      </c>
      <c r="B83" s="159" t="s">
        <v>41</v>
      </c>
      <c r="C83" s="159">
        <v>4008000</v>
      </c>
      <c r="D83" s="159">
        <v>20730</v>
      </c>
      <c r="E83" s="159" t="s">
        <v>63</v>
      </c>
      <c r="F83" s="159">
        <v>31970</v>
      </c>
      <c r="G83" s="159" t="s">
        <v>64</v>
      </c>
      <c r="H83" s="159">
        <v>1000010385</v>
      </c>
      <c r="I83" s="159" t="s">
        <v>195</v>
      </c>
      <c r="J83" s="160">
        <v>41688</v>
      </c>
      <c r="K83" s="160">
        <v>41729</v>
      </c>
      <c r="L83" s="160">
        <v>42053</v>
      </c>
      <c r="M83" s="159" t="s">
        <v>54</v>
      </c>
      <c r="N83" s="159" t="s">
        <v>55</v>
      </c>
      <c r="O83" s="159" t="s">
        <v>132</v>
      </c>
      <c r="P83" s="159" t="s">
        <v>142</v>
      </c>
      <c r="Q83" s="159">
        <v>4008140</v>
      </c>
      <c r="R83" s="161">
        <v>27477.08</v>
      </c>
      <c r="S83" s="161">
        <v>0</v>
      </c>
      <c r="T83" s="161">
        <v>0</v>
      </c>
      <c r="U83" s="159" t="s">
        <v>74</v>
      </c>
    </row>
    <row r="84" spans="1:21" x14ac:dyDescent="0.25">
      <c r="A84" s="159">
        <v>1</v>
      </c>
      <c r="B84" s="159" t="s">
        <v>41</v>
      </c>
      <c r="C84" s="159">
        <v>4008000</v>
      </c>
      <c r="D84" s="159">
        <v>20730</v>
      </c>
      <c r="E84" s="159" t="s">
        <v>63</v>
      </c>
      <c r="F84" s="159">
        <v>31970</v>
      </c>
      <c r="G84" s="159" t="s">
        <v>64</v>
      </c>
      <c r="H84" s="159">
        <v>1000010387</v>
      </c>
      <c r="I84" s="159" t="s">
        <v>120</v>
      </c>
      <c r="J84" s="160">
        <v>41685</v>
      </c>
      <c r="K84" s="160">
        <v>41729</v>
      </c>
      <c r="L84" s="160">
        <v>42050</v>
      </c>
      <c r="M84" s="159" t="s">
        <v>54</v>
      </c>
      <c r="N84" s="159" t="s">
        <v>55</v>
      </c>
      <c r="O84" s="159" t="s">
        <v>132</v>
      </c>
      <c r="P84" s="159" t="s">
        <v>142</v>
      </c>
      <c r="Q84" s="159">
        <v>4008140</v>
      </c>
      <c r="R84" s="161">
        <v>52602.6</v>
      </c>
      <c r="S84" s="161">
        <v>0</v>
      </c>
      <c r="T84" s="161">
        <v>0</v>
      </c>
      <c r="U84" s="159" t="s">
        <v>74</v>
      </c>
    </row>
    <row r="85" spans="1:21" x14ac:dyDescent="0.25">
      <c r="A85" s="159">
        <v>1</v>
      </c>
      <c r="B85" s="159" t="s">
        <v>41</v>
      </c>
      <c r="C85" s="159">
        <v>4008000</v>
      </c>
      <c r="D85" s="159">
        <v>20730</v>
      </c>
      <c r="E85" s="159" t="s">
        <v>63</v>
      </c>
      <c r="F85" s="159">
        <v>31970</v>
      </c>
      <c r="G85" s="159" t="s">
        <v>64</v>
      </c>
      <c r="H85" s="159">
        <v>1000010388</v>
      </c>
      <c r="I85" s="159" t="s">
        <v>196</v>
      </c>
      <c r="J85" s="160">
        <v>41677</v>
      </c>
      <c r="K85" s="160">
        <v>41729</v>
      </c>
      <c r="L85" s="160">
        <v>42042</v>
      </c>
      <c r="M85" s="159" t="s">
        <v>54</v>
      </c>
      <c r="N85" s="159" t="s">
        <v>55</v>
      </c>
      <c r="O85" s="159" t="s">
        <v>132</v>
      </c>
      <c r="P85" s="159" t="s">
        <v>142</v>
      </c>
      <c r="Q85" s="159">
        <v>4008140</v>
      </c>
      <c r="R85" s="161">
        <v>34132.19</v>
      </c>
      <c r="S85" s="161">
        <v>0</v>
      </c>
      <c r="T85" s="161">
        <v>0</v>
      </c>
      <c r="U85" s="159" t="s">
        <v>74</v>
      </c>
    </row>
    <row r="86" spans="1:21" x14ac:dyDescent="0.25">
      <c r="A86" s="159">
        <v>1</v>
      </c>
      <c r="B86" s="159" t="s">
        <v>41</v>
      </c>
      <c r="C86" s="159">
        <v>4008000</v>
      </c>
      <c r="D86" s="159">
        <v>20730</v>
      </c>
      <c r="E86" s="159" t="s">
        <v>63</v>
      </c>
      <c r="F86" s="159">
        <v>31970</v>
      </c>
      <c r="G86" s="159" t="s">
        <v>64</v>
      </c>
      <c r="H86" s="159">
        <v>1000010389</v>
      </c>
      <c r="I86" s="159" t="s">
        <v>117</v>
      </c>
      <c r="J86" s="160">
        <v>41685</v>
      </c>
      <c r="K86" s="160">
        <v>41729</v>
      </c>
      <c r="L86" s="160">
        <v>42050</v>
      </c>
      <c r="M86" s="159" t="s">
        <v>54</v>
      </c>
      <c r="N86" s="159" t="s">
        <v>55</v>
      </c>
      <c r="O86" s="159" t="s">
        <v>132</v>
      </c>
      <c r="P86" s="159" t="s">
        <v>142</v>
      </c>
      <c r="Q86" s="159">
        <v>4008140</v>
      </c>
      <c r="R86" s="161">
        <v>19750.97</v>
      </c>
      <c r="S86" s="161">
        <v>0</v>
      </c>
      <c r="T86" s="161">
        <v>0</v>
      </c>
      <c r="U86" s="159" t="s">
        <v>74</v>
      </c>
    </row>
    <row r="87" spans="1:21" x14ac:dyDescent="0.25">
      <c r="A87" s="159">
        <v>1</v>
      </c>
      <c r="B87" s="159" t="s">
        <v>41</v>
      </c>
      <c r="C87" s="159">
        <v>4008000</v>
      </c>
      <c r="D87" s="159">
        <v>20730</v>
      </c>
      <c r="E87" s="159" t="s">
        <v>63</v>
      </c>
      <c r="F87" s="159">
        <v>31970</v>
      </c>
      <c r="G87" s="159" t="s">
        <v>64</v>
      </c>
      <c r="H87" s="159">
        <v>1000010390</v>
      </c>
      <c r="I87" s="159" t="s">
        <v>119</v>
      </c>
      <c r="J87" s="160">
        <v>41684</v>
      </c>
      <c r="K87" s="160">
        <v>41729</v>
      </c>
      <c r="L87" s="160">
        <v>42049</v>
      </c>
      <c r="M87" s="159" t="s">
        <v>54</v>
      </c>
      <c r="N87" s="159" t="s">
        <v>55</v>
      </c>
      <c r="O87" s="159" t="s">
        <v>132</v>
      </c>
      <c r="P87" s="159" t="s">
        <v>142</v>
      </c>
      <c r="Q87" s="159">
        <v>4008140</v>
      </c>
      <c r="R87" s="161">
        <v>54623.13</v>
      </c>
      <c r="S87" s="161">
        <v>0</v>
      </c>
      <c r="T87" s="161">
        <v>0</v>
      </c>
      <c r="U87" s="159" t="s">
        <v>74</v>
      </c>
    </row>
    <row r="88" spans="1:21" x14ac:dyDescent="0.25">
      <c r="A88" s="159">
        <v>1</v>
      </c>
      <c r="B88" s="159" t="s">
        <v>41</v>
      </c>
      <c r="C88" s="159">
        <v>4008000</v>
      </c>
      <c r="D88" s="159">
        <v>20730</v>
      </c>
      <c r="E88" s="159" t="s">
        <v>63</v>
      </c>
      <c r="F88" s="159">
        <v>31970</v>
      </c>
      <c r="G88" s="159" t="s">
        <v>64</v>
      </c>
      <c r="H88" s="159">
        <v>1000010391</v>
      </c>
      <c r="I88" s="159" t="s">
        <v>197</v>
      </c>
      <c r="J88" s="160">
        <v>41685</v>
      </c>
      <c r="K88" s="160">
        <v>41729</v>
      </c>
      <c r="L88" s="160">
        <v>42050</v>
      </c>
      <c r="M88" s="159" t="s">
        <v>54</v>
      </c>
      <c r="N88" s="159" t="s">
        <v>55</v>
      </c>
      <c r="O88" s="159" t="s">
        <v>132</v>
      </c>
      <c r="P88" s="159" t="s">
        <v>142</v>
      </c>
      <c r="Q88" s="159">
        <v>4008140</v>
      </c>
      <c r="R88" s="161">
        <v>28493.08</v>
      </c>
      <c r="S88" s="161">
        <v>0</v>
      </c>
      <c r="T88" s="161">
        <v>0</v>
      </c>
      <c r="U88" s="159" t="s">
        <v>74</v>
      </c>
    </row>
    <row r="89" spans="1:21" x14ac:dyDescent="0.25">
      <c r="A89" s="159">
        <v>1</v>
      </c>
      <c r="B89" s="159" t="s">
        <v>41</v>
      </c>
      <c r="C89" s="159">
        <v>4008000</v>
      </c>
      <c r="D89" s="159">
        <v>20730</v>
      </c>
      <c r="E89" s="159" t="s">
        <v>63</v>
      </c>
      <c r="F89" s="159">
        <v>31970</v>
      </c>
      <c r="G89" s="159" t="s">
        <v>64</v>
      </c>
      <c r="H89" s="159">
        <v>1000010393</v>
      </c>
      <c r="I89" s="159" t="s">
        <v>118</v>
      </c>
      <c r="J89" s="160">
        <v>41683</v>
      </c>
      <c r="K89" s="160">
        <v>41729</v>
      </c>
      <c r="L89" s="160">
        <v>42048</v>
      </c>
      <c r="M89" s="159" t="s">
        <v>54</v>
      </c>
      <c r="N89" s="159" t="s">
        <v>55</v>
      </c>
      <c r="O89" s="159" t="s">
        <v>132</v>
      </c>
      <c r="P89" s="159" t="s">
        <v>142</v>
      </c>
      <c r="Q89" s="159">
        <v>4008140</v>
      </c>
      <c r="R89" s="161">
        <v>48788.88</v>
      </c>
      <c r="S89" s="161">
        <v>0</v>
      </c>
      <c r="T89" s="161">
        <v>0</v>
      </c>
      <c r="U89" s="159" t="s">
        <v>74</v>
      </c>
    </row>
    <row r="90" spans="1:21" x14ac:dyDescent="0.25">
      <c r="A90" s="159">
        <v>1</v>
      </c>
      <c r="B90" s="159" t="s">
        <v>41</v>
      </c>
      <c r="C90" s="159">
        <v>4008000</v>
      </c>
      <c r="D90" s="159">
        <v>20730</v>
      </c>
      <c r="E90" s="159" t="s">
        <v>63</v>
      </c>
      <c r="F90" s="159">
        <v>31970</v>
      </c>
      <c r="G90" s="159" t="s">
        <v>64</v>
      </c>
      <c r="H90" s="159">
        <v>1000010395</v>
      </c>
      <c r="I90" s="159" t="s">
        <v>198</v>
      </c>
      <c r="J90" s="160">
        <v>41695</v>
      </c>
      <c r="K90" s="160">
        <v>41729</v>
      </c>
      <c r="L90" s="160">
        <v>42060</v>
      </c>
      <c r="M90" s="159" t="s">
        <v>54</v>
      </c>
      <c r="N90" s="159" t="s">
        <v>55</v>
      </c>
      <c r="O90" s="159" t="s">
        <v>132</v>
      </c>
      <c r="P90" s="159" t="s">
        <v>142</v>
      </c>
      <c r="Q90" s="159">
        <v>4008140</v>
      </c>
      <c r="R90" s="161">
        <v>36164.400000000001</v>
      </c>
      <c r="S90" s="161">
        <v>0</v>
      </c>
      <c r="T90" s="161">
        <v>0</v>
      </c>
      <c r="U90" s="159" t="s">
        <v>74</v>
      </c>
    </row>
    <row r="91" spans="1:21" x14ac:dyDescent="0.25">
      <c r="A91" s="159">
        <v>1</v>
      </c>
      <c r="B91" s="159" t="s">
        <v>41</v>
      </c>
      <c r="C91" s="159">
        <v>4008000</v>
      </c>
      <c r="D91" s="159">
        <v>20730</v>
      </c>
      <c r="E91" s="159" t="s">
        <v>63</v>
      </c>
      <c r="F91" s="159">
        <v>31970</v>
      </c>
      <c r="G91" s="159" t="s">
        <v>64</v>
      </c>
      <c r="H91" s="159">
        <v>1000010396</v>
      </c>
      <c r="I91" s="159" t="s">
        <v>121</v>
      </c>
      <c r="J91" s="160">
        <v>41691</v>
      </c>
      <c r="K91" s="160">
        <v>41729</v>
      </c>
      <c r="L91" s="160">
        <v>42056</v>
      </c>
      <c r="M91" s="159" t="s">
        <v>54</v>
      </c>
      <c r="N91" s="159" t="s">
        <v>55</v>
      </c>
      <c r="O91" s="159" t="s">
        <v>132</v>
      </c>
      <c r="P91" s="159" t="s">
        <v>142</v>
      </c>
      <c r="Q91" s="159">
        <v>4008140</v>
      </c>
      <c r="R91" s="161">
        <v>42112.03</v>
      </c>
      <c r="S91" s="161">
        <v>0</v>
      </c>
      <c r="T91" s="161">
        <v>0</v>
      </c>
      <c r="U91" s="159" t="s">
        <v>74</v>
      </c>
    </row>
    <row r="92" spans="1:21" x14ac:dyDescent="0.25">
      <c r="A92" s="159">
        <v>1</v>
      </c>
      <c r="B92" s="159" t="s">
        <v>41</v>
      </c>
      <c r="C92" s="159">
        <v>4008000</v>
      </c>
      <c r="D92" s="159">
        <v>20730</v>
      </c>
      <c r="E92" s="159" t="s">
        <v>63</v>
      </c>
      <c r="F92" s="159">
        <v>31970</v>
      </c>
      <c r="G92" s="159" t="s">
        <v>64</v>
      </c>
      <c r="H92" s="159">
        <v>1000010397</v>
      </c>
      <c r="I92" s="159" t="s">
        <v>199</v>
      </c>
      <c r="J92" s="160">
        <v>41692</v>
      </c>
      <c r="K92" s="160">
        <v>41729</v>
      </c>
      <c r="L92" s="160">
        <v>42057</v>
      </c>
      <c r="M92" s="159" t="s">
        <v>54</v>
      </c>
      <c r="N92" s="159" t="s">
        <v>55</v>
      </c>
      <c r="O92" s="159" t="s">
        <v>132</v>
      </c>
      <c r="P92" s="159" t="s">
        <v>142</v>
      </c>
      <c r="Q92" s="159">
        <v>4008140</v>
      </c>
      <c r="R92" s="161">
        <v>86184.62</v>
      </c>
      <c r="S92" s="161">
        <v>0</v>
      </c>
      <c r="T92" s="161">
        <v>0</v>
      </c>
      <c r="U92" s="159" t="s">
        <v>74</v>
      </c>
    </row>
    <row r="93" spans="1:21" x14ac:dyDescent="0.25">
      <c r="A93" s="159">
        <v>1</v>
      </c>
      <c r="B93" s="159" t="s">
        <v>41</v>
      </c>
      <c r="C93" s="159">
        <v>4008000</v>
      </c>
      <c r="D93" s="159">
        <v>20730</v>
      </c>
      <c r="E93" s="159" t="s">
        <v>63</v>
      </c>
      <c r="F93" s="159">
        <v>31970</v>
      </c>
      <c r="G93" s="159" t="s">
        <v>64</v>
      </c>
      <c r="H93" s="159">
        <v>1000010398</v>
      </c>
      <c r="I93" s="159" t="s">
        <v>200</v>
      </c>
      <c r="J93" s="160">
        <v>41692</v>
      </c>
      <c r="K93" s="160">
        <v>41729</v>
      </c>
      <c r="L93" s="160">
        <v>42057</v>
      </c>
      <c r="M93" s="159" t="s">
        <v>54</v>
      </c>
      <c r="N93" s="159" t="s">
        <v>55</v>
      </c>
      <c r="O93" s="159" t="s">
        <v>132</v>
      </c>
      <c r="P93" s="159" t="s">
        <v>142</v>
      </c>
      <c r="Q93" s="159">
        <v>4008140</v>
      </c>
      <c r="R93" s="161">
        <v>18052.189999999999</v>
      </c>
      <c r="S93" s="161">
        <v>0</v>
      </c>
      <c r="T93" s="161">
        <v>0</v>
      </c>
      <c r="U93" s="159" t="s">
        <v>74</v>
      </c>
    </row>
    <row r="94" spans="1:21" x14ac:dyDescent="0.25">
      <c r="A94" s="159">
        <v>1</v>
      </c>
      <c r="B94" s="159" t="s">
        <v>41</v>
      </c>
      <c r="C94" s="159">
        <v>4008000</v>
      </c>
      <c r="D94" s="159">
        <v>20730</v>
      </c>
      <c r="E94" s="159" t="s">
        <v>63</v>
      </c>
      <c r="F94" s="159">
        <v>31970</v>
      </c>
      <c r="G94" s="159" t="s">
        <v>64</v>
      </c>
      <c r="H94" s="159">
        <v>1000010399</v>
      </c>
      <c r="I94" s="159" t="s">
        <v>107</v>
      </c>
      <c r="J94" s="160">
        <v>41699</v>
      </c>
      <c r="K94" s="160">
        <v>41729</v>
      </c>
      <c r="L94" s="160">
        <v>42064</v>
      </c>
      <c r="M94" s="159" t="s">
        <v>54</v>
      </c>
      <c r="N94" s="159" t="s">
        <v>55</v>
      </c>
      <c r="O94" s="159" t="s">
        <v>132</v>
      </c>
      <c r="P94" s="159" t="s">
        <v>142</v>
      </c>
      <c r="Q94" s="159">
        <v>4008140</v>
      </c>
      <c r="R94" s="161">
        <v>30426.080000000002</v>
      </c>
      <c r="S94" s="161">
        <v>0</v>
      </c>
      <c r="T94" s="161">
        <v>0</v>
      </c>
      <c r="U94" s="159" t="s">
        <v>74</v>
      </c>
    </row>
    <row r="95" spans="1:21" x14ac:dyDescent="0.25">
      <c r="A95" s="159">
        <v>1</v>
      </c>
      <c r="B95" s="159" t="s">
        <v>41</v>
      </c>
      <c r="C95" s="159">
        <v>4008000</v>
      </c>
      <c r="D95" s="159">
        <v>20730</v>
      </c>
      <c r="E95" s="159" t="s">
        <v>63</v>
      </c>
      <c r="F95" s="159">
        <v>31970</v>
      </c>
      <c r="G95" s="159" t="s">
        <v>64</v>
      </c>
      <c r="H95" s="159">
        <v>1000010400</v>
      </c>
      <c r="I95" s="159" t="s">
        <v>201</v>
      </c>
      <c r="J95" s="160">
        <v>41699</v>
      </c>
      <c r="K95" s="160">
        <v>41729</v>
      </c>
      <c r="L95" s="160">
        <v>42064</v>
      </c>
      <c r="M95" s="159" t="s">
        <v>54</v>
      </c>
      <c r="N95" s="159" t="s">
        <v>55</v>
      </c>
      <c r="O95" s="159" t="s">
        <v>132</v>
      </c>
      <c r="P95" s="159" t="s">
        <v>142</v>
      </c>
      <c r="Q95" s="159">
        <v>4008140</v>
      </c>
      <c r="R95" s="161">
        <v>24603.49</v>
      </c>
      <c r="S95" s="161">
        <v>0</v>
      </c>
      <c r="T95" s="161">
        <v>0</v>
      </c>
      <c r="U95" s="159" t="s">
        <v>74</v>
      </c>
    </row>
    <row r="96" spans="1:21" x14ac:dyDescent="0.25">
      <c r="A96" s="159">
        <v>1</v>
      </c>
      <c r="B96" s="159" t="s">
        <v>41</v>
      </c>
      <c r="C96" s="159">
        <v>4008000</v>
      </c>
      <c r="D96" s="159">
        <v>20730</v>
      </c>
      <c r="E96" s="159" t="s">
        <v>63</v>
      </c>
      <c r="F96" s="159">
        <v>31970</v>
      </c>
      <c r="G96" s="159" t="s">
        <v>64</v>
      </c>
      <c r="H96" s="159">
        <v>1000010401</v>
      </c>
      <c r="I96" s="159" t="s">
        <v>82</v>
      </c>
      <c r="J96" s="160">
        <v>41700</v>
      </c>
      <c r="K96" s="160">
        <v>41729</v>
      </c>
      <c r="L96" s="160">
        <v>42065</v>
      </c>
      <c r="M96" s="159" t="s">
        <v>54</v>
      </c>
      <c r="N96" s="159" t="s">
        <v>55</v>
      </c>
      <c r="O96" s="159" t="s">
        <v>132</v>
      </c>
      <c r="P96" s="159" t="s">
        <v>142</v>
      </c>
      <c r="Q96" s="159">
        <v>4008140</v>
      </c>
      <c r="R96" s="161">
        <v>144905.22</v>
      </c>
      <c r="S96" s="161">
        <v>0</v>
      </c>
      <c r="T96" s="161">
        <v>0</v>
      </c>
      <c r="U96" s="159" t="s">
        <v>74</v>
      </c>
    </row>
    <row r="97" spans="1:21" x14ac:dyDescent="0.25">
      <c r="A97" s="159">
        <v>1</v>
      </c>
      <c r="B97" s="159" t="s">
        <v>41</v>
      </c>
      <c r="C97" s="159">
        <v>4008000</v>
      </c>
      <c r="D97" s="159">
        <v>20730</v>
      </c>
      <c r="E97" s="159" t="s">
        <v>63</v>
      </c>
      <c r="F97" s="159">
        <v>31970</v>
      </c>
      <c r="G97" s="159" t="s">
        <v>64</v>
      </c>
      <c r="H97" s="159">
        <v>1000010402</v>
      </c>
      <c r="I97" s="159" t="s">
        <v>125</v>
      </c>
      <c r="J97" s="160">
        <v>41699</v>
      </c>
      <c r="K97" s="160">
        <v>41729</v>
      </c>
      <c r="L97" s="160">
        <v>42064</v>
      </c>
      <c r="M97" s="159" t="s">
        <v>54</v>
      </c>
      <c r="N97" s="159" t="s">
        <v>55</v>
      </c>
      <c r="O97" s="159" t="s">
        <v>132</v>
      </c>
      <c r="P97" s="159" t="s">
        <v>142</v>
      </c>
      <c r="Q97" s="159">
        <v>4008140</v>
      </c>
      <c r="R97" s="161">
        <v>168555.9</v>
      </c>
      <c r="S97" s="161">
        <v>0</v>
      </c>
      <c r="T97" s="161">
        <v>0</v>
      </c>
      <c r="U97" s="159" t="s">
        <v>74</v>
      </c>
    </row>
    <row r="98" spans="1:21" x14ac:dyDescent="0.25">
      <c r="A98" s="159">
        <v>1</v>
      </c>
      <c r="B98" s="159" t="s">
        <v>41</v>
      </c>
      <c r="C98" s="159">
        <v>4008000</v>
      </c>
      <c r="D98" s="159">
        <v>20730</v>
      </c>
      <c r="E98" s="159" t="s">
        <v>63</v>
      </c>
      <c r="F98" s="159">
        <v>31970</v>
      </c>
      <c r="G98" s="159" t="s">
        <v>64</v>
      </c>
      <c r="H98" s="159">
        <v>1000010403</v>
      </c>
      <c r="I98" s="159" t="s">
        <v>104</v>
      </c>
      <c r="J98" s="160">
        <v>41696</v>
      </c>
      <c r="K98" s="160">
        <v>41729</v>
      </c>
      <c r="L98" s="160">
        <v>42061</v>
      </c>
      <c r="M98" s="159" t="s">
        <v>54</v>
      </c>
      <c r="N98" s="159" t="s">
        <v>55</v>
      </c>
      <c r="O98" s="159" t="s">
        <v>132</v>
      </c>
      <c r="P98" s="159" t="s">
        <v>142</v>
      </c>
      <c r="Q98" s="159">
        <v>4008140</v>
      </c>
      <c r="R98" s="161">
        <v>31739.75</v>
      </c>
      <c r="S98" s="161">
        <v>0</v>
      </c>
      <c r="T98" s="161">
        <v>0</v>
      </c>
      <c r="U98" s="159" t="s">
        <v>74</v>
      </c>
    </row>
    <row r="99" spans="1:21" x14ac:dyDescent="0.25">
      <c r="A99" s="159">
        <v>1</v>
      </c>
      <c r="B99" s="159" t="s">
        <v>41</v>
      </c>
      <c r="C99" s="159">
        <v>4008000</v>
      </c>
      <c r="D99" s="159">
        <v>20730</v>
      </c>
      <c r="E99" s="159" t="s">
        <v>63</v>
      </c>
      <c r="F99" s="159">
        <v>31970</v>
      </c>
      <c r="G99" s="159" t="s">
        <v>64</v>
      </c>
      <c r="H99" s="159">
        <v>1000010404</v>
      </c>
      <c r="I99" s="159" t="s">
        <v>108</v>
      </c>
      <c r="J99" s="160">
        <v>41699</v>
      </c>
      <c r="K99" s="160">
        <v>41729</v>
      </c>
      <c r="L99" s="160">
        <v>42064</v>
      </c>
      <c r="M99" s="159" t="s">
        <v>54</v>
      </c>
      <c r="N99" s="159" t="s">
        <v>55</v>
      </c>
      <c r="O99" s="159" t="s">
        <v>132</v>
      </c>
      <c r="P99" s="159" t="s">
        <v>142</v>
      </c>
      <c r="Q99" s="159">
        <v>4008140</v>
      </c>
      <c r="R99" s="161">
        <v>33949.1</v>
      </c>
      <c r="S99" s="161">
        <v>0</v>
      </c>
      <c r="T99" s="161">
        <v>0</v>
      </c>
      <c r="U99" s="159" t="s">
        <v>74</v>
      </c>
    </row>
    <row r="100" spans="1:21" x14ac:dyDescent="0.25">
      <c r="A100" s="159">
        <v>1</v>
      </c>
      <c r="B100" s="159" t="s">
        <v>41</v>
      </c>
      <c r="C100" s="159">
        <v>4008000</v>
      </c>
      <c r="D100" s="159">
        <v>20730</v>
      </c>
      <c r="E100" s="159" t="s">
        <v>63</v>
      </c>
      <c r="F100" s="159">
        <v>31970</v>
      </c>
      <c r="G100" s="159" t="s">
        <v>64</v>
      </c>
      <c r="H100" s="159">
        <v>1000010405</v>
      </c>
      <c r="I100" s="159" t="s">
        <v>103</v>
      </c>
      <c r="J100" s="160">
        <v>41696</v>
      </c>
      <c r="K100" s="160">
        <v>41729</v>
      </c>
      <c r="L100" s="160">
        <v>42061</v>
      </c>
      <c r="M100" s="159" t="s">
        <v>54</v>
      </c>
      <c r="N100" s="159" t="s">
        <v>55</v>
      </c>
      <c r="O100" s="159" t="s">
        <v>132</v>
      </c>
      <c r="P100" s="159" t="s">
        <v>142</v>
      </c>
      <c r="Q100" s="159">
        <v>4008140</v>
      </c>
      <c r="R100" s="161">
        <v>104877.21</v>
      </c>
      <c r="S100" s="161">
        <v>0</v>
      </c>
      <c r="T100" s="161">
        <v>0</v>
      </c>
      <c r="U100" s="159" t="s">
        <v>74</v>
      </c>
    </row>
    <row r="101" spans="1:21" x14ac:dyDescent="0.25">
      <c r="A101" s="159">
        <v>1</v>
      </c>
      <c r="B101" s="159" t="s">
        <v>41</v>
      </c>
      <c r="C101" s="159">
        <v>4008000</v>
      </c>
      <c r="D101" s="159">
        <v>20730</v>
      </c>
      <c r="E101" s="159" t="s">
        <v>63</v>
      </c>
      <c r="F101" s="159">
        <v>31970</v>
      </c>
      <c r="G101" s="159" t="s">
        <v>64</v>
      </c>
      <c r="H101" s="159">
        <v>1000010406</v>
      </c>
      <c r="I101" s="159" t="s">
        <v>105</v>
      </c>
      <c r="J101" s="160">
        <v>41698</v>
      </c>
      <c r="K101" s="160">
        <v>41729</v>
      </c>
      <c r="L101" s="160">
        <v>42063</v>
      </c>
      <c r="M101" s="159" t="s">
        <v>54</v>
      </c>
      <c r="N101" s="159" t="s">
        <v>55</v>
      </c>
      <c r="O101" s="159" t="s">
        <v>132</v>
      </c>
      <c r="P101" s="159" t="s">
        <v>142</v>
      </c>
      <c r="Q101" s="159">
        <v>4008140</v>
      </c>
      <c r="R101" s="161">
        <v>119636.57</v>
      </c>
      <c r="S101" s="161">
        <v>0</v>
      </c>
      <c r="T101" s="161">
        <v>0</v>
      </c>
      <c r="U101" s="159" t="s">
        <v>74</v>
      </c>
    </row>
    <row r="102" spans="1:21" x14ac:dyDescent="0.25">
      <c r="A102" s="159">
        <v>1</v>
      </c>
      <c r="B102" s="159" t="s">
        <v>41</v>
      </c>
      <c r="C102" s="159">
        <v>4008000</v>
      </c>
      <c r="D102" s="159">
        <v>20730</v>
      </c>
      <c r="E102" s="159" t="s">
        <v>63</v>
      </c>
      <c r="F102" s="159">
        <v>31970</v>
      </c>
      <c r="G102" s="159" t="s">
        <v>64</v>
      </c>
      <c r="H102" s="159">
        <v>1000010407</v>
      </c>
      <c r="I102" s="159" t="s">
        <v>202</v>
      </c>
      <c r="J102" s="160">
        <v>41695</v>
      </c>
      <c r="K102" s="160">
        <v>41729</v>
      </c>
      <c r="L102" s="160">
        <v>42036</v>
      </c>
      <c r="M102" s="159" t="s">
        <v>54</v>
      </c>
      <c r="N102" s="159" t="s">
        <v>55</v>
      </c>
      <c r="O102" s="159" t="s">
        <v>132</v>
      </c>
      <c r="P102" s="159" t="s">
        <v>142</v>
      </c>
      <c r="Q102" s="159">
        <v>4008140</v>
      </c>
      <c r="R102" s="161">
        <v>23019.98</v>
      </c>
      <c r="S102" s="161">
        <v>0</v>
      </c>
      <c r="T102" s="161">
        <v>0</v>
      </c>
      <c r="U102" s="159" t="s">
        <v>74</v>
      </c>
    </row>
    <row r="103" spans="1:21" x14ac:dyDescent="0.25">
      <c r="A103" s="159">
        <v>1</v>
      </c>
      <c r="B103" s="159" t="s">
        <v>41</v>
      </c>
      <c r="C103" s="159">
        <v>4008000</v>
      </c>
      <c r="D103" s="159">
        <v>20730</v>
      </c>
      <c r="E103" s="159" t="s">
        <v>63</v>
      </c>
      <c r="F103" s="159">
        <v>31970</v>
      </c>
      <c r="G103" s="159" t="s">
        <v>64</v>
      </c>
      <c r="H103" s="159">
        <v>1000010408</v>
      </c>
      <c r="I103" s="159" t="s">
        <v>203</v>
      </c>
      <c r="J103" s="160">
        <v>41699</v>
      </c>
      <c r="K103" s="160">
        <v>41729</v>
      </c>
      <c r="L103" s="160">
        <v>42064</v>
      </c>
      <c r="M103" s="159" t="s">
        <v>54</v>
      </c>
      <c r="N103" s="159" t="s">
        <v>55</v>
      </c>
      <c r="O103" s="159" t="s">
        <v>132</v>
      </c>
      <c r="P103" s="159" t="s">
        <v>142</v>
      </c>
      <c r="Q103" s="159">
        <v>4008140</v>
      </c>
      <c r="R103" s="161">
        <v>21945.21</v>
      </c>
      <c r="S103" s="161">
        <v>0</v>
      </c>
      <c r="T103" s="161">
        <v>0</v>
      </c>
      <c r="U103" s="159" t="s">
        <v>74</v>
      </c>
    </row>
    <row r="104" spans="1:21" x14ac:dyDescent="0.25">
      <c r="A104" s="159">
        <v>1</v>
      </c>
      <c r="B104" s="159" t="s">
        <v>41</v>
      </c>
      <c r="C104" s="159">
        <v>4008000</v>
      </c>
      <c r="D104" s="159">
        <v>20730</v>
      </c>
      <c r="E104" s="159" t="s">
        <v>63</v>
      </c>
      <c r="F104" s="159">
        <v>31970</v>
      </c>
      <c r="G104" s="159" t="s">
        <v>64</v>
      </c>
      <c r="H104" s="159">
        <v>1000010409</v>
      </c>
      <c r="I104" s="159" t="s">
        <v>106</v>
      </c>
      <c r="J104" s="160">
        <v>41699</v>
      </c>
      <c r="K104" s="160">
        <v>41729</v>
      </c>
      <c r="L104" s="160">
        <v>42064</v>
      </c>
      <c r="M104" s="159" t="s">
        <v>54</v>
      </c>
      <c r="N104" s="159" t="s">
        <v>55</v>
      </c>
      <c r="O104" s="159" t="s">
        <v>132</v>
      </c>
      <c r="P104" s="159" t="s">
        <v>142</v>
      </c>
      <c r="Q104" s="159">
        <v>4008140</v>
      </c>
      <c r="R104" s="161">
        <v>78924.789999999994</v>
      </c>
      <c r="S104" s="161">
        <v>0</v>
      </c>
      <c r="T104" s="161">
        <v>0</v>
      </c>
      <c r="U104" s="159" t="s">
        <v>74</v>
      </c>
    </row>
    <row r="105" spans="1:21" x14ac:dyDescent="0.25">
      <c r="A105" s="159">
        <v>1</v>
      </c>
      <c r="B105" s="159" t="s">
        <v>41</v>
      </c>
      <c r="C105" s="159">
        <v>4008000</v>
      </c>
      <c r="D105" s="159">
        <v>20730</v>
      </c>
      <c r="E105" s="159" t="s">
        <v>63</v>
      </c>
      <c r="F105" s="159">
        <v>31970</v>
      </c>
      <c r="G105" s="159" t="s">
        <v>64</v>
      </c>
      <c r="H105" s="159">
        <v>1000010410</v>
      </c>
      <c r="I105" s="159" t="s">
        <v>127</v>
      </c>
      <c r="J105" s="160">
        <v>41699</v>
      </c>
      <c r="K105" s="160">
        <v>41729</v>
      </c>
      <c r="L105" s="160">
        <v>42064</v>
      </c>
      <c r="M105" s="159" t="s">
        <v>54</v>
      </c>
      <c r="N105" s="159" t="s">
        <v>55</v>
      </c>
      <c r="O105" s="159" t="s">
        <v>132</v>
      </c>
      <c r="P105" s="159" t="s">
        <v>142</v>
      </c>
      <c r="Q105" s="159">
        <v>4008140</v>
      </c>
      <c r="R105" s="161">
        <v>26652.79</v>
      </c>
      <c r="S105" s="161">
        <v>0</v>
      </c>
      <c r="T105" s="161">
        <v>0</v>
      </c>
      <c r="U105" s="159" t="s">
        <v>74</v>
      </c>
    </row>
    <row r="106" spans="1:21" x14ac:dyDescent="0.25">
      <c r="A106" s="159">
        <v>1</v>
      </c>
      <c r="B106" s="159" t="s">
        <v>41</v>
      </c>
      <c r="C106" s="159">
        <v>4008000</v>
      </c>
      <c r="D106" s="159">
        <v>20730</v>
      </c>
      <c r="E106" s="159" t="s">
        <v>63</v>
      </c>
      <c r="F106" s="159">
        <v>31970</v>
      </c>
      <c r="G106" s="159" t="s">
        <v>64</v>
      </c>
      <c r="H106" s="159">
        <v>1000010411</v>
      </c>
      <c r="I106" s="159" t="s">
        <v>81</v>
      </c>
      <c r="J106" s="160">
        <v>41699</v>
      </c>
      <c r="K106" s="160">
        <v>41729</v>
      </c>
      <c r="L106" s="160">
        <v>42064</v>
      </c>
      <c r="M106" s="159" t="s">
        <v>54</v>
      </c>
      <c r="N106" s="159" t="s">
        <v>55</v>
      </c>
      <c r="O106" s="159" t="s">
        <v>132</v>
      </c>
      <c r="P106" s="159" t="s">
        <v>142</v>
      </c>
      <c r="Q106" s="159">
        <v>4008140</v>
      </c>
      <c r="R106" s="161">
        <v>28521.82</v>
      </c>
      <c r="S106" s="161">
        <v>0</v>
      </c>
      <c r="T106" s="161">
        <v>0</v>
      </c>
      <c r="U106" s="159" t="s">
        <v>74</v>
      </c>
    </row>
    <row r="107" spans="1:21" x14ac:dyDescent="0.25">
      <c r="A107" s="159">
        <v>1</v>
      </c>
      <c r="B107" s="159" t="s">
        <v>41</v>
      </c>
      <c r="C107" s="159">
        <v>4008000</v>
      </c>
      <c r="D107" s="159">
        <v>20730</v>
      </c>
      <c r="E107" s="159" t="s">
        <v>63</v>
      </c>
      <c r="F107" s="159">
        <v>31970</v>
      </c>
      <c r="G107" s="159" t="s">
        <v>64</v>
      </c>
      <c r="H107" s="159">
        <v>1000010412</v>
      </c>
      <c r="I107" s="159" t="s">
        <v>126</v>
      </c>
      <c r="J107" s="160">
        <v>41697</v>
      </c>
      <c r="K107" s="160">
        <v>41729</v>
      </c>
      <c r="L107" s="160">
        <v>42062</v>
      </c>
      <c r="M107" s="159" t="s">
        <v>54</v>
      </c>
      <c r="N107" s="159" t="s">
        <v>55</v>
      </c>
      <c r="O107" s="159" t="s">
        <v>132</v>
      </c>
      <c r="P107" s="159" t="s">
        <v>142</v>
      </c>
      <c r="Q107" s="159">
        <v>4008140</v>
      </c>
      <c r="R107" s="161">
        <v>81863.100000000006</v>
      </c>
      <c r="S107" s="161">
        <v>0</v>
      </c>
      <c r="T107" s="161">
        <v>0</v>
      </c>
      <c r="U107" s="159" t="s">
        <v>74</v>
      </c>
    </row>
    <row r="108" spans="1:21" x14ac:dyDescent="0.25">
      <c r="A108" s="159">
        <v>1</v>
      </c>
      <c r="B108" s="159" t="s">
        <v>41</v>
      </c>
      <c r="C108" s="159">
        <v>4008000</v>
      </c>
      <c r="D108" s="159">
        <v>20730</v>
      </c>
      <c r="E108" s="159" t="s">
        <v>63</v>
      </c>
      <c r="F108" s="159">
        <v>31970</v>
      </c>
      <c r="G108" s="159" t="s">
        <v>64</v>
      </c>
      <c r="H108" s="159">
        <v>1000010413</v>
      </c>
      <c r="I108" s="159" t="s">
        <v>122</v>
      </c>
      <c r="J108" s="160">
        <v>41699</v>
      </c>
      <c r="K108" s="160">
        <v>41729</v>
      </c>
      <c r="L108" s="160">
        <v>42064</v>
      </c>
      <c r="M108" s="159" t="s">
        <v>54</v>
      </c>
      <c r="N108" s="159" t="s">
        <v>55</v>
      </c>
      <c r="O108" s="159" t="s">
        <v>132</v>
      </c>
      <c r="P108" s="159" t="s">
        <v>142</v>
      </c>
      <c r="Q108" s="159">
        <v>4008140</v>
      </c>
      <c r="R108" s="161">
        <v>26216.76</v>
      </c>
      <c r="S108" s="161">
        <v>0</v>
      </c>
      <c r="T108" s="161">
        <v>0</v>
      </c>
      <c r="U108" s="159" t="s">
        <v>74</v>
      </c>
    </row>
    <row r="109" spans="1:21" x14ac:dyDescent="0.25">
      <c r="A109" s="159">
        <v>1</v>
      </c>
      <c r="B109" s="159" t="s">
        <v>41</v>
      </c>
      <c r="C109" s="159">
        <v>4008000</v>
      </c>
      <c r="D109" s="159">
        <v>20730</v>
      </c>
      <c r="E109" s="159" t="s">
        <v>63</v>
      </c>
      <c r="F109" s="159">
        <v>31970</v>
      </c>
      <c r="G109" s="159" t="s">
        <v>64</v>
      </c>
      <c r="H109" s="159">
        <v>1000010414</v>
      </c>
      <c r="I109" s="159" t="s">
        <v>204</v>
      </c>
      <c r="J109" s="160">
        <v>41699</v>
      </c>
      <c r="K109" s="160">
        <v>41729</v>
      </c>
      <c r="L109" s="160">
        <v>42064</v>
      </c>
      <c r="M109" s="159" t="s">
        <v>54</v>
      </c>
      <c r="N109" s="159" t="s">
        <v>55</v>
      </c>
      <c r="O109" s="159" t="s">
        <v>132</v>
      </c>
      <c r="P109" s="159" t="s">
        <v>142</v>
      </c>
      <c r="Q109" s="159">
        <v>4008140</v>
      </c>
      <c r="R109" s="161">
        <v>21732.92</v>
      </c>
      <c r="S109" s="161">
        <v>0</v>
      </c>
      <c r="T109" s="161">
        <v>0</v>
      </c>
      <c r="U109" s="159" t="s">
        <v>74</v>
      </c>
    </row>
    <row r="110" spans="1:21" x14ac:dyDescent="0.25">
      <c r="A110" s="159">
        <v>1</v>
      </c>
      <c r="B110" s="159" t="s">
        <v>41</v>
      </c>
      <c r="C110" s="159">
        <v>4008000</v>
      </c>
      <c r="D110" s="159">
        <v>20730</v>
      </c>
      <c r="E110" s="159" t="s">
        <v>63</v>
      </c>
      <c r="F110" s="159">
        <v>31970</v>
      </c>
      <c r="G110" s="159" t="s">
        <v>64</v>
      </c>
      <c r="H110" s="159">
        <v>1000010415</v>
      </c>
      <c r="I110" s="159" t="s">
        <v>205</v>
      </c>
      <c r="J110" s="160">
        <v>41700</v>
      </c>
      <c r="K110" s="160">
        <v>41729</v>
      </c>
      <c r="L110" s="160">
        <v>42035</v>
      </c>
      <c r="M110" s="159" t="s">
        <v>54</v>
      </c>
      <c r="N110" s="159" t="s">
        <v>55</v>
      </c>
      <c r="O110" s="159" t="s">
        <v>132</v>
      </c>
      <c r="P110" s="159" t="s">
        <v>142</v>
      </c>
      <c r="Q110" s="159">
        <v>4008140</v>
      </c>
      <c r="R110" s="161">
        <v>23891.58</v>
      </c>
      <c r="S110" s="161">
        <v>0</v>
      </c>
      <c r="T110" s="161">
        <v>0</v>
      </c>
      <c r="U110" s="159" t="s">
        <v>74</v>
      </c>
    </row>
    <row r="111" spans="1:21" x14ac:dyDescent="0.25">
      <c r="A111" s="159">
        <v>1</v>
      </c>
      <c r="B111" s="159" t="s">
        <v>41</v>
      </c>
      <c r="C111" s="159">
        <v>4008000</v>
      </c>
      <c r="D111" s="159">
        <v>20730</v>
      </c>
      <c r="E111" s="159" t="s">
        <v>63</v>
      </c>
      <c r="F111" s="159">
        <v>31970</v>
      </c>
      <c r="G111" s="159" t="s">
        <v>64</v>
      </c>
      <c r="H111" s="159">
        <v>1000010416</v>
      </c>
      <c r="I111" s="159" t="s">
        <v>206</v>
      </c>
      <c r="J111" s="160">
        <v>41699</v>
      </c>
      <c r="K111" s="160">
        <v>41729</v>
      </c>
      <c r="L111" s="160">
        <v>42064</v>
      </c>
      <c r="M111" s="159" t="s">
        <v>54</v>
      </c>
      <c r="N111" s="159" t="s">
        <v>55</v>
      </c>
      <c r="O111" s="159" t="s">
        <v>132</v>
      </c>
      <c r="P111" s="159" t="s">
        <v>142</v>
      </c>
      <c r="Q111" s="159">
        <v>4008140</v>
      </c>
      <c r="R111" s="161">
        <v>28824.71</v>
      </c>
      <c r="S111" s="161">
        <v>0</v>
      </c>
      <c r="T111" s="161">
        <v>0</v>
      </c>
      <c r="U111" s="159" t="s">
        <v>74</v>
      </c>
    </row>
    <row r="112" spans="1:21" x14ac:dyDescent="0.25">
      <c r="A112" s="159">
        <v>1</v>
      </c>
      <c r="B112" s="159" t="s">
        <v>41</v>
      </c>
      <c r="C112" s="159">
        <v>4008000</v>
      </c>
      <c r="D112" s="159">
        <v>20730</v>
      </c>
      <c r="E112" s="159" t="s">
        <v>63</v>
      </c>
      <c r="F112" s="159">
        <v>31970</v>
      </c>
      <c r="G112" s="159" t="s">
        <v>64</v>
      </c>
      <c r="H112" s="159">
        <v>1000010417</v>
      </c>
      <c r="I112" s="159" t="s">
        <v>111</v>
      </c>
      <c r="J112" s="160">
        <v>41699</v>
      </c>
      <c r="K112" s="160">
        <v>41729</v>
      </c>
      <c r="L112" s="160">
        <v>42064</v>
      </c>
      <c r="M112" s="159" t="s">
        <v>54</v>
      </c>
      <c r="N112" s="159" t="s">
        <v>55</v>
      </c>
      <c r="O112" s="159" t="s">
        <v>132</v>
      </c>
      <c r="P112" s="159" t="s">
        <v>142</v>
      </c>
      <c r="Q112" s="159">
        <v>4008140</v>
      </c>
      <c r="R112" s="161">
        <v>93794.68</v>
      </c>
      <c r="S112" s="161">
        <v>0</v>
      </c>
      <c r="T112" s="161">
        <v>0</v>
      </c>
      <c r="U112" s="159" t="s">
        <v>74</v>
      </c>
    </row>
    <row r="113" spans="1:21" x14ac:dyDescent="0.25">
      <c r="A113" s="159">
        <v>1</v>
      </c>
      <c r="B113" s="159" t="s">
        <v>41</v>
      </c>
      <c r="C113" s="159">
        <v>4008000</v>
      </c>
      <c r="D113" s="159">
        <v>20730</v>
      </c>
      <c r="E113" s="159" t="s">
        <v>63</v>
      </c>
      <c r="F113" s="159">
        <v>31970</v>
      </c>
      <c r="G113" s="159" t="s">
        <v>64</v>
      </c>
      <c r="H113" s="159">
        <v>1000010418</v>
      </c>
      <c r="I113" s="159" t="s">
        <v>124</v>
      </c>
      <c r="J113" s="160">
        <v>41699</v>
      </c>
      <c r="K113" s="160">
        <v>41729</v>
      </c>
      <c r="L113" s="160">
        <v>42064</v>
      </c>
      <c r="M113" s="159" t="s">
        <v>54</v>
      </c>
      <c r="N113" s="159" t="s">
        <v>55</v>
      </c>
      <c r="O113" s="159" t="s">
        <v>132</v>
      </c>
      <c r="P113" s="159" t="s">
        <v>142</v>
      </c>
      <c r="Q113" s="159">
        <v>4008140</v>
      </c>
      <c r="R113" s="161">
        <v>90987.71</v>
      </c>
      <c r="S113" s="161">
        <v>0</v>
      </c>
      <c r="T113" s="161">
        <v>0</v>
      </c>
      <c r="U113" s="159" t="s">
        <v>74</v>
      </c>
    </row>
    <row r="114" spans="1:21" x14ac:dyDescent="0.25">
      <c r="A114" s="159">
        <v>1</v>
      </c>
      <c r="B114" s="159" t="s">
        <v>41</v>
      </c>
      <c r="C114" s="159">
        <v>4008000</v>
      </c>
      <c r="D114" s="159">
        <v>20730</v>
      </c>
      <c r="E114" s="159" t="s">
        <v>63</v>
      </c>
      <c r="F114" s="159">
        <v>31970</v>
      </c>
      <c r="G114" s="159" t="s">
        <v>64</v>
      </c>
      <c r="H114" s="159">
        <v>1000010419</v>
      </c>
      <c r="I114" s="159" t="s">
        <v>207</v>
      </c>
      <c r="J114" s="160">
        <v>41699</v>
      </c>
      <c r="K114" s="160">
        <v>41729</v>
      </c>
      <c r="L114" s="160">
        <v>42064</v>
      </c>
      <c r="M114" s="159" t="s">
        <v>54</v>
      </c>
      <c r="N114" s="159" t="s">
        <v>55</v>
      </c>
      <c r="O114" s="159" t="s">
        <v>132</v>
      </c>
      <c r="P114" s="159" t="s">
        <v>142</v>
      </c>
      <c r="Q114" s="159">
        <v>4008140</v>
      </c>
      <c r="R114" s="161">
        <v>44426.65</v>
      </c>
      <c r="S114" s="161">
        <v>0</v>
      </c>
      <c r="T114" s="161">
        <v>0</v>
      </c>
      <c r="U114" s="159" t="s">
        <v>74</v>
      </c>
    </row>
    <row r="115" spans="1:21" x14ac:dyDescent="0.25">
      <c r="A115" s="159">
        <v>1</v>
      </c>
      <c r="B115" s="159" t="s">
        <v>41</v>
      </c>
      <c r="C115" s="159">
        <v>4008000</v>
      </c>
      <c r="D115" s="159">
        <v>20730</v>
      </c>
      <c r="E115" s="159" t="s">
        <v>63</v>
      </c>
      <c r="F115" s="159">
        <v>31970</v>
      </c>
      <c r="G115" s="159" t="s">
        <v>64</v>
      </c>
      <c r="H115" s="159">
        <v>1000010420</v>
      </c>
      <c r="I115" s="159" t="s">
        <v>102</v>
      </c>
      <c r="J115" s="160">
        <v>41699</v>
      </c>
      <c r="K115" s="160">
        <v>41729</v>
      </c>
      <c r="L115" s="160">
        <v>42064</v>
      </c>
      <c r="M115" s="159" t="s">
        <v>54</v>
      </c>
      <c r="N115" s="159" t="s">
        <v>55</v>
      </c>
      <c r="O115" s="159" t="s">
        <v>132</v>
      </c>
      <c r="P115" s="159" t="s">
        <v>142</v>
      </c>
      <c r="Q115" s="159">
        <v>4008140</v>
      </c>
      <c r="R115" s="161">
        <v>64125.36</v>
      </c>
      <c r="S115" s="161">
        <v>0</v>
      </c>
      <c r="T115" s="161">
        <v>0</v>
      </c>
      <c r="U115" s="159" t="s">
        <v>74</v>
      </c>
    </row>
    <row r="116" spans="1:21" x14ac:dyDescent="0.25">
      <c r="A116" s="159">
        <v>1</v>
      </c>
      <c r="B116" s="159" t="s">
        <v>41</v>
      </c>
      <c r="C116" s="159">
        <v>4008000</v>
      </c>
      <c r="D116" s="159">
        <v>20730</v>
      </c>
      <c r="E116" s="159" t="s">
        <v>63</v>
      </c>
      <c r="F116" s="159">
        <v>31970</v>
      </c>
      <c r="G116" s="159" t="s">
        <v>64</v>
      </c>
      <c r="H116" s="159">
        <v>1000010421</v>
      </c>
      <c r="I116" s="159" t="s">
        <v>208</v>
      </c>
      <c r="J116" s="160">
        <v>41698</v>
      </c>
      <c r="K116" s="160">
        <v>41729</v>
      </c>
      <c r="L116" s="160">
        <v>42063</v>
      </c>
      <c r="M116" s="159" t="s">
        <v>54</v>
      </c>
      <c r="N116" s="159" t="s">
        <v>55</v>
      </c>
      <c r="O116" s="159" t="s">
        <v>132</v>
      </c>
      <c r="P116" s="159" t="s">
        <v>142</v>
      </c>
      <c r="Q116" s="159">
        <v>4008140</v>
      </c>
      <c r="R116" s="161">
        <v>26776.89</v>
      </c>
      <c r="S116" s="161">
        <v>0</v>
      </c>
      <c r="T116" s="161">
        <v>0</v>
      </c>
      <c r="U116" s="159" t="s">
        <v>74</v>
      </c>
    </row>
    <row r="117" spans="1:21" x14ac:dyDescent="0.25">
      <c r="A117" s="159">
        <v>1</v>
      </c>
      <c r="B117" s="159" t="s">
        <v>41</v>
      </c>
      <c r="C117" s="159">
        <v>4008000</v>
      </c>
      <c r="D117" s="159">
        <v>20730</v>
      </c>
      <c r="E117" s="159" t="s">
        <v>63</v>
      </c>
      <c r="F117" s="159">
        <v>31970</v>
      </c>
      <c r="G117" s="159" t="s">
        <v>64</v>
      </c>
      <c r="H117" s="159">
        <v>1000010423</v>
      </c>
      <c r="I117" s="159" t="s">
        <v>110</v>
      </c>
      <c r="J117" s="160">
        <v>41699</v>
      </c>
      <c r="K117" s="160">
        <v>41729</v>
      </c>
      <c r="L117" s="160">
        <v>42064</v>
      </c>
      <c r="M117" s="159" t="s">
        <v>54</v>
      </c>
      <c r="N117" s="159" t="s">
        <v>55</v>
      </c>
      <c r="O117" s="159" t="s">
        <v>132</v>
      </c>
      <c r="P117" s="159" t="s">
        <v>142</v>
      </c>
      <c r="Q117" s="159">
        <v>4008140</v>
      </c>
      <c r="R117" s="161">
        <v>22968.26</v>
      </c>
      <c r="S117" s="161">
        <v>0</v>
      </c>
      <c r="T117" s="161">
        <v>0</v>
      </c>
      <c r="U117" s="159" t="s">
        <v>74</v>
      </c>
    </row>
    <row r="118" spans="1:21" x14ac:dyDescent="0.25">
      <c r="A118" s="159">
        <v>1</v>
      </c>
      <c r="B118" s="159" t="s">
        <v>41</v>
      </c>
      <c r="C118" s="159">
        <v>4008000</v>
      </c>
      <c r="D118" s="159">
        <v>20730</v>
      </c>
      <c r="E118" s="159" t="s">
        <v>63</v>
      </c>
      <c r="F118" s="159">
        <v>31970</v>
      </c>
      <c r="G118" s="159" t="s">
        <v>64</v>
      </c>
      <c r="H118" s="159">
        <v>1000010424</v>
      </c>
      <c r="I118" s="159" t="s">
        <v>209</v>
      </c>
      <c r="J118" s="160">
        <v>41699</v>
      </c>
      <c r="K118" s="160">
        <v>41729</v>
      </c>
      <c r="L118" s="160">
        <v>42064</v>
      </c>
      <c r="M118" s="159" t="s">
        <v>54</v>
      </c>
      <c r="N118" s="159" t="s">
        <v>55</v>
      </c>
      <c r="O118" s="159" t="s">
        <v>132</v>
      </c>
      <c r="P118" s="159" t="s">
        <v>142</v>
      </c>
      <c r="Q118" s="159">
        <v>4008140</v>
      </c>
      <c r="R118" s="161">
        <v>22876.75</v>
      </c>
      <c r="S118" s="161">
        <v>0</v>
      </c>
      <c r="T118" s="161">
        <v>0</v>
      </c>
      <c r="U118" s="159" t="s">
        <v>74</v>
      </c>
    </row>
    <row r="119" spans="1:21" x14ac:dyDescent="0.25">
      <c r="A119" s="159">
        <v>1</v>
      </c>
      <c r="B119" s="159" t="s">
        <v>41</v>
      </c>
      <c r="C119" s="159">
        <v>4008000</v>
      </c>
      <c r="D119" s="159">
        <v>20730</v>
      </c>
      <c r="E119" s="159" t="s">
        <v>63</v>
      </c>
      <c r="F119" s="159">
        <v>31970</v>
      </c>
      <c r="G119" s="159" t="s">
        <v>64</v>
      </c>
      <c r="H119" s="159">
        <v>1000010425</v>
      </c>
      <c r="I119" s="159" t="s">
        <v>210</v>
      </c>
      <c r="J119" s="160">
        <v>41699</v>
      </c>
      <c r="K119" s="160">
        <v>41729</v>
      </c>
      <c r="L119" s="160">
        <v>42064</v>
      </c>
      <c r="M119" s="159" t="s">
        <v>54</v>
      </c>
      <c r="N119" s="159" t="s">
        <v>55</v>
      </c>
      <c r="O119" s="159" t="s">
        <v>132</v>
      </c>
      <c r="P119" s="159" t="s">
        <v>142</v>
      </c>
      <c r="Q119" s="159">
        <v>4008140</v>
      </c>
      <c r="R119" s="161">
        <v>91507</v>
      </c>
      <c r="S119" s="161">
        <v>0</v>
      </c>
      <c r="T119" s="161">
        <v>0</v>
      </c>
      <c r="U119" s="159" t="s">
        <v>74</v>
      </c>
    </row>
    <row r="120" spans="1:21" x14ac:dyDescent="0.25">
      <c r="A120" s="159">
        <v>1</v>
      </c>
      <c r="B120" s="159" t="s">
        <v>41</v>
      </c>
      <c r="C120" s="159">
        <v>4008000</v>
      </c>
      <c r="D120" s="159">
        <v>20730</v>
      </c>
      <c r="E120" s="159" t="s">
        <v>63</v>
      </c>
      <c r="F120" s="159">
        <v>31970</v>
      </c>
      <c r="G120" s="159" t="s">
        <v>64</v>
      </c>
      <c r="H120" s="159">
        <v>1000010426</v>
      </c>
      <c r="I120" s="159" t="s">
        <v>109</v>
      </c>
      <c r="J120" s="160">
        <v>41699</v>
      </c>
      <c r="K120" s="160">
        <v>41729</v>
      </c>
      <c r="L120" s="160">
        <v>42064</v>
      </c>
      <c r="M120" s="159" t="s">
        <v>54</v>
      </c>
      <c r="N120" s="159" t="s">
        <v>55</v>
      </c>
      <c r="O120" s="159" t="s">
        <v>132</v>
      </c>
      <c r="P120" s="159" t="s">
        <v>142</v>
      </c>
      <c r="Q120" s="159">
        <v>4008140</v>
      </c>
      <c r="R120" s="161">
        <v>25393.200000000001</v>
      </c>
      <c r="S120" s="161">
        <v>0</v>
      </c>
      <c r="T120" s="161">
        <v>0</v>
      </c>
      <c r="U120" s="159" t="s">
        <v>74</v>
      </c>
    </row>
    <row r="121" spans="1:21" x14ac:dyDescent="0.25">
      <c r="A121" s="159">
        <v>1</v>
      </c>
      <c r="B121" s="159" t="s">
        <v>41</v>
      </c>
      <c r="C121" s="159">
        <v>4008000</v>
      </c>
      <c r="D121" s="159">
        <v>20730</v>
      </c>
      <c r="E121" s="159" t="s">
        <v>63</v>
      </c>
      <c r="F121" s="159">
        <v>31970</v>
      </c>
      <c r="G121" s="159" t="s">
        <v>64</v>
      </c>
      <c r="H121" s="159">
        <v>1000010427</v>
      </c>
      <c r="I121" s="159" t="s">
        <v>211</v>
      </c>
      <c r="J121" s="160">
        <v>41713</v>
      </c>
      <c r="K121" s="160">
        <v>41729</v>
      </c>
      <c r="L121" s="160">
        <v>42078</v>
      </c>
      <c r="M121" s="159" t="s">
        <v>54</v>
      </c>
      <c r="N121" s="159" t="s">
        <v>55</v>
      </c>
      <c r="O121" s="159" t="s">
        <v>132</v>
      </c>
      <c r="P121" s="159" t="s">
        <v>142</v>
      </c>
      <c r="Q121" s="159">
        <v>4008140</v>
      </c>
      <c r="R121" s="161">
        <v>60072.14</v>
      </c>
      <c r="S121" s="161">
        <v>0</v>
      </c>
      <c r="T121" s="161">
        <v>0</v>
      </c>
      <c r="U121" s="159" t="s">
        <v>74</v>
      </c>
    </row>
    <row r="122" spans="1:21" x14ac:dyDescent="0.25">
      <c r="A122" s="159">
        <v>1</v>
      </c>
      <c r="B122" s="159" t="s">
        <v>41</v>
      </c>
      <c r="C122" s="159">
        <v>4008000</v>
      </c>
      <c r="D122" s="159">
        <v>20730</v>
      </c>
      <c r="E122" s="159" t="s">
        <v>63</v>
      </c>
      <c r="F122" s="159">
        <v>31970</v>
      </c>
      <c r="G122" s="159" t="s">
        <v>64</v>
      </c>
      <c r="H122" s="159">
        <v>1000010428</v>
      </c>
      <c r="I122" s="159" t="s">
        <v>212</v>
      </c>
      <c r="J122" s="160">
        <v>41704</v>
      </c>
      <c r="K122" s="160">
        <v>41729</v>
      </c>
      <c r="L122" s="160">
        <v>42069</v>
      </c>
      <c r="M122" s="159" t="s">
        <v>54</v>
      </c>
      <c r="N122" s="159" t="s">
        <v>55</v>
      </c>
      <c r="O122" s="159" t="s">
        <v>132</v>
      </c>
      <c r="P122" s="159" t="s">
        <v>142</v>
      </c>
      <c r="Q122" s="159">
        <v>4008140</v>
      </c>
      <c r="R122" s="161">
        <v>23683.64</v>
      </c>
      <c r="S122" s="161">
        <v>0</v>
      </c>
      <c r="T122" s="161">
        <v>0</v>
      </c>
      <c r="U122" s="159" t="s">
        <v>74</v>
      </c>
    </row>
    <row r="123" spans="1:21" x14ac:dyDescent="0.25">
      <c r="A123" s="159">
        <v>1</v>
      </c>
      <c r="B123" s="159" t="s">
        <v>41</v>
      </c>
      <c r="C123" s="159">
        <v>4008000</v>
      </c>
      <c r="D123" s="159">
        <v>20730</v>
      </c>
      <c r="E123" s="159" t="s">
        <v>63</v>
      </c>
      <c r="F123" s="159">
        <v>31970</v>
      </c>
      <c r="G123" s="159" t="s">
        <v>64</v>
      </c>
      <c r="H123" s="159">
        <v>1000010429</v>
      </c>
      <c r="I123" s="159" t="s">
        <v>123</v>
      </c>
      <c r="J123" s="160">
        <v>41701</v>
      </c>
      <c r="K123" s="160">
        <v>41729</v>
      </c>
      <c r="L123" s="160">
        <v>42066</v>
      </c>
      <c r="M123" s="159" t="s">
        <v>54</v>
      </c>
      <c r="N123" s="159" t="s">
        <v>55</v>
      </c>
      <c r="O123" s="159" t="s">
        <v>132</v>
      </c>
      <c r="P123" s="159" t="s">
        <v>142</v>
      </c>
      <c r="Q123" s="159">
        <v>4008140</v>
      </c>
      <c r="R123" s="161">
        <v>24808.77</v>
      </c>
      <c r="S123" s="161">
        <v>0</v>
      </c>
      <c r="T123" s="161">
        <v>0</v>
      </c>
      <c r="U123" s="159" t="s">
        <v>74</v>
      </c>
    </row>
    <row r="124" spans="1:21" x14ac:dyDescent="0.25">
      <c r="A124" s="159">
        <v>1</v>
      </c>
      <c r="B124" s="159" t="s">
        <v>41</v>
      </c>
      <c r="C124" s="159">
        <v>4008000</v>
      </c>
      <c r="D124" s="159">
        <v>20730</v>
      </c>
      <c r="E124" s="159" t="s">
        <v>63</v>
      </c>
      <c r="F124" s="159">
        <v>31970</v>
      </c>
      <c r="G124" s="159" t="s">
        <v>64</v>
      </c>
      <c r="H124" s="159">
        <v>1000010430</v>
      </c>
      <c r="I124" s="159" t="s">
        <v>213</v>
      </c>
      <c r="J124" s="160">
        <v>41711</v>
      </c>
      <c r="K124" s="160">
        <v>41729</v>
      </c>
      <c r="L124" s="160">
        <v>42076</v>
      </c>
      <c r="M124" s="159" t="s">
        <v>54</v>
      </c>
      <c r="N124" s="159" t="s">
        <v>55</v>
      </c>
      <c r="O124" s="159" t="s">
        <v>132</v>
      </c>
      <c r="P124" s="159" t="s">
        <v>142</v>
      </c>
      <c r="Q124" s="159">
        <v>4008140</v>
      </c>
      <c r="R124" s="161">
        <v>16589.13</v>
      </c>
      <c r="S124" s="161">
        <v>0</v>
      </c>
      <c r="T124" s="161">
        <v>0</v>
      </c>
      <c r="U124" s="159" t="s">
        <v>74</v>
      </c>
    </row>
    <row r="125" spans="1:21" x14ac:dyDescent="0.25">
      <c r="A125" s="159">
        <v>1</v>
      </c>
      <c r="B125" s="159" t="s">
        <v>41</v>
      </c>
      <c r="C125" s="159">
        <v>4008000</v>
      </c>
      <c r="D125" s="159">
        <v>20730</v>
      </c>
      <c r="E125" s="159" t="s">
        <v>63</v>
      </c>
      <c r="F125" s="159">
        <v>31970</v>
      </c>
      <c r="G125" s="159" t="s">
        <v>64</v>
      </c>
      <c r="H125" s="159">
        <v>1000010432</v>
      </c>
      <c r="I125" s="159" t="s">
        <v>214</v>
      </c>
      <c r="J125" s="160">
        <v>41702</v>
      </c>
      <c r="K125" s="160">
        <v>41729</v>
      </c>
      <c r="L125" s="160">
        <v>42067</v>
      </c>
      <c r="M125" s="159" t="s">
        <v>54</v>
      </c>
      <c r="N125" s="159" t="s">
        <v>55</v>
      </c>
      <c r="O125" s="159" t="s">
        <v>132</v>
      </c>
      <c r="P125" s="159" t="s">
        <v>142</v>
      </c>
      <c r="Q125" s="159">
        <v>4008140</v>
      </c>
      <c r="R125" s="161">
        <v>0</v>
      </c>
      <c r="S125" s="161">
        <v>0</v>
      </c>
      <c r="T125" s="161">
        <v>0</v>
      </c>
      <c r="U125" s="159" t="s">
        <v>74</v>
      </c>
    </row>
    <row r="126" spans="1:21" x14ac:dyDescent="0.25">
      <c r="A126" s="159">
        <v>1</v>
      </c>
      <c r="B126" s="159" t="s">
        <v>41</v>
      </c>
      <c r="C126" s="159">
        <v>4008000</v>
      </c>
      <c r="D126" s="159">
        <v>20730</v>
      </c>
      <c r="E126" s="159" t="s">
        <v>63</v>
      </c>
      <c r="F126" s="159">
        <v>31970</v>
      </c>
      <c r="G126" s="159" t="s">
        <v>64</v>
      </c>
      <c r="H126" s="159">
        <v>1000010432</v>
      </c>
      <c r="I126" s="159" t="s">
        <v>214</v>
      </c>
      <c r="J126" s="160">
        <v>41715</v>
      </c>
      <c r="K126" s="160">
        <v>41729</v>
      </c>
      <c r="L126" s="160">
        <v>42080</v>
      </c>
      <c r="M126" s="159" t="s">
        <v>54</v>
      </c>
      <c r="N126" s="159" t="s">
        <v>55</v>
      </c>
      <c r="O126" s="159" t="s">
        <v>132</v>
      </c>
      <c r="P126" s="159" t="s">
        <v>142</v>
      </c>
      <c r="Q126" s="159">
        <v>4008140</v>
      </c>
      <c r="R126" s="161">
        <v>13856.11</v>
      </c>
      <c r="S126" s="161">
        <v>0</v>
      </c>
      <c r="T126" s="161">
        <v>0</v>
      </c>
      <c r="U126" s="159" t="s">
        <v>74</v>
      </c>
    </row>
    <row r="127" spans="1:21" x14ac:dyDescent="0.25">
      <c r="A127" s="159">
        <v>1</v>
      </c>
      <c r="B127" s="159" t="s">
        <v>41</v>
      </c>
      <c r="C127" s="159">
        <v>4008000</v>
      </c>
      <c r="D127" s="159">
        <v>20730</v>
      </c>
      <c r="E127" s="159" t="s">
        <v>63</v>
      </c>
      <c r="F127" s="159">
        <v>31970</v>
      </c>
      <c r="G127" s="159" t="s">
        <v>64</v>
      </c>
      <c r="H127" s="159">
        <v>1000010434</v>
      </c>
      <c r="I127" s="159" t="s">
        <v>215</v>
      </c>
      <c r="J127" s="160">
        <v>41713</v>
      </c>
      <c r="K127" s="160">
        <v>41729</v>
      </c>
      <c r="L127" s="160">
        <v>42078</v>
      </c>
      <c r="M127" s="159" t="s">
        <v>54</v>
      </c>
      <c r="N127" s="159" t="s">
        <v>55</v>
      </c>
      <c r="O127" s="159" t="s">
        <v>132</v>
      </c>
      <c r="P127" s="159" t="s">
        <v>142</v>
      </c>
      <c r="Q127" s="159">
        <v>4008140</v>
      </c>
      <c r="R127" s="161">
        <v>23835.5</v>
      </c>
      <c r="S127" s="161">
        <v>0</v>
      </c>
      <c r="T127" s="161">
        <v>0</v>
      </c>
      <c r="U127" s="159" t="s">
        <v>74</v>
      </c>
    </row>
    <row r="128" spans="1:21" x14ac:dyDescent="0.25">
      <c r="A128" s="159">
        <v>1</v>
      </c>
      <c r="B128" s="159" t="s">
        <v>41</v>
      </c>
      <c r="C128" s="159">
        <v>4008000</v>
      </c>
      <c r="D128" s="159">
        <v>20730</v>
      </c>
      <c r="E128" s="159" t="s">
        <v>63</v>
      </c>
      <c r="F128" s="159">
        <v>31970</v>
      </c>
      <c r="G128" s="159" t="s">
        <v>64</v>
      </c>
      <c r="H128" s="159">
        <v>1000010435</v>
      </c>
      <c r="I128" s="159" t="s">
        <v>216</v>
      </c>
      <c r="J128" s="160">
        <v>41713</v>
      </c>
      <c r="K128" s="160">
        <v>41729</v>
      </c>
      <c r="L128" s="160">
        <v>42078</v>
      </c>
      <c r="M128" s="159" t="s">
        <v>54</v>
      </c>
      <c r="N128" s="159" t="s">
        <v>55</v>
      </c>
      <c r="O128" s="159" t="s">
        <v>132</v>
      </c>
      <c r="P128" s="159" t="s">
        <v>142</v>
      </c>
      <c r="Q128" s="159">
        <v>4008140</v>
      </c>
      <c r="R128" s="161">
        <v>12126.55</v>
      </c>
      <c r="S128" s="161">
        <v>0</v>
      </c>
      <c r="T128" s="161">
        <v>0</v>
      </c>
      <c r="U128" s="159" t="s">
        <v>74</v>
      </c>
    </row>
    <row r="129" spans="1:21" x14ac:dyDescent="0.25">
      <c r="A129" s="159">
        <v>1</v>
      </c>
      <c r="B129" s="159" t="s">
        <v>41</v>
      </c>
      <c r="C129" s="159">
        <v>4008000</v>
      </c>
      <c r="D129" s="159">
        <v>20730</v>
      </c>
      <c r="E129" s="159" t="s">
        <v>63</v>
      </c>
      <c r="F129" s="159">
        <v>31970</v>
      </c>
      <c r="G129" s="159" t="s">
        <v>64</v>
      </c>
      <c r="H129" s="159">
        <v>1000010436</v>
      </c>
      <c r="I129" s="159" t="s">
        <v>128</v>
      </c>
      <c r="J129" s="160">
        <v>41718</v>
      </c>
      <c r="K129" s="160">
        <v>41729</v>
      </c>
      <c r="L129" s="160">
        <v>42083</v>
      </c>
      <c r="M129" s="159" t="s">
        <v>54</v>
      </c>
      <c r="N129" s="159" t="s">
        <v>55</v>
      </c>
      <c r="O129" s="159" t="s">
        <v>132</v>
      </c>
      <c r="P129" s="159" t="s">
        <v>142</v>
      </c>
      <c r="Q129" s="159">
        <v>4008140</v>
      </c>
      <c r="R129" s="161">
        <v>43036.84</v>
      </c>
      <c r="S129" s="161">
        <v>0</v>
      </c>
      <c r="T129" s="161">
        <v>0</v>
      </c>
      <c r="U129" s="159" t="s">
        <v>74</v>
      </c>
    </row>
    <row r="130" spans="1:21" x14ac:dyDescent="0.25">
      <c r="A130" s="159">
        <v>1</v>
      </c>
      <c r="B130" s="159" t="s">
        <v>41</v>
      </c>
      <c r="C130" s="159">
        <v>4008000</v>
      </c>
      <c r="D130" s="159">
        <v>20730</v>
      </c>
      <c r="E130" s="159" t="s">
        <v>63</v>
      </c>
      <c r="F130" s="159">
        <v>31970</v>
      </c>
      <c r="G130" s="159" t="s">
        <v>64</v>
      </c>
      <c r="H130" s="159">
        <v>1000010437</v>
      </c>
      <c r="I130" s="159" t="s">
        <v>131</v>
      </c>
      <c r="J130" s="160">
        <v>41720</v>
      </c>
      <c r="K130" s="160">
        <v>41729</v>
      </c>
      <c r="L130" s="160">
        <v>42085</v>
      </c>
      <c r="M130" s="159" t="s">
        <v>54</v>
      </c>
      <c r="N130" s="159" t="s">
        <v>55</v>
      </c>
      <c r="O130" s="159" t="s">
        <v>132</v>
      </c>
      <c r="P130" s="159" t="s">
        <v>142</v>
      </c>
      <c r="Q130" s="159">
        <v>4008140</v>
      </c>
      <c r="R130" s="161">
        <v>221217.87</v>
      </c>
      <c r="S130" s="161">
        <v>0</v>
      </c>
      <c r="T130" s="161">
        <v>0</v>
      </c>
      <c r="U130" s="159" t="s">
        <v>74</v>
      </c>
    </row>
    <row r="131" spans="1:21" x14ac:dyDescent="0.25">
      <c r="A131" s="159">
        <v>1</v>
      </c>
      <c r="B131" s="159" t="s">
        <v>41</v>
      </c>
      <c r="C131" s="159">
        <v>4008000</v>
      </c>
      <c r="D131" s="159">
        <v>20730</v>
      </c>
      <c r="E131" s="159" t="s">
        <v>63</v>
      </c>
      <c r="F131" s="159">
        <v>31970</v>
      </c>
      <c r="G131" s="159" t="s">
        <v>64</v>
      </c>
      <c r="H131" s="159">
        <v>1000010438</v>
      </c>
      <c r="I131" s="159" t="s">
        <v>112</v>
      </c>
      <c r="J131" s="160">
        <v>41729</v>
      </c>
      <c r="K131" s="160">
        <v>41729</v>
      </c>
      <c r="L131" s="160">
        <v>42094</v>
      </c>
      <c r="M131" s="159" t="s">
        <v>54</v>
      </c>
      <c r="N131" s="159" t="s">
        <v>55</v>
      </c>
      <c r="O131" s="159" t="s">
        <v>132</v>
      </c>
      <c r="P131" s="159" t="s">
        <v>142</v>
      </c>
      <c r="Q131" s="159">
        <v>4008140</v>
      </c>
      <c r="R131" s="161">
        <v>83919.43</v>
      </c>
      <c r="S131" s="161">
        <v>0</v>
      </c>
      <c r="T131" s="161">
        <v>0</v>
      </c>
      <c r="U131" s="159" t="s">
        <v>74</v>
      </c>
    </row>
    <row r="132" spans="1:21" x14ac:dyDescent="0.25">
      <c r="A132" s="159">
        <v>1</v>
      </c>
      <c r="B132" s="159" t="s">
        <v>41</v>
      </c>
      <c r="C132" s="159">
        <v>4008000</v>
      </c>
      <c r="D132" s="159">
        <v>20730</v>
      </c>
      <c r="E132" s="159" t="s">
        <v>63</v>
      </c>
      <c r="F132" s="159">
        <v>31970</v>
      </c>
      <c r="G132" s="159" t="s">
        <v>64</v>
      </c>
      <c r="H132" s="159">
        <v>1000010440</v>
      </c>
      <c r="I132" s="159" t="s">
        <v>138</v>
      </c>
      <c r="J132" s="160">
        <v>41713</v>
      </c>
      <c r="K132" s="160">
        <v>41729</v>
      </c>
      <c r="L132" s="160">
        <v>42078</v>
      </c>
      <c r="M132" s="159" t="s">
        <v>54</v>
      </c>
      <c r="N132" s="159" t="s">
        <v>55</v>
      </c>
      <c r="O132" s="159" t="s">
        <v>132</v>
      </c>
      <c r="P132" s="159" t="s">
        <v>142</v>
      </c>
      <c r="Q132" s="159">
        <v>4008140</v>
      </c>
      <c r="R132" s="161">
        <v>34973.35</v>
      </c>
      <c r="S132" s="161">
        <v>0</v>
      </c>
      <c r="T132" s="161">
        <v>0</v>
      </c>
      <c r="U132" s="159" t="s">
        <v>74</v>
      </c>
    </row>
    <row r="133" spans="1:21" x14ac:dyDescent="0.25">
      <c r="A133" s="159">
        <v>1</v>
      </c>
      <c r="B133" s="159" t="s">
        <v>41</v>
      </c>
      <c r="C133" s="159">
        <v>4008000</v>
      </c>
      <c r="D133" s="159">
        <v>20730</v>
      </c>
      <c r="E133" s="159" t="s">
        <v>63</v>
      </c>
      <c r="F133" s="159">
        <v>31970</v>
      </c>
      <c r="G133" s="159" t="s">
        <v>64</v>
      </c>
      <c r="H133" s="159">
        <v>1000010441</v>
      </c>
      <c r="I133" s="159" t="s">
        <v>130</v>
      </c>
      <c r="J133" s="160">
        <v>41725</v>
      </c>
      <c r="K133" s="160">
        <v>41729</v>
      </c>
      <c r="L133" s="160">
        <v>42090</v>
      </c>
      <c r="M133" s="159" t="s">
        <v>54</v>
      </c>
      <c r="N133" s="159" t="s">
        <v>55</v>
      </c>
      <c r="O133" s="159" t="s">
        <v>132</v>
      </c>
      <c r="P133" s="159" t="s">
        <v>142</v>
      </c>
      <c r="Q133" s="159">
        <v>4008140</v>
      </c>
      <c r="R133" s="161">
        <v>59967.040000000001</v>
      </c>
      <c r="S133" s="161">
        <v>0</v>
      </c>
      <c r="T133" s="161">
        <v>0</v>
      </c>
      <c r="U133" s="159" t="s">
        <v>74</v>
      </c>
    </row>
    <row r="134" spans="1:21" x14ac:dyDescent="0.25">
      <c r="A134" s="159">
        <v>1</v>
      </c>
      <c r="B134" s="159" t="s">
        <v>41</v>
      </c>
      <c r="C134" s="159">
        <v>4008000</v>
      </c>
      <c r="D134" s="159">
        <v>20730</v>
      </c>
      <c r="E134" s="159" t="s">
        <v>63</v>
      </c>
      <c r="F134" s="159">
        <v>31970</v>
      </c>
      <c r="G134" s="159" t="s">
        <v>64</v>
      </c>
      <c r="H134" s="159">
        <v>1000010442</v>
      </c>
      <c r="I134" s="159" t="s">
        <v>129</v>
      </c>
      <c r="J134" s="160">
        <v>41720</v>
      </c>
      <c r="K134" s="160">
        <v>41729</v>
      </c>
      <c r="L134" s="160">
        <v>42085</v>
      </c>
      <c r="M134" s="159" t="s">
        <v>54</v>
      </c>
      <c r="N134" s="159" t="s">
        <v>55</v>
      </c>
      <c r="O134" s="159" t="s">
        <v>132</v>
      </c>
      <c r="P134" s="159" t="s">
        <v>142</v>
      </c>
      <c r="Q134" s="159">
        <v>4008140</v>
      </c>
      <c r="R134" s="161">
        <v>33797.85</v>
      </c>
      <c r="S134" s="161">
        <v>0</v>
      </c>
      <c r="T134" s="161">
        <v>0</v>
      </c>
      <c r="U134" s="159" t="s">
        <v>74</v>
      </c>
    </row>
    <row r="135" spans="1:21" x14ac:dyDescent="0.25">
      <c r="A135" s="159">
        <v>1</v>
      </c>
      <c r="B135" s="159" t="s">
        <v>41</v>
      </c>
      <c r="C135" s="159">
        <v>4008000</v>
      </c>
      <c r="D135" s="159">
        <v>20730</v>
      </c>
      <c r="E135" s="159" t="s">
        <v>63</v>
      </c>
      <c r="F135" s="159">
        <v>31970</v>
      </c>
      <c r="G135" s="159" t="s">
        <v>64</v>
      </c>
      <c r="H135" s="159">
        <v>1000010445</v>
      </c>
      <c r="I135" s="159" t="s">
        <v>217</v>
      </c>
      <c r="J135" s="160">
        <v>41729</v>
      </c>
      <c r="K135" s="160">
        <v>41729</v>
      </c>
      <c r="L135" s="160">
        <v>42094</v>
      </c>
      <c r="M135" s="159" t="s">
        <v>54</v>
      </c>
      <c r="N135" s="159" t="s">
        <v>55</v>
      </c>
      <c r="O135" s="159" t="s">
        <v>132</v>
      </c>
      <c r="P135" s="159" t="s">
        <v>142</v>
      </c>
      <c r="Q135" s="159">
        <v>4008140</v>
      </c>
      <c r="R135" s="161">
        <v>12465.75</v>
      </c>
      <c r="S135" s="161">
        <v>0</v>
      </c>
      <c r="T135" s="161">
        <v>0</v>
      </c>
      <c r="U135" s="159" t="s">
        <v>74</v>
      </c>
    </row>
    <row r="136" spans="1:21" x14ac:dyDescent="0.25">
      <c r="A136" s="159">
        <v>1</v>
      </c>
      <c r="B136" s="159" t="s">
        <v>41</v>
      </c>
      <c r="C136" s="159">
        <v>4008000</v>
      </c>
      <c r="D136" s="159">
        <v>20730</v>
      </c>
      <c r="E136" s="159" t="s">
        <v>63</v>
      </c>
      <c r="F136" s="159">
        <v>31970</v>
      </c>
      <c r="G136" s="159" t="s">
        <v>64</v>
      </c>
      <c r="H136" s="159">
        <v>1000010446</v>
      </c>
      <c r="I136" s="159" t="s">
        <v>218</v>
      </c>
      <c r="J136" s="160">
        <v>41723</v>
      </c>
      <c r="K136" s="160">
        <v>41729</v>
      </c>
      <c r="L136" s="160">
        <v>42088</v>
      </c>
      <c r="M136" s="159" t="s">
        <v>54</v>
      </c>
      <c r="N136" s="159" t="s">
        <v>55</v>
      </c>
      <c r="O136" s="159" t="s">
        <v>132</v>
      </c>
      <c r="P136" s="159" t="s">
        <v>142</v>
      </c>
      <c r="Q136" s="159">
        <v>4008140</v>
      </c>
      <c r="R136" s="161">
        <v>78465.600000000006</v>
      </c>
      <c r="S136" s="161">
        <v>0</v>
      </c>
      <c r="T136" s="161">
        <v>0</v>
      </c>
      <c r="U136" s="159" t="s">
        <v>74</v>
      </c>
    </row>
    <row r="137" spans="1:21" x14ac:dyDescent="0.25">
      <c r="A137" s="159">
        <v>1</v>
      </c>
      <c r="B137" s="159" t="s">
        <v>41</v>
      </c>
      <c r="C137" s="159">
        <v>4008000</v>
      </c>
      <c r="D137" s="159">
        <v>20730</v>
      </c>
      <c r="E137" s="159" t="s">
        <v>63</v>
      </c>
      <c r="F137" s="159">
        <v>31970</v>
      </c>
      <c r="G137" s="159" t="s">
        <v>64</v>
      </c>
      <c r="H137" s="159">
        <v>1000010449</v>
      </c>
      <c r="I137" s="159" t="s">
        <v>83</v>
      </c>
      <c r="J137" s="160">
        <v>41724</v>
      </c>
      <c r="K137" s="160">
        <v>41729</v>
      </c>
      <c r="L137" s="160">
        <v>42089</v>
      </c>
      <c r="M137" s="159" t="s">
        <v>54</v>
      </c>
      <c r="N137" s="159" t="s">
        <v>55</v>
      </c>
      <c r="O137" s="159" t="s">
        <v>132</v>
      </c>
      <c r="P137" s="159" t="s">
        <v>142</v>
      </c>
      <c r="Q137" s="159">
        <v>4008140</v>
      </c>
      <c r="R137" s="161">
        <v>36391.72</v>
      </c>
      <c r="S137" s="161">
        <v>0</v>
      </c>
      <c r="T137" s="161">
        <v>0</v>
      </c>
      <c r="U137" s="159" t="s">
        <v>74</v>
      </c>
    </row>
    <row r="138" spans="1:21" x14ac:dyDescent="0.25">
      <c r="A138" s="159">
        <v>1</v>
      </c>
      <c r="B138" s="159" t="s">
        <v>41</v>
      </c>
      <c r="C138" s="159">
        <v>4008000</v>
      </c>
      <c r="D138" s="159">
        <v>20730</v>
      </c>
      <c r="E138" s="159" t="s">
        <v>63</v>
      </c>
      <c r="F138" s="159">
        <v>31970</v>
      </c>
      <c r="G138" s="159" t="s">
        <v>64</v>
      </c>
      <c r="H138" s="159">
        <v>1000010450</v>
      </c>
      <c r="I138" s="159" t="s">
        <v>219</v>
      </c>
      <c r="J138" s="160">
        <v>41723</v>
      </c>
      <c r="K138" s="160">
        <v>41729</v>
      </c>
      <c r="L138" s="160">
        <v>42067</v>
      </c>
      <c r="M138" s="159" t="s">
        <v>54</v>
      </c>
      <c r="N138" s="159" t="s">
        <v>55</v>
      </c>
      <c r="O138" s="159" t="s">
        <v>132</v>
      </c>
      <c r="P138" s="159" t="s">
        <v>142</v>
      </c>
      <c r="Q138" s="159">
        <v>4008140</v>
      </c>
      <c r="R138" s="161">
        <v>52212.41</v>
      </c>
      <c r="S138" s="161">
        <v>0</v>
      </c>
      <c r="T138" s="161">
        <v>0</v>
      </c>
      <c r="U138" s="159" t="s">
        <v>74</v>
      </c>
    </row>
    <row r="139" spans="1:21" x14ac:dyDescent="0.25">
      <c r="A139" s="159">
        <v>1</v>
      </c>
      <c r="B139" s="159" t="s">
        <v>41</v>
      </c>
      <c r="C139" s="159">
        <v>4008000</v>
      </c>
      <c r="D139" s="159">
        <v>20730</v>
      </c>
      <c r="E139" s="159" t="s">
        <v>63</v>
      </c>
      <c r="F139" s="159">
        <v>31970</v>
      </c>
      <c r="G139" s="159" t="s">
        <v>64</v>
      </c>
      <c r="H139" s="159">
        <v>1000010455</v>
      </c>
      <c r="I139" s="159" t="s">
        <v>78</v>
      </c>
      <c r="J139" s="160">
        <v>41729</v>
      </c>
      <c r="K139" s="160">
        <v>41729</v>
      </c>
      <c r="L139" s="160">
        <v>42094</v>
      </c>
      <c r="M139" s="159" t="s">
        <v>54</v>
      </c>
      <c r="N139" s="159" t="s">
        <v>55</v>
      </c>
      <c r="O139" s="159" t="s">
        <v>132</v>
      </c>
      <c r="P139" s="159" t="s">
        <v>142</v>
      </c>
      <c r="Q139" s="159">
        <v>4008140</v>
      </c>
      <c r="R139" s="161">
        <v>70506.28</v>
      </c>
      <c r="S139" s="161">
        <v>0</v>
      </c>
      <c r="T139" s="161">
        <v>0</v>
      </c>
      <c r="U139" s="159" t="s">
        <v>74</v>
      </c>
    </row>
    <row r="140" spans="1:21" x14ac:dyDescent="0.25">
      <c r="A140" s="159">
        <v>1</v>
      </c>
      <c r="B140" s="159" t="s">
        <v>41</v>
      </c>
      <c r="C140" s="159">
        <v>4008000</v>
      </c>
      <c r="D140" s="159">
        <v>20730</v>
      </c>
      <c r="E140" s="159" t="s">
        <v>63</v>
      </c>
      <c r="F140" s="159">
        <v>31970</v>
      </c>
      <c r="G140" s="159" t="s">
        <v>64</v>
      </c>
      <c r="H140" s="159">
        <v>1000010457</v>
      </c>
      <c r="I140" s="159" t="s">
        <v>79</v>
      </c>
      <c r="J140" s="160">
        <v>41729</v>
      </c>
      <c r="K140" s="160">
        <v>41729</v>
      </c>
      <c r="L140" s="160">
        <v>42094</v>
      </c>
      <c r="M140" s="159" t="s">
        <v>54</v>
      </c>
      <c r="N140" s="159" t="s">
        <v>55</v>
      </c>
      <c r="O140" s="159" t="s">
        <v>132</v>
      </c>
      <c r="P140" s="159" t="s">
        <v>142</v>
      </c>
      <c r="Q140" s="159">
        <v>4008140</v>
      </c>
      <c r="R140" s="161">
        <v>27424.65</v>
      </c>
      <c r="S140" s="161">
        <v>0</v>
      </c>
      <c r="T140" s="161">
        <v>0</v>
      </c>
      <c r="U140" s="159" t="s">
        <v>74</v>
      </c>
    </row>
    <row r="141" spans="1:21" x14ac:dyDescent="0.25">
      <c r="A141" s="159">
        <v>1</v>
      </c>
      <c r="B141" s="159" t="s">
        <v>41</v>
      </c>
      <c r="C141" s="159">
        <v>4008000</v>
      </c>
      <c r="D141" s="159">
        <v>20730</v>
      </c>
      <c r="E141" s="159" t="s">
        <v>63</v>
      </c>
      <c r="F141" s="159">
        <v>31970</v>
      </c>
      <c r="G141" s="159" t="s">
        <v>64</v>
      </c>
      <c r="H141" s="159">
        <v>1000010458</v>
      </c>
      <c r="I141" s="159" t="s">
        <v>77</v>
      </c>
      <c r="J141" s="160">
        <v>41729</v>
      </c>
      <c r="K141" s="160">
        <v>41729</v>
      </c>
      <c r="L141" s="160">
        <v>42094</v>
      </c>
      <c r="M141" s="159" t="s">
        <v>54</v>
      </c>
      <c r="N141" s="159" t="s">
        <v>55</v>
      </c>
      <c r="O141" s="159" t="s">
        <v>132</v>
      </c>
      <c r="P141" s="159" t="s">
        <v>142</v>
      </c>
      <c r="Q141" s="159">
        <v>4008140</v>
      </c>
      <c r="R141" s="161">
        <v>74091.929999999993</v>
      </c>
      <c r="S141" s="161">
        <v>0</v>
      </c>
      <c r="T141" s="161">
        <v>0</v>
      </c>
      <c r="U141" s="159" t="s">
        <v>74</v>
      </c>
    </row>
    <row r="142" spans="1:21" x14ac:dyDescent="0.25">
      <c r="A142" s="159">
        <v>1</v>
      </c>
      <c r="B142" s="159" t="s">
        <v>41</v>
      </c>
      <c r="C142" s="159">
        <v>4008000</v>
      </c>
      <c r="D142" s="159">
        <v>20730</v>
      </c>
      <c r="E142" s="159" t="s">
        <v>63</v>
      </c>
      <c r="F142" s="159">
        <v>31970</v>
      </c>
      <c r="G142" s="159" t="s">
        <v>64</v>
      </c>
      <c r="H142" s="159">
        <v>1000010463</v>
      </c>
      <c r="I142" s="159" t="s">
        <v>220</v>
      </c>
      <c r="J142" s="160">
        <v>41729</v>
      </c>
      <c r="K142" s="160">
        <v>41729</v>
      </c>
      <c r="L142" s="160">
        <v>42094</v>
      </c>
      <c r="M142" s="159" t="s">
        <v>54</v>
      </c>
      <c r="N142" s="159" t="s">
        <v>55</v>
      </c>
      <c r="O142" s="159" t="s">
        <v>132</v>
      </c>
      <c r="P142" s="159" t="s">
        <v>142</v>
      </c>
      <c r="Q142" s="159">
        <v>4008140</v>
      </c>
      <c r="R142" s="161">
        <v>54325.74</v>
      </c>
      <c r="S142" s="161">
        <v>0</v>
      </c>
      <c r="T142" s="161">
        <v>0</v>
      </c>
      <c r="U142" s="159" t="s">
        <v>74</v>
      </c>
    </row>
    <row r="143" spans="1:21" x14ac:dyDescent="0.25">
      <c r="A143" s="159">
        <v>1</v>
      </c>
      <c r="B143" s="159" t="s">
        <v>41</v>
      </c>
      <c r="C143" s="159">
        <v>4008000</v>
      </c>
      <c r="D143" s="159">
        <v>20730</v>
      </c>
      <c r="E143" s="159" t="s">
        <v>63</v>
      </c>
      <c r="F143" s="159">
        <v>31970</v>
      </c>
      <c r="G143" s="159" t="s">
        <v>64</v>
      </c>
      <c r="H143" s="159">
        <v>1000010464</v>
      </c>
      <c r="I143" s="159" t="s">
        <v>221</v>
      </c>
      <c r="J143" s="160">
        <v>41729</v>
      </c>
      <c r="K143" s="160">
        <v>41729</v>
      </c>
      <c r="L143" s="160">
        <v>42094</v>
      </c>
      <c r="M143" s="159" t="s">
        <v>54</v>
      </c>
      <c r="N143" s="159" t="s">
        <v>55</v>
      </c>
      <c r="O143" s="159" t="s">
        <v>132</v>
      </c>
      <c r="P143" s="159" t="s">
        <v>142</v>
      </c>
      <c r="Q143" s="159">
        <v>4008140</v>
      </c>
      <c r="R143" s="161">
        <v>86082.49</v>
      </c>
      <c r="S143" s="161">
        <v>0</v>
      </c>
      <c r="T143" s="161">
        <v>0</v>
      </c>
      <c r="U143" s="159" t="s">
        <v>74</v>
      </c>
    </row>
    <row r="144" spans="1:21" x14ac:dyDescent="0.25">
      <c r="A144" s="159">
        <v>1</v>
      </c>
      <c r="B144" s="159" t="s">
        <v>41</v>
      </c>
      <c r="C144" s="159">
        <v>4008000</v>
      </c>
      <c r="D144" s="159">
        <v>20730</v>
      </c>
      <c r="E144" s="159" t="s">
        <v>63</v>
      </c>
      <c r="F144" s="159">
        <v>31970</v>
      </c>
      <c r="G144" s="159" t="s">
        <v>64</v>
      </c>
      <c r="H144" s="159">
        <v>1000010466</v>
      </c>
      <c r="I144" s="159" t="s">
        <v>222</v>
      </c>
      <c r="J144" s="160">
        <v>41729</v>
      </c>
      <c r="K144" s="160">
        <v>41729</v>
      </c>
      <c r="L144" s="160">
        <v>42094</v>
      </c>
      <c r="M144" s="159" t="s">
        <v>54</v>
      </c>
      <c r="N144" s="159" t="s">
        <v>55</v>
      </c>
      <c r="O144" s="159" t="s">
        <v>132</v>
      </c>
      <c r="P144" s="159" t="s">
        <v>142</v>
      </c>
      <c r="Q144" s="159">
        <v>4008140</v>
      </c>
      <c r="R144" s="161">
        <v>45026.29</v>
      </c>
      <c r="S144" s="161">
        <v>0</v>
      </c>
      <c r="T144" s="161">
        <v>0</v>
      </c>
      <c r="U144" s="159" t="s">
        <v>74</v>
      </c>
    </row>
    <row r="145" spans="3:21" ht="1.5" customHeight="1" x14ac:dyDescent="0.25"/>
    <row r="146" spans="3:21" ht="15.75" thickBot="1" x14ac:dyDescent="0.3">
      <c r="R146" s="149">
        <f>+SUBTOTAL(9,R$2:R$144)</f>
        <v>7740417.7399999974</v>
      </c>
      <c r="S146" s="149">
        <f>+SUBTOTAL(9,S$2:S$144)</f>
        <v>3</v>
      </c>
      <c r="T146" s="149">
        <f>+SUBTOTAL(9,T$2:T$144)</f>
        <v>0</v>
      </c>
    </row>
    <row r="147" spans="3:21" ht="15.75" thickTop="1" x14ac:dyDescent="0.25">
      <c r="S147" s="151" t="s">
        <v>136</v>
      </c>
      <c r="T147" s="150">
        <f>+$S$146+$T$146</f>
        <v>3</v>
      </c>
    </row>
    <row r="151" spans="3:21" x14ac:dyDescent="0.25"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</row>
    <row r="152" spans="3:21" x14ac:dyDescent="0.25"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</row>
    <row r="153" spans="3:21" x14ac:dyDescent="0.25"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</row>
    <row r="154" spans="3:21" x14ac:dyDescent="0.25"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</row>
    <row r="155" spans="3:21" x14ac:dyDescent="0.25"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</row>
    <row r="156" spans="3:21" x14ac:dyDescent="0.25"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</row>
    <row r="157" spans="3:21" x14ac:dyDescent="0.25"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</row>
    <row r="158" spans="3:21" ht="1.5" customHeight="1" x14ac:dyDescent="0.25"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</row>
    <row r="159" spans="3:21" x14ac:dyDescent="0.25"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</row>
    <row r="160" spans="3:21" x14ac:dyDescent="0.25"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</row>
    <row r="161" spans="3:21" x14ac:dyDescent="0.25"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</row>
    <row r="162" spans="3:21" x14ac:dyDescent="0.25"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</row>
    <row r="163" spans="3:21" x14ac:dyDescent="0.25"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</row>
    <row r="164" spans="3:21" x14ac:dyDescent="0.25"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</row>
    <row r="165" spans="3:21" x14ac:dyDescent="0.25">
      <c r="U165" s="144"/>
    </row>
  </sheetData>
  <autoFilter ref="A1:U144" xr:uid="{00000000-0009-0000-0000-000002000000}"/>
  <printOptions gridLines="1"/>
  <pageMargins left="0.7" right="0.7" top="0.75" bottom="0.75" header="0.3" footer="0.3"/>
  <pageSetup scale="1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R67"/>
  <sheetViews>
    <sheetView topLeftCell="A13" zoomScale="85" zoomScaleNormal="85" workbookViewId="0">
      <selection activeCell="H60" sqref="H60"/>
    </sheetView>
  </sheetViews>
  <sheetFormatPr defaultColWidth="9.7109375" defaultRowHeight="12.75" x14ac:dyDescent="0.2"/>
  <cols>
    <col min="1" max="1" width="3.5703125" style="13" customWidth="1"/>
    <col min="2" max="2" width="2.7109375" style="13" customWidth="1"/>
    <col min="3" max="3" width="37.42578125" style="13" customWidth="1"/>
    <col min="4" max="4" width="7.42578125" style="13" bestFit="1" customWidth="1"/>
    <col min="5" max="5" width="5.7109375" style="24" customWidth="1"/>
    <col min="6" max="6" width="23.5703125" style="13" customWidth="1"/>
    <col min="7" max="7" width="22.42578125" style="13" customWidth="1"/>
    <col min="8" max="9" width="20.42578125" style="13" customWidth="1"/>
    <col min="10" max="10" width="16.85546875" style="13" bestFit="1" customWidth="1"/>
    <col min="11" max="11" width="13.85546875" style="14" bestFit="1" customWidth="1"/>
    <col min="12" max="12" width="17.85546875" style="13" customWidth="1"/>
    <col min="13" max="13" width="13.85546875" style="13" bestFit="1" customWidth="1"/>
    <col min="14" max="14" width="16" style="13" customWidth="1"/>
    <col min="15" max="15" width="15.28515625" style="13" bestFit="1" customWidth="1"/>
    <col min="16" max="16" width="13.85546875" style="14" bestFit="1" customWidth="1"/>
    <col min="17" max="17" width="9.7109375" style="13"/>
    <col min="18" max="18" width="12.85546875" style="14" bestFit="1" customWidth="1"/>
    <col min="19" max="16384" width="9.7109375" style="13"/>
  </cols>
  <sheetData>
    <row r="1" spans="1:18" x14ac:dyDescent="0.2">
      <c r="A1" s="10">
        <v>4</v>
      </c>
      <c r="B1" s="11"/>
      <c r="C1" s="11"/>
      <c r="D1" s="11"/>
      <c r="E1" s="12"/>
      <c r="F1" s="11"/>
      <c r="G1" s="11"/>
      <c r="H1" s="11"/>
      <c r="I1" s="11"/>
    </row>
    <row r="2" spans="1:18" x14ac:dyDescent="0.2">
      <c r="A2" s="11"/>
      <c r="B2" s="11"/>
      <c r="C2" s="11"/>
      <c r="D2" s="11"/>
      <c r="E2" s="12"/>
      <c r="F2" s="11"/>
      <c r="G2" s="11"/>
      <c r="H2" s="11"/>
      <c r="I2" s="11"/>
    </row>
    <row r="3" spans="1:18" x14ac:dyDescent="0.2">
      <c r="A3" s="11"/>
      <c r="B3" s="11"/>
      <c r="C3" s="11"/>
      <c r="D3" s="11"/>
      <c r="E3" s="12"/>
      <c r="F3" s="11"/>
      <c r="G3" s="11"/>
      <c r="H3" s="11"/>
      <c r="I3" s="11"/>
    </row>
    <row r="4" spans="1:18" x14ac:dyDescent="0.2">
      <c r="A4" s="11"/>
      <c r="B4" s="11"/>
      <c r="C4" s="11"/>
      <c r="D4" s="11"/>
      <c r="E4" s="12"/>
      <c r="F4" s="11"/>
      <c r="G4" s="11"/>
      <c r="H4" s="11"/>
      <c r="I4" s="11"/>
      <c r="M4" s="15"/>
    </row>
    <row r="5" spans="1:18" x14ac:dyDescent="0.2">
      <c r="A5" s="11"/>
      <c r="B5" s="11"/>
      <c r="C5" s="11"/>
      <c r="D5" s="16"/>
      <c r="E5" s="12"/>
      <c r="F5" s="11"/>
      <c r="G5" s="11"/>
      <c r="H5" s="11"/>
      <c r="I5" s="11"/>
    </row>
    <row r="6" spans="1:18" x14ac:dyDescent="0.2">
      <c r="A6" s="11"/>
      <c r="B6" s="11"/>
      <c r="C6" s="11"/>
      <c r="D6" s="17"/>
      <c r="E6" s="12"/>
      <c r="F6" s="11"/>
      <c r="G6" s="11"/>
      <c r="H6" s="11"/>
      <c r="I6" s="11"/>
    </row>
    <row r="7" spans="1:18" x14ac:dyDescent="0.2">
      <c r="A7" s="11"/>
      <c r="B7" s="11"/>
      <c r="C7" s="11"/>
      <c r="D7" s="17"/>
      <c r="E7" s="12"/>
      <c r="F7" s="11"/>
      <c r="G7" s="11"/>
      <c r="H7" s="11"/>
      <c r="I7" s="11"/>
    </row>
    <row r="8" spans="1:18" x14ac:dyDescent="0.2">
      <c r="A8" s="11"/>
      <c r="B8" s="11"/>
      <c r="C8" s="11"/>
      <c r="D8" s="17"/>
      <c r="E8" s="12"/>
      <c r="F8" s="11"/>
      <c r="G8" s="11"/>
      <c r="H8" s="11"/>
      <c r="I8" s="11"/>
    </row>
    <row r="9" spans="1:18" x14ac:dyDescent="0.2">
      <c r="A9" s="11"/>
      <c r="B9" s="11"/>
      <c r="C9" s="11"/>
      <c r="D9" s="17"/>
      <c r="E9" s="12"/>
      <c r="F9" s="11"/>
      <c r="G9" s="11"/>
      <c r="H9" s="11"/>
      <c r="I9" s="11"/>
    </row>
    <row r="10" spans="1:18" x14ac:dyDescent="0.2">
      <c r="A10" s="11"/>
      <c r="B10" s="11"/>
      <c r="C10" s="11"/>
      <c r="D10" s="17"/>
      <c r="E10" s="12"/>
      <c r="F10" s="11"/>
      <c r="G10" s="11"/>
      <c r="H10" s="11"/>
      <c r="I10" s="11"/>
    </row>
    <row r="11" spans="1:18" x14ac:dyDescent="0.2">
      <c r="A11" s="11"/>
      <c r="B11" s="11"/>
      <c r="C11" s="11"/>
      <c r="D11" s="17"/>
      <c r="E11" s="12"/>
      <c r="F11" s="11"/>
      <c r="G11" s="11"/>
      <c r="H11" s="11"/>
      <c r="I11" s="11"/>
    </row>
    <row r="12" spans="1:18" ht="19.5" x14ac:dyDescent="0.4">
      <c r="B12" s="135"/>
      <c r="C12" s="135"/>
      <c r="D12" s="135"/>
      <c r="E12" s="135"/>
      <c r="F12" s="191" t="str">
        <f>+'[2]PAYMENT REQUEST'!B1</f>
        <v>Starr Indemnity Liability Company</v>
      </c>
      <c r="G12" s="191"/>
      <c r="H12" s="191"/>
      <c r="I12" s="181"/>
    </row>
    <row r="13" spans="1:18" s="21" customFormat="1" ht="18.75" x14ac:dyDescent="0.3">
      <c r="B13" s="19"/>
      <c r="C13" s="19"/>
      <c r="D13" s="19"/>
      <c r="E13" s="20"/>
      <c r="F13" s="192" t="str">
        <f>VLOOKUP($A$1,'[2]PAYMENT REQUEST'!$A$3:$G$9,2)</f>
        <v>Excess Liability Quota Share</v>
      </c>
      <c r="G13" s="192"/>
      <c r="H13" s="192"/>
      <c r="I13" s="180"/>
      <c r="K13" s="22"/>
      <c r="P13" s="22"/>
      <c r="R13" s="22"/>
    </row>
    <row r="14" spans="1:18" s="21" customFormat="1" ht="18.75" x14ac:dyDescent="0.3">
      <c r="B14" s="19"/>
      <c r="C14" s="19"/>
      <c r="D14" s="19"/>
      <c r="E14" s="20"/>
      <c r="F14" s="192" t="str">
        <f>VLOOKUP($A$1,'[2]PAYMENT REQUEST'!$A$3:$G$9,3)</f>
        <v xml:space="preserve">Beach Associates Ltd. </v>
      </c>
      <c r="G14" s="192"/>
      <c r="H14" s="192"/>
      <c r="I14" s="180"/>
      <c r="K14" s="22"/>
      <c r="P14" s="22"/>
      <c r="R14" s="22"/>
    </row>
    <row r="15" spans="1:18" s="21" customFormat="1" ht="18.75" x14ac:dyDescent="0.3">
      <c r="B15" s="136"/>
      <c r="C15" s="136"/>
      <c r="D15" s="136"/>
      <c r="E15" s="136"/>
      <c r="F15" s="133" t="s">
        <v>5</v>
      </c>
      <c r="G15" s="180">
        <f>VLOOKUP($A$1,'[2]PAYMENT REQUEST'!$A$3:$G$9,6)</f>
        <v>4008140</v>
      </c>
      <c r="H15" s="19"/>
      <c r="I15"/>
      <c r="J15"/>
      <c r="K15"/>
      <c r="L15"/>
      <c r="M15"/>
      <c r="N15"/>
      <c r="O15"/>
      <c r="P15"/>
      <c r="R15" s="22"/>
    </row>
    <row r="16" spans="1:18" s="21" customFormat="1" ht="18.75" x14ac:dyDescent="0.3">
      <c r="B16" s="19"/>
      <c r="C16" s="19"/>
      <c r="D16" s="19"/>
      <c r="E16" s="20"/>
      <c r="F16" s="192" t="str">
        <f>VLOOKUP($A$1,'[2]PAYMENT REQUEST'!$A$3:$G$9,7)</f>
        <v>Treaty Year 2014 (01/01/2014 to 12/31/2014)</v>
      </c>
      <c r="G16" s="192"/>
      <c r="H16" s="192"/>
      <c r="I16"/>
      <c r="J16"/>
      <c r="K16"/>
      <c r="L16"/>
      <c r="M16"/>
      <c r="N16"/>
      <c r="O16"/>
      <c r="P16"/>
      <c r="R16" s="22"/>
    </row>
    <row r="17" spans="1:18" s="21" customFormat="1" ht="18.75" x14ac:dyDescent="0.3">
      <c r="B17" s="19"/>
      <c r="C17" s="19"/>
      <c r="D17" s="19"/>
      <c r="F17" s="192" t="s">
        <v>6</v>
      </c>
      <c r="G17" s="192"/>
      <c r="H17" s="23">
        <f>VLOOKUP($A$1,'[2]PAYMENT REQUEST'!$A$3:$G$9,5)</f>
        <v>41729</v>
      </c>
      <c r="I17"/>
      <c r="J17"/>
      <c r="K17"/>
      <c r="L17"/>
      <c r="M17"/>
      <c r="N17"/>
      <c r="O17"/>
      <c r="P17"/>
      <c r="R17" s="22"/>
    </row>
    <row r="18" spans="1:18" s="21" customFormat="1" ht="18.75" x14ac:dyDescent="0.3">
      <c r="A18" s="18"/>
      <c r="B18" s="19"/>
      <c r="C18" s="19"/>
      <c r="D18" s="19"/>
      <c r="E18" s="20"/>
      <c r="F18" s="19"/>
      <c r="G18" s="19"/>
      <c r="H18" s="19"/>
      <c r="I18"/>
      <c r="J18"/>
      <c r="K18"/>
      <c r="L18"/>
      <c r="M18"/>
      <c r="N18"/>
      <c r="O18"/>
      <c r="P18"/>
      <c r="R18" s="22"/>
    </row>
    <row r="19" spans="1:18" ht="13.5" thickBot="1" x14ac:dyDescent="0.25">
      <c r="I19"/>
      <c r="J19"/>
      <c r="K19"/>
      <c r="L19"/>
      <c r="M19"/>
      <c r="N19"/>
      <c r="O19"/>
      <c r="P19"/>
    </row>
    <row r="20" spans="1:18" ht="13.5" thickTop="1" x14ac:dyDescent="0.2">
      <c r="A20" s="25"/>
      <c r="F20" s="26"/>
      <c r="G20" s="27"/>
      <c r="H20" s="165"/>
      <c r="I20"/>
      <c r="J20"/>
      <c r="K20"/>
      <c r="L20"/>
      <c r="M20"/>
      <c r="N20"/>
      <c r="O20"/>
      <c r="P20"/>
    </row>
    <row r="21" spans="1:18" x14ac:dyDescent="0.2">
      <c r="F21" s="28">
        <v>1</v>
      </c>
      <c r="G21" s="29" t="s">
        <v>45</v>
      </c>
      <c r="H21" s="166">
        <f>VLOOKUP($A$1,'[2]PAYMENT REQUEST'!$A$3:$W$7,8)</f>
        <v>0.5</v>
      </c>
      <c r="I21"/>
      <c r="J21"/>
      <c r="K21"/>
      <c r="L21"/>
      <c r="M21"/>
      <c r="N21"/>
      <c r="O21"/>
      <c r="P21"/>
      <c r="R21" s="179"/>
    </row>
    <row r="22" spans="1:18" x14ac:dyDescent="0.2">
      <c r="F22" s="28"/>
      <c r="G22" s="31"/>
      <c r="H22" s="167" t="s">
        <v>7</v>
      </c>
      <c r="I22"/>
      <c r="J22"/>
      <c r="K22"/>
      <c r="L22"/>
      <c r="M22"/>
      <c r="N22"/>
      <c r="O22"/>
      <c r="P22"/>
    </row>
    <row r="23" spans="1:18" x14ac:dyDescent="0.2">
      <c r="F23" s="32"/>
      <c r="G23" s="33"/>
      <c r="H23" s="168"/>
      <c r="I23"/>
      <c r="J23"/>
      <c r="K23"/>
      <c r="L23"/>
      <c r="M23"/>
      <c r="N23"/>
      <c r="O23"/>
      <c r="P23"/>
    </row>
    <row r="24" spans="1:18" x14ac:dyDescent="0.2">
      <c r="A24" s="34" t="s">
        <v>8</v>
      </c>
      <c r="B24" s="183" t="s">
        <v>9</v>
      </c>
      <c r="C24" s="183"/>
      <c r="D24" s="183"/>
      <c r="E24" s="35"/>
      <c r="F24" s="36">
        <f>VLOOKUP($A$1,'[2]PAYMENT REQUEST'!$A$3:$W$7,11)</f>
        <v>17866614</v>
      </c>
      <c r="G24" s="37">
        <f>+F24</f>
        <v>17866614</v>
      </c>
      <c r="H24" s="169">
        <f>+G24*$H$21</f>
        <v>8933307</v>
      </c>
      <c r="I24"/>
      <c r="J24"/>
      <c r="K24"/>
      <c r="L24"/>
      <c r="M24"/>
      <c r="N24"/>
      <c r="O24"/>
      <c r="P24"/>
    </row>
    <row r="25" spans="1:18" x14ac:dyDescent="0.2">
      <c r="A25" s="38"/>
      <c r="B25" s="39"/>
      <c r="C25" s="40"/>
      <c r="F25" s="41"/>
      <c r="G25" s="42"/>
      <c r="H25" s="170"/>
      <c r="I25"/>
      <c r="J25"/>
      <c r="K25"/>
      <c r="L25"/>
      <c r="M25"/>
      <c r="N25"/>
      <c r="O25"/>
      <c r="P25"/>
    </row>
    <row r="26" spans="1:18" x14ac:dyDescent="0.2">
      <c r="A26" s="34" t="s">
        <v>10</v>
      </c>
      <c r="B26" s="189" t="s">
        <v>11</v>
      </c>
      <c r="C26" s="190"/>
      <c r="D26" s="73">
        <f>VLOOKUP($A$1,'[2]PAYMENT REQUEST'!$A$3:$R$7,9)</f>
        <v>0.25</v>
      </c>
      <c r="F26" s="72">
        <f>VLOOKUP($A$1,'[2]PAYMENT REQUEST'!$A$3:$W$7,13)</f>
        <v>4466653.5</v>
      </c>
      <c r="G26" s="42">
        <f>+F26</f>
        <v>4466653.5</v>
      </c>
      <c r="H26" s="170">
        <f>+G26*$H$21</f>
        <v>2233326.75</v>
      </c>
      <c r="I26"/>
      <c r="J26"/>
      <c r="K26"/>
      <c r="L26"/>
      <c r="M26"/>
      <c r="N26"/>
      <c r="O26"/>
      <c r="P26"/>
    </row>
    <row r="27" spans="1:18" x14ac:dyDescent="0.2">
      <c r="A27" s="34"/>
      <c r="B27" s="189" t="s">
        <v>29</v>
      </c>
      <c r="C27" s="190"/>
      <c r="D27" s="73">
        <f>VLOOKUP($A$1,'[2]PAYMENT REQUEST'!$A$3:$R$7,10)</f>
        <v>0</v>
      </c>
      <c r="F27" s="36">
        <f>VLOOKUP($A$1,'[2]PAYMENT REQUEST'!$A$3:$W$7,14)</f>
        <v>0</v>
      </c>
      <c r="G27" s="37">
        <f>+F27</f>
        <v>0</v>
      </c>
      <c r="H27" s="169">
        <f>+G27*$H$21</f>
        <v>0</v>
      </c>
      <c r="I27"/>
      <c r="J27"/>
      <c r="K27"/>
      <c r="L27"/>
      <c r="M27"/>
      <c r="N27"/>
      <c r="O27"/>
      <c r="P27"/>
    </row>
    <row r="28" spans="1:18" x14ac:dyDescent="0.2">
      <c r="A28" s="38"/>
      <c r="B28" s="44"/>
      <c r="D28" s="45"/>
      <c r="F28" s="46"/>
      <c r="G28" s="42"/>
      <c r="H28" s="170"/>
      <c r="I28"/>
      <c r="J28"/>
      <c r="K28"/>
      <c r="L28"/>
      <c r="M28"/>
      <c r="N28"/>
      <c r="O28"/>
      <c r="P28"/>
    </row>
    <row r="29" spans="1:18" x14ac:dyDescent="0.2">
      <c r="F29" s="43"/>
      <c r="G29" s="42"/>
      <c r="H29" s="170"/>
      <c r="I29"/>
      <c r="J29"/>
      <c r="K29"/>
      <c r="L29"/>
      <c r="M29"/>
      <c r="N29"/>
      <c r="O29"/>
      <c r="P29"/>
    </row>
    <row r="30" spans="1:18" x14ac:dyDescent="0.2">
      <c r="A30" s="47" t="s">
        <v>12</v>
      </c>
      <c r="B30" s="183" t="s">
        <v>13</v>
      </c>
      <c r="C30" s="183"/>
      <c r="D30" s="184"/>
      <c r="F30" s="36">
        <f>VLOOKUP($A$1,'[2]PAYMENT REQUEST'!$A$3:$W$7,15)</f>
        <v>0</v>
      </c>
      <c r="G30" s="37"/>
      <c r="H30" s="169">
        <f>+G30*$H$21</f>
        <v>0</v>
      </c>
      <c r="I30"/>
      <c r="J30"/>
      <c r="K30"/>
      <c r="L30"/>
      <c r="M30"/>
      <c r="N30"/>
      <c r="O30"/>
      <c r="P30"/>
    </row>
    <row r="31" spans="1:18" x14ac:dyDescent="0.2">
      <c r="A31" s="47"/>
      <c r="B31" s="183" t="s">
        <v>14</v>
      </c>
      <c r="C31" s="183"/>
      <c r="D31" s="184"/>
      <c r="F31" s="36">
        <f>VLOOKUP($A$1,'[2]PAYMENT REQUEST'!$A$3:$W$7,16)</f>
        <v>1020</v>
      </c>
      <c r="G31" s="37">
        <f>+F31</f>
        <v>1020</v>
      </c>
      <c r="H31" s="169">
        <f>+G31*$H$21</f>
        <v>510</v>
      </c>
      <c r="I31"/>
      <c r="J31"/>
      <c r="K31"/>
      <c r="L31"/>
      <c r="M31"/>
      <c r="N31"/>
      <c r="O31"/>
      <c r="P31"/>
    </row>
    <row r="32" spans="1:18" x14ac:dyDescent="0.2">
      <c r="A32" s="49"/>
      <c r="B32" s="185" t="s">
        <v>15</v>
      </c>
      <c r="C32" s="185"/>
      <c r="D32" s="186"/>
      <c r="F32" s="50">
        <v>0</v>
      </c>
      <c r="G32" s="48">
        <f>+F32</f>
        <v>0</v>
      </c>
      <c r="H32" s="171">
        <v>0</v>
      </c>
      <c r="I32"/>
      <c r="J32"/>
      <c r="K32"/>
      <c r="L32"/>
      <c r="M32"/>
      <c r="N32"/>
      <c r="O32"/>
      <c r="P32"/>
    </row>
    <row r="33" spans="1:18" x14ac:dyDescent="0.2">
      <c r="A33" s="49"/>
      <c r="B33" s="183" t="s">
        <v>16</v>
      </c>
      <c r="C33" s="183"/>
      <c r="D33" s="184"/>
      <c r="F33" s="51">
        <f>+F30+F31-F32</f>
        <v>1020</v>
      </c>
      <c r="G33" s="52">
        <f>+G30+G31-G32</f>
        <v>1020</v>
      </c>
      <c r="H33" s="52">
        <f>+H30+H31</f>
        <v>510</v>
      </c>
      <c r="I33"/>
      <c r="J33"/>
      <c r="K33"/>
      <c r="L33"/>
      <c r="M33"/>
      <c r="N33"/>
      <c r="O33"/>
      <c r="P33"/>
    </row>
    <row r="34" spans="1:18" x14ac:dyDescent="0.2">
      <c r="B34" s="39"/>
      <c r="F34" s="46"/>
      <c r="G34" s="53"/>
      <c r="H34" s="172"/>
      <c r="I34"/>
      <c r="J34"/>
      <c r="K34"/>
      <c r="L34"/>
      <c r="M34"/>
      <c r="N34"/>
      <c r="O34"/>
      <c r="P34"/>
    </row>
    <row r="35" spans="1:18" x14ac:dyDescent="0.2">
      <c r="F35" s="43"/>
      <c r="G35" s="42"/>
      <c r="H35" s="170"/>
      <c r="I35"/>
      <c r="J35"/>
      <c r="K35"/>
      <c r="L35"/>
      <c r="M35"/>
      <c r="N35"/>
      <c r="O35"/>
      <c r="P35"/>
    </row>
    <row r="36" spans="1:18" x14ac:dyDescent="0.2">
      <c r="A36" s="34" t="s">
        <v>17</v>
      </c>
      <c r="B36" s="183" t="s">
        <v>18</v>
      </c>
      <c r="C36" s="183"/>
      <c r="D36" s="184"/>
      <c r="F36" s="54">
        <f>+F24-F26-F27-F33</f>
        <v>13398940.5</v>
      </c>
      <c r="G36" s="55">
        <f>+G24-G26-G27-G33</f>
        <v>13398940.5</v>
      </c>
      <c r="H36" s="173">
        <f>+H24-H26-H27-H33</f>
        <v>6699470.25</v>
      </c>
      <c r="I36"/>
      <c r="J36"/>
      <c r="K36"/>
      <c r="L36"/>
      <c r="M36"/>
      <c r="N36"/>
      <c r="O36"/>
      <c r="P36"/>
    </row>
    <row r="37" spans="1:18" x14ac:dyDescent="0.2">
      <c r="A37" s="38"/>
      <c r="B37" s="182"/>
      <c r="F37" s="56"/>
      <c r="G37" s="57"/>
      <c r="H37" s="174"/>
      <c r="I37"/>
      <c r="J37"/>
      <c r="K37"/>
      <c r="L37"/>
      <c r="M37"/>
      <c r="N37"/>
      <c r="O37"/>
      <c r="P37"/>
    </row>
    <row r="38" spans="1:18" x14ac:dyDescent="0.2">
      <c r="A38" s="38"/>
      <c r="B38" s="182"/>
      <c r="F38" s="56"/>
      <c r="G38" s="57"/>
      <c r="H38" s="174"/>
      <c r="I38"/>
      <c r="J38"/>
      <c r="K38"/>
      <c r="L38"/>
      <c r="M38"/>
      <c r="N38"/>
      <c r="O38"/>
      <c r="P38"/>
    </row>
    <row r="39" spans="1:18" x14ac:dyDescent="0.2">
      <c r="F39" s="43"/>
      <c r="G39" s="58"/>
      <c r="H39" s="175"/>
      <c r="I39"/>
      <c r="J39"/>
      <c r="K39"/>
      <c r="L39"/>
      <c r="M39"/>
      <c r="N39"/>
      <c r="O39"/>
      <c r="P39"/>
    </row>
    <row r="40" spans="1:18" ht="13.5" thickBot="1" x14ac:dyDescent="0.25">
      <c r="A40" s="47" t="s">
        <v>19</v>
      </c>
      <c r="B40" s="185" t="s">
        <v>20</v>
      </c>
      <c r="C40" s="185"/>
      <c r="D40" s="186"/>
      <c r="F40" s="59"/>
      <c r="G40" s="60"/>
      <c r="H40" s="176">
        <f>+H36</f>
        <v>6699470.25</v>
      </c>
      <c r="I40"/>
      <c r="J40"/>
      <c r="K40"/>
      <c r="L40"/>
      <c r="M40"/>
      <c r="N40"/>
      <c r="O40"/>
      <c r="P40"/>
    </row>
    <row r="41" spans="1:18" ht="13.5" thickTop="1" x14ac:dyDescent="0.2">
      <c r="F41" s="61"/>
      <c r="G41" s="33"/>
      <c r="H41" s="168"/>
      <c r="I41"/>
      <c r="J41"/>
      <c r="K41"/>
      <c r="L41"/>
      <c r="M41"/>
      <c r="N41"/>
      <c r="O41"/>
      <c r="P41"/>
      <c r="Q41"/>
      <c r="R41"/>
    </row>
    <row r="42" spans="1:18" x14ac:dyDescent="0.2">
      <c r="F42" s="61"/>
      <c r="G42" s="33"/>
      <c r="H42" s="168"/>
      <c r="I42"/>
      <c r="J42"/>
      <c r="K42"/>
      <c r="L42"/>
      <c r="M42"/>
      <c r="N42"/>
      <c r="O42"/>
      <c r="P42"/>
      <c r="Q42"/>
      <c r="R42"/>
    </row>
    <row r="43" spans="1:18" x14ac:dyDescent="0.2">
      <c r="F43" s="61"/>
      <c r="G43" s="33"/>
      <c r="H43" s="168"/>
      <c r="I43"/>
      <c r="J43"/>
      <c r="K43"/>
      <c r="L43"/>
      <c r="M43"/>
      <c r="N43"/>
      <c r="O43"/>
      <c r="P43"/>
      <c r="Q43"/>
      <c r="R43"/>
    </row>
    <row r="44" spans="1:18" ht="13.5" thickBot="1" x14ac:dyDescent="0.25">
      <c r="A44" s="38" t="s">
        <v>21</v>
      </c>
      <c r="B44" s="187" t="s">
        <v>22</v>
      </c>
      <c r="C44" s="187"/>
      <c r="D44" s="187"/>
      <c r="F44" s="137">
        <f>VLOOKUP($A$1,'[2]PAYMENT REQUEST'!$A$3:$W$7,12)</f>
        <v>15480835.479999995</v>
      </c>
      <c r="G44" s="137"/>
      <c r="H44" s="177">
        <f>+F44*H21</f>
        <v>7740417.7399999974</v>
      </c>
      <c r="I44"/>
      <c r="J44"/>
      <c r="K44"/>
      <c r="L44"/>
      <c r="M44"/>
      <c r="N44"/>
      <c r="O44"/>
      <c r="P44"/>
      <c r="Q44"/>
      <c r="R44"/>
    </row>
    <row r="45" spans="1:18" ht="13.5" thickTop="1" x14ac:dyDescent="0.2">
      <c r="A45" s="38"/>
      <c r="B45" s="64"/>
      <c r="F45" s="41"/>
      <c r="G45" s="42"/>
      <c r="H45" s="170"/>
      <c r="I45"/>
      <c r="J45"/>
      <c r="K45"/>
      <c r="L45"/>
      <c r="M45"/>
      <c r="N45"/>
      <c r="O45"/>
      <c r="P45"/>
      <c r="Q45"/>
      <c r="R45"/>
    </row>
    <row r="46" spans="1:18" x14ac:dyDescent="0.2">
      <c r="A46" s="38"/>
      <c r="B46" s="64"/>
      <c r="F46" s="41"/>
      <c r="G46" s="42"/>
      <c r="H46" s="170"/>
      <c r="I46"/>
      <c r="J46"/>
      <c r="K46"/>
      <c r="L46"/>
      <c r="M46"/>
      <c r="N46"/>
      <c r="O46"/>
      <c r="P46"/>
      <c r="Q46"/>
      <c r="R46"/>
    </row>
    <row r="47" spans="1:18" x14ac:dyDescent="0.2">
      <c r="A47" s="65"/>
      <c r="F47" s="43"/>
      <c r="G47" s="58"/>
      <c r="H47" s="175"/>
      <c r="I47"/>
      <c r="J47"/>
      <c r="K47"/>
      <c r="L47"/>
      <c r="M47"/>
      <c r="N47"/>
      <c r="O47"/>
      <c r="P47"/>
      <c r="Q47"/>
      <c r="R47"/>
    </row>
    <row r="48" spans="1:18" ht="13.5" thickBot="1" x14ac:dyDescent="0.25">
      <c r="A48" s="38" t="s">
        <v>23</v>
      </c>
      <c r="B48" s="64" t="s">
        <v>24</v>
      </c>
      <c r="F48" s="62">
        <f>VLOOKUP($A$1,'[2]PAYMENT REQUEST'!$A$3:$W$7,17)</f>
        <v>6</v>
      </c>
      <c r="G48" s="63"/>
      <c r="H48" s="178">
        <f>+F48*H21</f>
        <v>3</v>
      </c>
      <c r="I48"/>
      <c r="J48"/>
      <c r="K48"/>
      <c r="L48"/>
      <c r="M48"/>
      <c r="N48"/>
      <c r="O48"/>
      <c r="P48"/>
      <c r="Q48"/>
      <c r="R48"/>
    </row>
    <row r="49" spans="1:18" ht="13.5" thickTop="1" x14ac:dyDescent="0.2">
      <c r="F49" s="61"/>
      <c r="G49" s="33"/>
      <c r="H49" s="168"/>
      <c r="I49"/>
      <c r="J49"/>
      <c r="K49"/>
      <c r="L49"/>
      <c r="M49"/>
      <c r="N49"/>
      <c r="O49"/>
      <c r="P49"/>
      <c r="Q49"/>
      <c r="R49"/>
    </row>
    <row r="50" spans="1:18" ht="13.5" thickBot="1" x14ac:dyDescent="0.25">
      <c r="A50" s="38" t="s">
        <v>25</v>
      </c>
      <c r="B50" s="64" t="s">
        <v>26</v>
      </c>
      <c r="F50" s="62">
        <f>VLOOKUP($A$1,'[2]PAYMENT REQUEST'!$A$3:$W$7,18)</f>
        <v>0</v>
      </c>
      <c r="G50" s="63"/>
      <c r="H50" s="178">
        <f>+F50*H21</f>
        <v>0</v>
      </c>
      <c r="I50"/>
      <c r="J50"/>
      <c r="K50"/>
      <c r="L50"/>
      <c r="M50"/>
      <c r="N50"/>
      <c r="O50"/>
      <c r="P50"/>
      <c r="Q50"/>
      <c r="R50"/>
    </row>
    <row r="51" spans="1:18" ht="13.5" thickTop="1" x14ac:dyDescent="0.2">
      <c r="I51"/>
      <c r="J51"/>
      <c r="K51"/>
      <c r="L51"/>
      <c r="M51"/>
      <c r="N51"/>
      <c r="O51"/>
      <c r="P51"/>
      <c r="Q51"/>
      <c r="R51"/>
    </row>
    <row r="52" spans="1:18" x14ac:dyDescent="0.2">
      <c r="I52"/>
      <c r="J52"/>
      <c r="K52"/>
      <c r="L52"/>
      <c r="M52"/>
      <c r="N52"/>
      <c r="O52"/>
      <c r="P52"/>
    </row>
    <row r="53" spans="1:18" x14ac:dyDescent="0.2">
      <c r="H53" s="66"/>
      <c r="I53"/>
      <c r="J53"/>
      <c r="K53"/>
      <c r="L53"/>
      <c r="M53"/>
      <c r="N53"/>
      <c r="O53"/>
      <c r="P53"/>
    </row>
    <row r="54" spans="1:18" x14ac:dyDescent="0.2">
      <c r="A54" s="188" t="s">
        <v>27</v>
      </c>
      <c r="B54" s="188"/>
      <c r="C54" s="188"/>
      <c r="D54" s="67"/>
      <c r="F54" s="68"/>
      <c r="G54" s="68"/>
      <c r="H54" s="68"/>
      <c r="I54"/>
      <c r="J54"/>
      <c r="K54"/>
      <c r="L54"/>
      <c r="M54"/>
      <c r="N54"/>
      <c r="O54"/>
      <c r="P54"/>
    </row>
    <row r="55" spans="1:18" x14ac:dyDescent="0.2">
      <c r="B55" s="69"/>
      <c r="C55" s="67" t="s">
        <v>238</v>
      </c>
      <c r="D55" s="69"/>
      <c r="E55" s="13"/>
      <c r="F55" s="70"/>
      <c r="G55" s="71"/>
      <c r="H55" s="70"/>
      <c r="I55"/>
      <c r="J55"/>
      <c r="K55"/>
      <c r="L55"/>
      <c r="M55"/>
      <c r="N55"/>
      <c r="O55"/>
      <c r="P55"/>
    </row>
    <row r="56" spans="1:18" x14ac:dyDescent="0.2">
      <c r="B56" s="69"/>
      <c r="C56" s="69" t="s">
        <v>28</v>
      </c>
      <c r="D56" s="69"/>
      <c r="I56"/>
      <c r="J56"/>
      <c r="K56"/>
      <c r="L56"/>
      <c r="M56"/>
      <c r="N56"/>
      <c r="O56"/>
      <c r="P56"/>
    </row>
    <row r="57" spans="1:18" x14ac:dyDescent="0.2">
      <c r="I57"/>
      <c r="J57"/>
      <c r="K57"/>
      <c r="L57"/>
      <c r="M57"/>
      <c r="N57"/>
      <c r="O57"/>
      <c r="P57"/>
    </row>
    <row r="58" spans="1:18" x14ac:dyDescent="0.2">
      <c r="I58"/>
      <c r="J58"/>
      <c r="K58"/>
      <c r="L58"/>
      <c r="M58"/>
      <c r="N58"/>
      <c r="O58"/>
      <c r="P58"/>
    </row>
    <row r="59" spans="1:18" x14ac:dyDescent="0.2">
      <c r="I59"/>
      <c r="J59"/>
      <c r="K59"/>
      <c r="L59"/>
      <c r="M59"/>
      <c r="N59"/>
      <c r="O59"/>
      <c r="P59"/>
    </row>
    <row r="60" spans="1:18" x14ac:dyDescent="0.2">
      <c r="I60"/>
      <c r="J60"/>
      <c r="K60"/>
      <c r="L60"/>
      <c r="M60"/>
      <c r="N60"/>
      <c r="O60"/>
      <c r="P60"/>
    </row>
    <row r="61" spans="1:18" x14ac:dyDescent="0.2">
      <c r="I61"/>
      <c r="J61"/>
      <c r="K61"/>
      <c r="L61"/>
      <c r="M61"/>
      <c r="N61"/>
      <c r="O61"/>
      <c r="P61"/>
    </row>
    <row r="62" spans="1:18" x14ac:dyDescent="0.2">
      <c r="I62"/>
      <c r="J62"/>
      <c r="K62"/>
      <c r="L62"/>
      <c r="M62"/>
      <c r="N62"/>
      <c r="O62"/>
      <c r="P62"/>
    </row>
    <row r="63" spans="1:18" x14ac:dyDescent="0.2">
      <c r="I63"/>
      <c r="J63"/>
      <c r="K63"/>
      <c r="L63"/>
      <c r="M63"/>
      <c r="N63"/>
      <c r="O63"/>
      <c r="P63"/>
    </row>
    <row r="64" spans="1:18" x14ac:dyDescent="0.2">
      <c r="L64" s="4"/>
      <c r="M64" s="4"/>
      <c r="N64" s="4"/>
    </row>
    <row r="65" spans="12:14" x14ac:dyDescent="0.2">
      <c r="L65" s="4"/>
      <c r="M65" s="4"/>
      <c r="N65" s="4"/>
    </row>
    <row r="66" spans="12:14" x14ac:dyDescent="0.2">
      <c r="L66" s="4"/>
      <c r="M66" s="4"/>
      <c r="N66" s="4"/>
    </row>
    <row r="67" spans="12:14" x14ac:dyDescent="0.2">
      <c r="L67" s="4"/>
      <c r="M67" s="4"/>
      <c r="N67" s="4"/>
    </row>
  </sheetData>
  <mergeCells count="16">
    <mergeCell ref="B24:D24"/>
    <mergeCell ref="F12:H12"/>
    <mergeCell ref="F13:H13"/>
    <mergeCell ref="F14:H14"/>
    <mergeCell ref="F16:H16"/>
    <mergeCell ref="F17:G17"/>
    <mergeCell ref="B36:D36"/>
    <mergeCell ref="B40:D40"/>
    <mergeCell ref="B44:D44"/>
    <mergeCell ref="A54:C54"/>
    <mergeCell ref="B26:C26"/>
    <mergeCell ref="B27:C27"/>
    <mergeCell ref="B30:D30"/>
    <mergeCell ref="B31:D31"/>
    <mergeCell ref="B32:D32"/>
    <mergeCell ref="B33:D33"/>
  </mergeCells>
  <printOptions horizontalCentered="1"/>
  <pageMargins left="0" right="0" top="0.5" bottom="0.5" header="0.5" footer="0.5"/>
  <pageSetup scale="85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7">
    <tabColor rgb="FFFF0000"/>
    <pageSetUpPr fitToPage="1"/>
  </sheetPr>
  <dimension ref="A1:I51"/>
  <sheetViews>
    <sheetView zoomScale="85" zoomScaleNormal="85" workbookViewId="0"/>
  </sheetViews>
  <sheetFormatPr defaultRowHeight="12.75" x14ac:dyDescent="0.2"/>
  <cols>
    <col min="1" max="1" width="34.5703125" bestFit="1" customWidth="1"/>
    <col min="2" max="2" width="12" customWidth="1"/>
    <col min="3" max="3" width="9.42578125" style="8" bestFit="1" customWidth="1"/>
    <col min="4" max="4" width="14" customWidth="1"/>
    <col min="5" max="5" width="12.85546875" bestFit="1" customWidth="1"/>
    <col min="6" max="6" width="13.85546875" customWidth="1"/>
    <col min="7" max="7" width="23.5703125" customWidth="1"/>
    <col min="8" max="8" width="14" bestFit="1" customWidth="1"/>
    <col min="9" max="9" width="13.140625" style="1" bestFit="1" customWidth="1"/>
  </cols>
  <sheetData>
    <row r="1" spans="1:9" ht="15.75" x14ac:dyDescent="0.25">
      <c r="A1" s="112" t="s">
        <v>53</v>
      </c>
      <c r="B1" s="112"/>
      <c r="C1" s="113"/>
    </row>
    <row r="2" spans="1:9" x14ac:dyDescent="0.2">
      <c r="A2" s="111">
        <v>41274</v>
      </c>
      <c r="B2" s="111"/>
    </row>
    <row r="3" spans="1:9" x14ac:dyDescent="0.2">
      <c r="A3" s="6"/>
      <c r="B3" s="6"/>
    </row>
    <row r="4" spans="1:9" ht="13.5" thickBot="1" x14ac:dyDescent="0.25">
      <c r="D4" s="9"/>
      <c r="E4" s="9"/>
    </row>
    <row r="5" spans="1:9" x14ac:dyDescent="0.2">
      <c r="A5" s="90"/>
      <c r="B5" s="93"/>
      <c r="C5" s="91"/>
      <c r="D5" s="92"/>
      <c r="E5" s="92"/>
      <c r="F5" s="93"/>
      <c r="G5" s="94"/>
    </row>
    <row r="6" spans="1:9" ht="15" x14ac:dyDescent="0.25">
      <c r="A6" s="89" t="s">
        <v>44</v>
      </c>
      <c r="B6" s="89"/>
      <c r="C6" s="79"/>
      <c r="D6" s="5"/>
      <c r="E6" s="5"/>
      <c r="F6" s="87"/>
      <c r="G6" s="103"/>
    </row>
    <row r="7" spans="1:9" ht="3" customHeight="1" x14ac:dyDescent="0.2">
      <c r="A7" s="95"/>
      <c r="B7" s="88"/>
      <c r="C7" s="88"/>
      <c r="D7" s="88"/>
      <c r="E7" s="88"/>
      <c r="F7" s="88"/>
      <c r="G7" s="96"/>
    </row>
    <row r="8" spans="1:9" s="78" customFormat="1" x14ac:dyDescent="0.2">
      <c r="A8" s="97" t="s">
        <v>1</v>
      </c>
      <c r="B8" s="121" t="s">
        <v>52</v>
      </c>
      <c r="C8" s="83" t="s">
        <v>2</v>
      </c>
      <c r="D8" s="82" t="s">
        <v>3</v>
      </c>
      <c r="E8" s="82" t="s">
        <v>4</v>
      </c>
      <c r="F8" s="82" t="s">
        <v>44</v>
      </c>
      <c r="G8" s="98" t="s">
        <v>0</v>
      </c>
      <c r="I8" s="30"/>
    </row>
    <row r="9" spans="1:9" x14ac:dyDescent="0.2">
      <c r="A9" s="124" t="s">
        <v>48</v>
      </c>
      <c r="B9" s="127">
        <v>4001090</v>
      </c>
      <c r="C9" s="132">
        <v>0.75</v>
      </c>
      <c r="D9" s="85">
        <f>+$D$25+$D$42</f>
        <v>0</v>
      </c>
      <c r="E9" s="110">
        <f>+$E$25+$E$42</f>
        <v>0</v>
      </c>
      <c r="F9" s="85">
        <f>+$D$9+$E$9</f>
        <v>0</v>
      </c>
      <c r="G9" s="99">
        <f>+$F$9/$C$9</f>
        <v>0</v>
      </c>
      <c r="H9" s="1"/>
    </row>
    <row r="10" spans="1:9" x14ac:dyDescent="0.2">
      <c r="A10" s="125" t="s">
        <v>49</v>
      </c>
      <c r="B10" s="128">
        <v>4001100</v>
      </c>
      <c r="C10" s="130">
        <v>0.37375000000000003</v>
      </c>
      <c r="D10" s="86">
        <f>+$D$26+$D$43</f>
        <v>0</v>
      </c>
      <c r="E10" s="86">
        <f>+$E$26+$E$43</f>
        <v>0</v>
      </c>
      <c r="F10" s="86">
        <f>+$D$10+$E$10</f>
        <v>0</v>
      </c>
      <c r="G10" s="100">
        <f>+$F$10/$C$10</f>
        <v>0</v>
      </c>
      <c r="H10" s="1"/>
    </row>
    <row r="11" spans="1:9" x14ac:dyDescent="0.2">
      <c r="A11" s="125" t="s">
        <v>50</v>
      </c>
      <c r="B11" s="128">
        <v>4001110</v>
      </c>
      <c r="C11" s="130">
        <v>0.3</v>
      </c>
      <c r="D11" s="86">
        <f>+$D$27+$D$44</f>
        <v>0</v>
      </c>
      <c r="E11" s="86">
        <f>+$E$27+$E$44</f>
        <v>0</v>
      </c>
      <c r="F11" s="86">
        <f>+$D$11+$E$11</f>
        <v>0</v>
      </c>
      <c r="G11" s="100">
        <f>+$F$11/$C$11</f>
        <v>0</v>
      </c>
      <c r="H11" s="1"/>
    </row>
    <row r="12" spans="1:9" x14ac:dyDescent="0.2">
      <c r="A12" s="126" t="s">
        <v>51</v>
      </c>
      <c r="B12" s="129">
        <v>4001120</v>
      </c>
      <c r="C12" s="131">
        <v>0.35499999999999998</v>
      </c>
      <c r="D12" s="2">
        <f>+$D$28+$D$45</f>
        <v>0</v>
      </c>
      <c r="E12" s="2">
        <f>+$E$28+$E$45</f>
        <v>0</v>
      </c>
      <c r="F12" s="2">
        <f>+$D$12+$E$12</f>
        <v>0</v>
      </c>
      <c r="G12" s="101">
        <f>+$F$12/$C$12</f>
        <v>0</v>
      </c>
      <c r="H12" s="1"/>
    </row>
    <row r="13" spans="1:9" ht="1.5" customHeight="1" x14ac:dyDescent="0.2">
      <c r="A13" s="102"/>
      <c r="B13" s="122"/>
      <c r="C13" s="79"/>
      <c r="D13" s="80"/>
      <c r="E13" s="80"/>
      <c r="F13" s="81"/>
      <c r="G13" s="103"/>
      <c r="H13" s="1"/>
    </row>
    <row r="14" spans="1:9" ht="13.5" thickBot="1" x14ac:dyDescent="0.25">
      <c r="A14" s="193" t="s">
        <v>44</v>
      </c>
      <c r="B14" s="194"/>
      <c r="C14" s="194"/>
      <c r="D14" s="84">
        <f>SUM(D9:D13)</f>
        <v>0</v>
      </c>
      <c r="E14" s="84">
        <f>SUM(E9:E13)</f>
        <v>0</v>
      </c>
      <c r="F14" s="84">
        <f>SUM(F9:F13)</f>
        <v>0</v>
      </c>
      <c r="G14" s="104">
        <f>SUM(G9:G13)</f>
        <v>0</v>
      </c>
    </row>
    <row r="15" spans="1:9" ht="14.25" thickTop="1" thickBot="1" x14ac:dyDescent="0.25">
      <c r="A15" s="105"/>
      <c r="B15" s="108"/>
      <c r="C15" s="106"/>
      <c r="D15" s="107"/>
      <c r="E15" s="107"/>
      <c r="F15" s="108"/>
      <c r="G15" s="109"/>
    </row>
    <row r="16" spans="1:9" x14ac:dyDescent="0.2">
      <c r="D16" s="4"/>
      <c r="E16" s="4"/>
      <c r="F16" s="4"/>
    </row>
    <row r="17" spans="1:6" x14ac:dyDescent="0.2">
      <c r="D17" s="4"/>
      <c r="E17" s="4"/>
      <c r="F17" s="7"/>
    </row>
    <row r="20" spans="1:6" ht="13.5" thickBot="1" x14ac:dyDescent="0.25"/>
    <row r="21" spans="1:6" x14ac:dyDescent="0.2">
      <c r="A21" s="90"/>
      <c r="B21" s="93"/>
      <c r="C21" s="93"/>
      <c r="D21" s="93"/>
      <c r="E21" s="93"/>
      <c r="F21" s="94"/>
    </row>
    <row r="22" spans="1:6" ht="13.5" customHeight="1" x14ac:dyDescent="0.25">
      <c r="A22" s="114" t="s">
        <v>46</v>
      </c>
      <c r="B22" s="123"/>
      <c r="C22" s="87"/>
      <c r="D22" s="87"/>
      <c r="E22" s="87"/>
      <c r="F22" s="103"/>
    </row>
    <row r="23" spans="1:6" ht="3.75" customHeight="1" x14ac:dyDescent="0.2">
      <c r="A23" s="95"/>
      <c r="B23" s="88"/>
      <c r="C23" s="88"/>
      <c r="D23" s="88"/>
      <c r="E23" s="88"/>
      <c r="F23" s="96"/>
    </row>
    <row r="24" spans="1:6" x14ac:dyDescent="0.2">
      <c r="A24" s="97" t="s">
        <v>1</v>
      </c>
      <c r="B24" s="121" t="s">
        <v>52</v>
      </c>
      <c r="C24" s="83" t="s">
        <v>2</v>
      </c>
      <c r="D24" s="82" t="s">
        <v>3</v>
      </c>
      <c r="E24" s="82" t="s">
        <v>4</v>
      </c>
      <c r="F24" s="98" t="s">
        <v>44</v>
      </c>
    </row>
    <row r="25" spans="1:6" x14ac:dyDescent="0.2">
      <c r="A25" s="124"/>
      <c r="B25" s="127"/>
      <c r="C25" s="132"/>
      <c r="D25" s="85"/>
      <c r="E25" s="85"/>
      <c r="F25" s="115">
        <f>+D25+E25</f>
        <v>0</v>
      </c>
    </row>
    <row r="26" spans="1:6" x14ac:dyDescent="0.2">
      <c r="A26" s="125"/>
      <c r="B26" s="128"/>
      <c r="C26" s="130"/>
      <c r="D26" s="86"/>
      <c r="E26" s="86"/>
      <c r="F26" s="116">
        <f t="shared" ref="F26:F28" si="0">+D26+E26</f>
        <v>0</v>
      </c>
    </row>
    <row r="27" spans="1:6" x14ac:dyDescent="0.2">
      <c r="A27" s="125"/>
      <c r="B27" s="128"/>
      <c r="C27" s="130"/>
      <c r="D27" s="86"/>
      <c r="E27" s="86"/>
      <c r="F27" s="116">
        <f t="shared" si="0"/>
        <v>0</v>
      </c>
    </row>
    <row r="28" spans="1:6" x14ac:dyDescent="0.2">
      <c r="A28" s="126"/>
      <c r="B28" s="129"/>
      <c r="C28" s="131"/>
      <c r="D28" s="2"/>
      <c r="E28" s="2"/>
      <c r="F28" s="117">
        <f t="shared" si="0"/>
        <v>0</v>
      </c>
    </row>
    <row r="29" spans="1:6" ht="3" customHeight="1" x14ac:dyDescent="0.2">
      <c r="A29" s="102"/>
      <c r="B29" s="122"/>
      <c r="C29" s="79"/>
      <c r="D29" s="80"/>
      <c r="E29" s="80"/>
      <c r="F29" s="118"/>
    </row>
    <row r="30" spans="1:6" ht="13.5" thickBot="1" x14ac:dyDescent="0.25">
      <c r="A30" s="193" t="s">
        <v>44</v>
      </c>
      <c r="B30" s="194"/>
      <c r="C30" s="194"/>
      <c r="D30" s="84">
        <f>SUM(D25:D29)</f>
        <v>0</v>
      </c>
      <c r="E30" s="84">
        <f>SUM(E25:E29)</f>
        <v>0</v>
      </c>
      <c r="F30" s="104">
        <f>SUM(F25:F29)</f>
        <v>0</v>
      </c>
    </row>
    <row r="31" spans="1:6" ht="14.25" thickTop="1" thickBot="1" x14ac:dyDescent="0.25">
      <c r="A31" s="105"/>
      <c r="B31" s="108"/>
      <c r="C31" s="106"/>
      <c r="D31" s="107"/>
      <c r="E31" s="107"/>
      <c r="F31" s="109"/>
    </row>
    <row r="37" spans="1:6" ht="13.5" thickBot="1" x14ac:dyDescent="0.25"/>
    <row r="38" spans="1:6" x14ac:dyDescent="0.2">
      <c r="A38" s="90"/>
      <c r="B38" s="93"/>
      <c r="C38" s="93"/>
      <c r="D38" s="93"/>
      <c r="E38" s="93"/>
      <c r="F38" s="94"/>
    </row>
    <row r="39" spans="1:6" ht="15" x14ac:dyDescent="0.25">
      <c r="A39" s="114" t="s">
        <v>47</v>
      </c>
      <c r="B39" s="123"/>
      <c r="C39" s="87"/>
      <c r="D39" s="87"/>
      <c r="E39" s="87"/>
      <c r="F39" s="103"/>
    </row>
    <row r="40" spans="1:6" ht="3" customHeight="1" x14ac:dyDescent="0.2">
      <c r="A40" s="95"/>
      <c r="B40" s="88"/>
      <c r="C40" s="88"/>
      <c r="D40" s="88"/>
      <c r="E40" s="88"/>
      <c r="F40" s="96"/>
    </row>
    <row r="41" spans="1:6" x14ac:dyDescent="0.2">
      <c r="A41" s="97" t="s">
        <v>1</v>
      </c>
      <c r="B41" s="121" t="s">
        <v>52</v>
      </c>
      <c r="C41" s="83" t="s">
        <v>2</v>
      </c>
      <c r="D41" s="82" t="s">
        <v>3</v>
      </c>
      <c r="E41" s="82" t="s">
        <v>4</v>
      </c>
      <c r="F41" s="98" t="s">
        <v>44</v>
      </c>
    </row>
    <row r="42" spans="1:6" x14ac:dyDescent="0.2">
      <c r="A42" s="124"/>
      <c r="B42" s="127"/>
      <c r="C42" s="132"/>
      <c r="D42" s="85"/>
      <c r="E42" s="85"/>
      <c r="F42" s="115">
        <f>+D42+E42</f>
        <v>0</v>
      </c>
    </row>
    <row r="43" spans="1:6" x14ac:dyDescent="0.2">
      <c r="A43" s="125"/>
      <c r="B43" s="128"/>
      <c r="C43" s="130"/>
      <c r="D43" s="86"/>
      <c r="E43" s="86"/>
      <c r="F43" s="116">
        <f t="shared" ref="F43:F45" si="1">+D43+E43</f>
        <v>0</v>
      </c>
    </row>
    <row r="44" spans="1:6" x14ac:dyDescent="0.2">
      <c r="A44" s="125"/>
      <c r="B44" s="128"/>
      <c r="C44" s="130"/>
      <c r="D44" s="86"/>
      <c r="E44" s="86"/>
      <c r="F44" s="116">
        <f t="shared" si="1"/>
        <v>0</v>
      </c>
    </row>
    <row r="45" spans="1:6" x14ac:dyDescent="0.2">
      <c r="A45" s="126"/>
      <c r="B45" s="129"/>
      <c r="C45" s="131"/>
      <c r="D45" s="2"/>
      <c r="E45" s="2"/>
      <c r="F45" s="117">
        <f t="shared" si="1"/>
        <v>0</v>
      </c>
    </row>
    <row r="46" spans="1:6" ht="2.25" customHeight="1" x14ac:dyDescent="0.2">
      <c r="A46" s="102"/>
      <c r="B46" s="122"/>
      <c r="C46" s="79"/>
      <c r="D46" s="80"/>
      <c r="E46" s="80"/>
      <c r="F46" s="118"/>
    </row>
    <row r="47" spans="1:6" ht="13.5" thickBot="1" x14ac:dyDescent="0.25">
      <c r="A47" s="193" t="s">
        <v>44</v>
      </c>
      <c r="B47" s="194"/>
      <c r="C47" s="194"/>
      <c r="D47" s="84">
        <f>SUM(D42:D46)</f>
        <v>0</v>
      </c>
      <c r="E47" s="84">
        <f>SUM(E42:E46)</f>
        <v>0</v>
      </c>
      <c r="F47" s="104">
        <f>SUM(F42:F46)</f>
        <v>0</v>
      </c>
    </row>
    <row r="48" spans="1:6" ht="14.25" thickTop="1" thickBot="1" x14ac:dyDescent="0.25">
      <c r="A48" s="105"/>
      <c r="B48" s="108"/>
      <c r="C48" s="106"/>
      <c r="D48" s="107"/>
      <c r="E48" s="107"/>
      <c r="F48" s="109"/>
    </row>
    <row r="49" spans="1:7" x14ac:dyDescent="0.2">
      <c r="A49" s="87"/>
      <c r="B49" s="87"/>
      <c r="C49" s="79"/>
      <c r="D49" s="5"/>
      <c r="E49" s="5"/>
      <c r="F49" s="87"/>
    </row>
    <row r="50" spans="1:7" x14ac:dyDescent="0.2">
      <c r="A50" s="87"/>
      <c r="B50" s="87"/>
      <c r="C50" s="79"/>
      <c r="D50" s="5"/>
      <c r="E50" s="5"/>
      <c r="F50" s="87"/>
      <c r="G50" s="87"/>
    </row>
    <row r="51" spans="1:7" x14ac:dyDescent="0.2">
      <c r="A51" s="87"/>
      <c r="B51" s="87"/>
      <c r="C51" s="79"/>
      <c r="D51" s="5"/>
      <c r="E51" s="5"/>
      <c r="F51" s="87"/>
      <c r="G51" s="87"/>
    </row>
  </sheetData>
  <mergeCells count="3">
    <mergeCell ref="A14:C14"/>
    <mergeCell ref="A30:C30"/>
    <mergeCell ref="A47:C47"/>
  </mergeCells>
  <pageMargins left="0.5" right="0.5" top="0.75" bottom="0.75" header="0.5" footer="0.5"/>
  <pageSetup scale="9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Premium_Bord</vt:lpstr>
      <vt:lpstr>Loss_Bord</vt:lpstr>
      <vt:lpstr>Reserve_Bord</vt:lpstr>
      <vt:lpstr>Tty 2014 4008140</vt:lpstr>
      <vt:lpstr>IBNR</vt:lpstr>
      <vt:lpstr>'Tty 2014 4008140'!Print_Area</vt:lpstr>
    </vt:vector>
  </TitlesOfParts>
  <Company>Starr Companies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cvuser</dc:creator>
  <cp:lastModifiedBy>LARSON Robert</cp:lastModifiedBy>
  <cp:lastPrinted>2014-05-06T21:39:12Z</cp:lastPrinted>
  <dcterms:created xsi:type="dcterms:W3CDTF">2012-11-15T21:13:00Z</dcterms:created>
  <dcterms:modified xsi:type="dcterms:W3CDTF">2018-12-03T17:37:22Z</dcterms:modified>
</cp:coreProperties>
</file>