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twaldron\Github\7dayz\dayzOffline.enoch\custom\"/>
    </mc:Choice>
  </mc:AlternateContent>
  <xr:revisionPtr revIDLastSave="0" documentId="13_ncr:1_{AF99A9F1-ABEB-421C-A41A-6749C210E629}" xr6:coauthVersionLast="47" xr6:coauthVersionMax="47" xr10:uidLastSave="{00000000-0000-0000-0000-000000000000}"/>
  <bookViews>
    <workbookView xWindow="-108" yWindow="-108" windowWidth="23256" windowHeight="12456" tabRatio="500" firstSheet="1" activeTab="3" xr2:uid="{00000000-000D-0000-FFFF-FFFF00000000}"/>
  </bookViews>
  <sheets>
    <sheet name="Sales Record" sheetId="1" r:id="rId1"/>
    <sheet name="Purchase Record" sheetId="2" r:id="rId2"/>
    <sheet name="Trader Announcement" sheetId="3" r:id="rId3"/>
    <sheet name="Reciept" sheetId="4" r:id="rId4"/>
    <sheet name="Gun Sales" sheetId="5" r:id="rId5"/>
    <sheet name="Trader Prices - Buy" sheetId="6" r:id="rId6"/>
    <sheet name="Trader Prices - Sell" sheetId="7" r:id="rId7"/>
    <sheet name="Economy" sheetId="8" r:id="rId8"/>
  </sheets>
  <definedNames>
    <definedName name="_xlnm._FilterDatabase" localSheetId="3" hidden="1">Reciept!$B$4:$E$20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" i="4" l="1"/>
  <c r="M15" i="5"/>
  <c r="S12" i="2"/>
  <c r="G18" i="8"/>
  <c r="I18" i="8" s="1"/>
  <c r="D18" i="8"/>
  <c r="D17" i="8"/>
  <c r="G17" i="8" s="1"/>
  <c r="I17" i="8" s="1"/>
  <c r="D16" i="8"/>
  <c r="G16" i="8" s="1"/>
  <c r="I16" i="8" s="1"/>
  <c r="D15" i="8"/>
  <c r="G15" i="8" s="1"/>
  <c r="I15" i="8" s="1"/>
  <c r="D14" i="8"/>
  <c r="G14" i="8" s="1"/>
  <c r="I14" i="8" s="1"/>
  <c r="D13" i="8"/>
  <c r="G13" i="8" s="1"/>
  <c r="I13" i="8" s="1"/>
  <c r="G12" i="8"/>
  <c r="I12" i="8" s="1"/>
  <c r="D12" i="8"/>
  <c r="G11" i="8"/>
  <c r="I11" i="8" s="1"/>
  <c r="D11" i="8"/>
  <c r="G10" i="8"/>
  <c r="I10" i="8" s="1"/>
  <c r="D10" i="8"/>
  <c r="I9" i="8"/>
  <c r="I8" i="8" s="1"/>
  <c r="G9" i="8"/>
  <c r="D9" i="8"/>
  <c r="D7" i="8"/>
  <c r="G7" i="8" s="1"/>
  <c r="I7" i="8" s="1"/>
  <c r="I5" i="8"/>
  <c r="I4" i="8" s="1"/>
  <c r="G5" i="8"/>
  <c r="D5" i="8"/>
  <c r="E15" i="5"/>
  <c r="B22" i="4"/>
  <c r="E10" i="4"/>
  <c r="E6" i="4"/>
  <c r="E9" i="3"/>
  <c r="E5" i="3"/>
  <c r="E12" i="3" l="1"/>
  <c r="E13" i="4"/>
  <c r="E14" i="4"/>
  <c r="E13" i="3"/>
  <c r="E14" i="3"/>
  <c r="E15" i="4"/>
  <c r="E10" i="3"/>
  <c r="E11" i="4"/>
  <c r="E16" i="3"/>
  <c r="E17" i="4"/>
  <c r="E8" i="3"/>
  <c r="E9" i="4"/>
  <c r="E16" i="4"/>
  <c r="E15" i="3"/>
  <c r="E17" i="3"/>
  <c r="E18" i="4"/>
  <c r="E4" i="3"/>
  <c r="E5" i="4"/>
  <c r="E11" i="3"/>
  <c r="E12" i="4"/>
  <c r="E8" i="4"/>
  <c r="I6" i="8"/>
  <c r="E7" i="3"/>
  <c r="E18" i="3"/>
  <c r="E19" i="4"/>
  <c r="E6" i="3" l="1"/>
  <c r="E7" i="4"/>
  <c r="E20" i="4" l="1"/>
  <c r="J26" i="4" s="1"/>
  <c r="I5" i="4" a="1"/>
  <c r="I5" i="4" s="1"/>
  <c r="L26" i="4"/>
  <c r="K26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<sst xmlns="http://schemas.openxmlformats.org/spreadsheetml/2006/main" count="338" uniqueCount="143">
  <si>
    <t>Weekly Sales:</t>
  </si>
  <si>
    <t>Target</t>
  </si>
  <si>
    <t>Bear Pelts</t>
  </si>
  <si>
    <t>Deer Hides</t>
  </si>
  <si>
    <t>Weed</t>
  </si>
  <si>
    <t>Cigarettes</t>
  </si>
  <si>
    <t>Pristine Deer Pelt</t>
  </si>
  <si>
    <t>Deer Pelt</t>
  </si>
  <si>
    <t>Pristine Bear Pelt</t>
  </si>
  <si>
    <t>Bear Pelt</t>
  </si>
  <si>
    <t>Pristine Hare Pelt</t>
  </si>
  <si>
    <t>Hare Pelt</t>
  </si>
  <si>
    <t>Leather Full Stack</t>
  </si>
  <si>
    <t>Weed Bud</t>
  </si>
  <si>
    <t>Radio</t>
  </si>
  <si>
    <t>Cassettes</t>
  </si>
  <si>
    <t>Mess  Tin</t>
  </si>
  <si>
    <t>Spray can</t>
  </si>
  <si>
    <t>Book - Call of the wild</t>
  </si>
  <si>
    <t>Book - The Bible</t>
  </si>
  <si>
    <t>Us</t>
  </si>
  <si>
    <t>Branx</t>
  </si>
  <si>
    <t>Abyss</t>
  </si>
  <si>
    <t>ddotcaz</t>
  </si>
  <si>
    <t>Bandit</t>
  </si>
  <si>
    <t>Goss</t>
  </si>
  <si>
    <t>abyss</t>
  </si>
  <si>
    <t>LoneSurvivor</t>
  </si>
  <si>
    <t>Bud</t>
  </si>
  <si>
    <t>Cassette</t>
  </si>
  <si>
    <t>Call of the wild</t>
  </si>
  <si>
    <t>Bible</t>
  </si>
  <si>
    <t>Traded in last week</t>
  </si>
  <si>
    <t>Item</t>
  </si>
  <si>
    <t>Sales</t>
  </si>
  <si>
    <t>Total Value</t>
  </si>
  <si>
    <t>X</t>
  </si>
  <si>
    <t>LIVONIA TRADER – RECEIPT</t>
  </si>
  <si>
    <t xml:space="preserve"> - X</t>
  </si>
  <si>
    <t xml:space="preserve"> /3</t>
  </si>
  <si>
    <t xml:space="preserve"> /2</t>
  </si>
  <si>
    <t>TOTAL:</t>
  </si>
  <si>
    <t>We Buy!</t>
  </si>
  <si>
    <t>We Buy:</t>
  </si>
  <si>
    <t>Demand</t>
  </si>
  <si>
    <t>Price</t>
  </si>
  <si>
    <t>Low</t>
  </si>
  <si>
    <t>High</t>
  </si>
  <si>
    <t xml:space="preserve"> -</t>
  </si>
  <si>
    <t>Very High</t>
  </si>
  <si>
    <t>* Tier 3 Military</t>
  </si>
  <si>
    <t>* Industrial sites / Farms</t>
  </si>
  <si>
    <t>* Hunting locations and on hunter zombies</t>
  </si>
  <si>
    <t>* Priest Zombies / churches and the Prison</t>
  </si>
  <si>
    <t>We Sell!</t>
  </si>
  <si>
    <t>Base Supplies</t>
  </si>
  <si>
    <t>Assault Rifels</t>
  </si>
  <si>
    <t>Combination Lock</t>
  </si>
  <si>
    <t xml:space="preserve"> - </t>
  </si>
  <si>
    <t>LAR</t>
  </si>
  <si>
    <t>Box of nails</t>
  </si>
  <si>
    <t>AUR-AX</t>
  </si>
  <si>
    <t>KAM</t>
  </si>
  <si>
    <t>Sniper Rifels</t>
  </si>
  <si>
    <t>M4-A1</t>
  </si>
  <si>
    <t>CR-550 Savanna</t>
  </si>
  <si>
    <t>S-VAL</t>
  </si>
  <si>
    <t>DMR</t>
  </si>
  <si>
    <t>VSS</t>
  </si>
  <si>
    <t>PIONEER</t>
  </si>
  <si>
    <t>KA-101</t>
  </si>
  <si>
    <t>VS-89</t>
  </si>
  <si>
    <t>M16-A2</t>
  </si>
  <si>
    <t>VSD</t>
  </si>
  <si>
    <t>AUR-A1</t>
  </si>
  <si>
    <t>TUNDRA</t>
  </si>
  <si>
    <t>KA-74</t>
  </si>
  <si>
    <t>BLAZE</t>
  </si>
  <si>
    <t>VIKHR</t>
  </si>
  <si>
    <t>CR-527</t>
  </si>
  <si>
    <t>Inventory slot price</t>
  </si>
  <si>
    <t>Zds</t>
  </si>
  <si>
    <t>Locations</t>
  </si>
  <si>
    <t>slots</t>
  </si>
  <si>
    <t>Base Price</t>
  </si>
  <si>
    <t>Rarity</t>
  </si>
  <si>
    <t>Effort</t>
  </si>
  <si>
    <t>Pristine Bonus</t>
  </si>
  <si>
    <t>All Zombies</t>
  </si>
  <si>
    <t>Specific Zombies</t>
  </si>
  <si>
    <t>Towns</t>
  </si>
  <si>
    <t>Villages</t>
  </si>
  <si>
    <t>Farm</t>
  </si>
  <si>
    <t>Hunting</t>
  </si>
  <si>
    <t>Industrial</t>
  </si>
  <si>
    <t>Police</t>
  </si>
  <si>
    <t>Military</t>
  </si>
  <si>
    <t>Prison</t>
  </si>
  <si>
    <t>Bunker</t>
  </si>
  <si>
    <t>x</t>
  </si>
  <si>
    <t>Books</t>
  </si>
  <si>
    <t>Pens</t>
  </si>
  <si>
    <t>&lt;tag name="shelves"/&gt;</t>
  </si>
  <si>
    <t>&lt;usage name="Military"/&gt;</t>
  </si>
  <si>
    <t>&lt;value name="Tier2"/&gt;</t>
  </si>
  <si>
    <t>&lt;category name="weapons"/&gt;</t>
  </si>
  <si>
    <t>&lt;tag name="floor"/&gt;</t>
  </si>
  <si>
    <t>&lt;usage name="Police"/&gt;</t>
  </si>
  <si>
    <t>&lt;value name="Tier3"/&gt;</t>
  </si>
  <si>
    <t>&lt;category name="food"/&gt;</t>
  </si>
  <si>
    <t>&lt;usage name="Underground"/&gt;</t>
  </si>
  <si>
    <t>&lt;value name="Unique"/&gt;</t>
  </si>
  <si>
    <t>&lt;category name="clothes"/&gt;</t>
  </si>
  <si>
    <t>&lt;usagename="Medic"/&gt;</t>
  </si>
  <si>
    <t>&lt;category name="containers"/&gt;</t>
  </si>
  <si>
    <t>&lt;usage name="Industrial"/&gt;</t>
  </si>
  <si>
    <t>&lt;usage name="Firefighter"/&gt;</t>
  </si>
  <si>
    <t>&lt;category name="Explosives"/&gt;</t>
  </si>
  <si>
    <t>&lt;usage name="Town"/&gt;</t>
  </si>
  <si>
    <t>&lt;category name="lootdispatch"/&gt;</t>
  </si>
  <si>
    <t>&lt;usage name="Village"/&gt;</t>
  </si>
  <si>
    <t>&lt;usage name="Farm"/&gt;</t>
  </si>
  <si>
    <t>&lt;usage name="Office"/&gt;</t>
  </si>
  <si>
    <t>&lt;usage name="School"/&gt;</t>
  </si>
  <si>
    <t>&lt;usage name="Hunting"/&gt;</t>
  </si>
  <si>
    <t>&lt;usage name="Prison"/&gt;</t>
  </si>
  <si>
    <t>&lt;usage name="SeasonalEvent"/&gt;</t>
  </si>
  <si>
    <t>&lt;usage name="Lunapark"/&gt;</t>
  </si>
  <si>
    <t>&lt;type name="Pen_Black"&gt;</t>
  </si>
  <si>
    <t>&lt;type name="Pen_Blue"&gt;</t>
  </si>
  <si>
    <t>&lt;type name="Pen_Green"&gt;</t>
  </si>
  <si>
    <t>&lt;type name="Pen_Red"&gt;</t>
  </si>
  <si>
    <t>&lt;type name="CigarettePack_Chernamorka"&gt;</t>
  </si>
  <si>
    <t>&lt;type name="CigarettePack_Merkur"&gt;</t>
  </si>
  <si>
    <t>&lt;type name="CigarettePack_Partyzanka"&gt;</t>
  </si>
  <si>
    <t xml:space="preserve"> &lt;type name="Radio"&gt;</t>
  </si>
  <si>
    <t xml:space="preserve"> &lt;type name="Spraycan_Black"&gt;</t>
  </si>
  <si>
    <t xml:space="preserve"> &lt;type name="Spraycan_Green"&gt;</t>
  </si>
  <si>
    <t xml:space="preserve"> &lt;type name="MessTin"&gt;</t>
  </si>
  <si>
    <t xml:space="preserve"> &lt;type name="BookBible"&gt;</t>
  </si>
  <si>
    <t xml:space="preserve"> &lt;type name="Cassette"&gt;</t>
  </si>
  <si>
    <t xml:space="preserve"> &lt;type name="Cauldron"&gt;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</si>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</sst>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$-C09]* #,##0_-;\-[$$-C09]* #,##0_-;_-[$$-C09]* \-_-;_-@_-"/>
    <numFmt numFmtId="165" formatCode="_-[$$-C09]* #,##0.00_-;\-[$$-C09]* #,##0.00_-;_-[$$-C09]* \-??_-;_-@_-"/>
    <numFmt numFmtId="166" formatCode="[$$-C09]#,##0"/>
    <numFmt numFmtId="167" formatCode="[$$-C09]#,##0.0"/>
    <numFmt numFmtId="168" formatCode="[$$-2009]#,##0"/>
  </numFmts>
  <fonts count="10" x14ac:knownFonts="1">
    <font>
      <sz val="11"/>
      <color theme="1"/>
      <name val="Aptos Narrow"/>
      <family val="2"/>
      <charset val="1"/>
    </font>
    <font>
      <sz val="16"/>
      <color theme="1"/>
      <name val="Aptos Narrow"/>
      <family val="2"/>
      <charset val="1"/>
    </font>
    <font>
      <sz val="48"/>
      <color theme="0"/>
      <name val="Aptos Narrow"/>
      <family val="2"/>
      <charset val="1"/>
    </font>
    <font>
      <b/>
      <sz val="16"/>
      <color rgb="FFFF0000"/>
      <name val="Aptos Narrow"/>
      <family val="2"/>
      <charset val="1"/>
    </font>
    <font>
      <sz val="16"/>
      <color theme="0"/>
      <name val="Aptos Narrow"/>
      <family val="2"/>
      <charset val="1"/>
    </font>
    <font>
      <sz val="11"/>
      <color theme="0"/>
      <name val="Aptos Narrow"/>
      <family val="2"/>
      <charset val="1"/>
    </font>
    <font>
      <sz val="22"/>
      <color theme="0"/>
      <name val="Aptos Narrow"/>
      <family val="2"/>
      <charset val="1"/>
    </font>
    <font>
      <b/>
      <sz val="18"/>
      <color rgb="FFFF0000"/>
      <name val="Aptos Narrow"/>
      <family val="2"/>
      <charset val="1"/>
    </font>
    <font>
      <sz val="18"/>
      <color theme="0"/>
      <name val="Aptos Narrow"/>
      <family val="2"/>
      <charset val="1"/>
    </font>
    <font>
      <b/>
      <i/>
      <sz val="11"/>
      <color theme="0"/>
      <name val="Aptos Narrow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1"/>
        <bgColor rgb="FF1C2118"/>
      </patternFill>
    </fill>
    <fill>
      <patternFill patternType="solid">
        <fgColor theme="0"/>
        <bgColor rgb="FFFFFFCC"/>
      </patternFill>
    </fill>
    <fill>
      <patternFill patternType="solid">
        <fgColor theme="3" tint="0.24988555558946501"/>
        <bgColor rgb="FF008080"/>
      </patternFill>
    </fill>
    <fill>
      <patternFill patternType="solid">
        <fgColor rgb="FF1C2118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dashed">
        <color theme="3" tint="0.2498855555894650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right"/>
    </xf>
    <xf numFmtId="0" fontId="3" fillId="2" borderId="0" xfId="0" applyFont="1" applyFill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164" fontId="4" fillId="0" borderId="0" xfId="0" applyNumberFormat="1" applyFont="1" applyAlignment="1">
      <alignment horizontal="center"/>
    </xf>
    <xf numFmtId="0" fontId="0" fillId="3" borderId="0" xfId="0" applyFill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1" fillId="0" borderId="1" xfId="0" applyFont="1" applyBorder="1" applyAlignment="1">
      <alignment horizontal="right"/>
    </xf>
    <xf numFmtId="164" fontId="1" fillId="0" borderId="1" xfId="0" applyNumberFormat="1" applyFont="1" applyBorder="1" applyAlignment="1">
      <alignment horizontal="center"/>
    </xf>
    <xf numFmtId="0" fontId="0" fillId="0" borderId="1" xfId="0" applyBorder="1"/>
    <xf numFmtId="164" fontId="1" fillId="0" borderId="1" xfId="0" applyNumberFormat="1" applyFont="1" applyBorder="1" applyAlignment="1">
      <alignment horizontal="left"/>
    </xf>
    <xf numFmtId="165" fontId="0" fillId="0" borderId="0" xfId="0" applyNumberFormat="1"/>
    <xf numFmtId="14" fontId="1" fillId="0" borderId="0" xfId="0" applyNumberFormat="1" applyFont="1" applyAlignment="1">
      <alignment horizontal="right"/>
    </xf>
    <xf numFmtId="0" fontId="0" fillId="4" borderId="0" xfId="0" applyFill="1"/>
    <xf numFmtId="0" fontId="0" fillId="5" borderId="0" xfId="0" applyFill="1"/>
    <xf numFmtId="0" fontId="5" fillId="4" borderId="0" xfId="0" applyFont="1" applyFill="1"/>
    <xf numFmtId="164" fontId="6" fillId="4" borderId="1" xfId="0" applyNumberFormat="1" applyFont="1" applyFill="1" applyBorder="1" applyAlignment="1">
      <alignment horizontal="center"/>
    </xf>
    <xf numFmtId="14" fontId="4" fillId="4" borderId="0" xfId="0" applyNumberFormat="1" applyFont="1" applyFill="1"/>
    <xf numFmtId="0" fontId="7" fillId="2" borderId="0" xfId="0" applyFont="1" applyFill="1" applyAlignment="1">
      <alignment horizontal="right"/>
    </xf>
    <xf numFmtId="0" fontId="7" fillId="2" borderId="0" xfId="0" applyFont="1" applyFill="1" applyAlignment="1">
      <alignment horizontal="center"/>
    </xf>
    <xf numFmtId="0" fontId="8" fillId="0" borderId="0" xfId="0" applyFont="1"/>
    <xf numFmtId="0" fontId="4" fillId="0" borderId="0" xfId="0" applyFont="1" applyAlignment="1">
      <alignment horizontal="center"/>
    </xf>
    <xf numFmtId="166" fontId="4" fillId="0" borderId="0" xfId="0" applyNumberFormat="1" applyFont="1"/>
    <xf numFmtId="167" fontId="4" fillId="0" borderId="0" xfId="0" applyNumberFormat="1" applyFont="1"/>
    <xf numFmtId="0" fontId="9" fillId="0" borderId="0" xfId="0" applyFont="1"/>
    <xf numFmtId="0" fontId="9" fillId="0" borderId="0" xfId="0" applyFont="1" applyAlignment="1">
      <alignment horizontal="left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68" fontId="4" fillId="0" borderId="0" xfId="0" applyNumberFormat="1" applyFont="1" applyAlignment="1">
      <alignment horizontal="left"/>
    </xf>
    <xf numFmtId="168" fontId="4" fillId="0" borderId="0" xfId="0" applyNumberFormat="1" applyFont="1" applyAlignment="1">
      <alignment horizontal="center"/>
    </xf>
    <xf numFmtId="0" fontId="0" fillId="2" borderId="0" xfId="0" applyFill="1"/>
    <xf numFmtId="167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167" fontId="0" fillId="0" borderId="0" xfId="0" applyNumberForma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15F9A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C2118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wmf"/><Relationship Id="rId1" Type="http://schemas.openxmlformats.org/officeDocument/2006/relationships/image" Target="../media/image3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304560</xdr:colOff>
      <xdr:row>20</xdr:row>
      <xdr:rowOff>60480</xdr:rowOff>
    </xdr:to>
    <xdr:sp macro="" textlink="">
      <xdr:nvSpPr>
        <xdr:cNvPr id="2" name="AutoShape 2" descr="Cannabis_Raw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0" y="5219640"/>
          <a:ext cx="304560" cy="3081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0</xdr:rowOff>
    </xdr:from>
    <xdr:to>
      <xdr:col>0</xdr:col>
      <xdr:colOff>304560</xdr:colOff>
      <xdr:row>21</xdr:row>
      <xdr:rowOff>132825</xdr:rowOff>
    </xdr:to>
    <xdr:sp macro="" textlink="">
      <xdr:nvSpPr>
        <xdr:cNvPr id="2" name="AutoShape 2" descr="Cannabis_Raw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0" y="3600360"/>
          <a:ext cx="304560" cy="3081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0</xdr:colOff>
      <xdr:row>0</xdr:row>
      <xdr:rowOff>0</xdr:rowOff>
    </xdr:from>
    <xdr:to>
      <xdr:col>7</xdr:col>
      <xdr:colOff>304560</xdr:colOff>
      <xdr:row>0</xdr:row>
      <xdr:rowOff>304560</xdr:rowOff>
    </xdr:to>
    <xdr:sp macro="" textlink="">
      <xdr:nvSpPr>
        <xdr:cNvPr id="3" name="AutoShape 1" descr="Livonia - DayZ Wiki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4761360" y="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111960</xdr:colOff>
      <xdr:row>1</xdr:row>
      <xdr:rowOff>16560</xdr:rowOff>
    </xdr:from>
    <xdr:to>
      <xdr:col>1</xdr:col>
      <xdr:colOff>37800</xdr:colOff>
      <xdr:row>1</xdr:row>
      <xdr:rowOff>478890</xdr:rowOff>
    </xdr:to>
    <xdr:pic>
      <xdr:nvPicPr>
        <xdr:cNvPr id="5" name="Picture 6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1960" y="349920"/>
          <a:ext cx="456120" cy="473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8280</xdr:colOff>
      <xdr:row>20</xdr:row>
      <xdr:rowOff>112680</xdr:rowOff>
    </xdr:from>
    <xdr:to>
      <xdr:col>3</xdr:col>
      <xdr:colOff>307440</xdr:colOff>
      <xdr:row>22</xdr:row>
      <xdr:rowOff>232200</xdr:rowOff>
    </xdr:to>
    <xdr:pic>
      <xdr:nvPicPr>
        <xdr:cNvPr id="6" name="Picture 7" descr="Sold PNG Images Transparent Free Download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917000" y="3713040"/>
          <a:ext cx="652320" cy="519840"/>
        </a:xfrm>
        <a:prstGeom prst="rect">
          <a:avLst/>
        </a:prstGeom>
        <a:noFill/>
        <a:ln w="0">
          <a:noFill/>
        </a:ln>
      </xdr:spPr>
    </xdr:pic>
    <xdr:clientData/>
  </xdr:twoCellAnchor>
  <xdr:oneCellAnchor>
    <xdr:from>
      <xdr:col>7</xdr:col>
      <xdr:colOff>111960</xdr:colOff>
      <xdr:row>1</xdr:row>
      <xdr:rowOff>16560</xdr:rowOff>
    </xdr:from>
    <xdr:ext cx="527820" cy="462330"/>
    <xdr:pic>
      <xdr:nvPicPr>
        <xdr:cNvPr id="7" name="Picture 6">
          <a:extLst>
            <a:ext uri="{FF2B5EF4-FFF2-40B4-BE49-F238E27FC236}">
              <a16:creationId xmlns:a16="http://schemas.microsoft.com/office/drawing/2014/main" id="{55BE67D5-CD5F-443F-9FE6-39799A750E0A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1960" y="344220"/>
          <a:ext cx="527820" cy="462330"/>
        </a:xfrm>
        <a:prstGeom prst="rect">
          <a:avLst/>
        </a:prstGeom>
        <a:noFill/>
        <a:ln w="0">
          <a:noFill/>
        </a:ln>
      </xdr:spPr>
    </xdr:pic>
    <xdr:clientData/>
  </xdr:oneCellAnchor>
  <xdr:twoCellAnchor editAs="oneCell">
    <xdr:from>
      <xdr:col>11</xdr:col>
      <xdr:colOff>1028700</xdr:colOff>
      <xdr:row>1</xdr:row>
      <xdr:rowOff>53340</xdr:rowOff>
    </xdr:from>
    <xdr:to>
      <xdr:col>12</xdr:col>
      <xdr:colOff>588720</xdr:colOff>
      <xdr:row>2</xdr:row>
      <xdr:rowOff>50940</xdr:rowOff>
    </xdr:to>
    <xdr:pic>
      <xdr:nvPicPr>
        <xdr:cNvPr id="8" name="Picture 7" descr="Sold PNG Images Transparent Free Download">
          <a:extLst>
            <a:ext uri="{FF2B5EF4-FFF2-40B4-BE49-F238E27FC236}">
              <a16:creationId xmlns:a16="http://schemas.microsoft.com/office/drawing/2014/main" id="{7DFC8956-7404-402D-B68C-7FAE080C9B1B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928860" y="381000"/>
          <a:ext cx="703020" cy="515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160200</xdr:colOff>
      <xdr:row>8</xdr:row>
      <xdr:rowOff>137160</xdr:rowOff>
    </xdr:from>
    <xdr:to>
      <xdr:col>5</xdr:col>
      <xdr:colOff>251280</xdr:colOff>
      <xdr:row>13</xdr:row>
      <xdr:rowOff>55680</xdr:rowOff>
    </xdr:to>
    <xdr:pic>
      <xdr:nvPicPr>
        <xdr:cNvPr id="7" name="Picture 2" descr="Sold PNG Images Transparent Free Download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711240" y="1661040"/>
          <a:ext cx="1029960" cy="886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33480</xdr:colOff>
      <xdr:row>0</xdr:row>
      <xdr:rowOff>17280</xdr:rowOff>
    </xdr:from>
    <xdr:to>
      <xdr:col>5</xdr:col>
      <xdr:colOff>323370</xdr:colOff>
      <xdr:row>3</xdr:row>
      <xdr:rowOff>2160</xdr:rowOff>
    </xdr:to>
    <xdr:pic>
      <xdr:nvPicPr>
        <xdr:cNvPr id="8" name="Picture 3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563760" y="17280"/>
          <a:ext cx="4260960" cy="548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3</xdr:col>
      <xdr:colOff>705660</xdr:colOff>
      <xdr:row>14</xdr:row>
      <xdr:rowOff>20790</xdr:rowOff>
    </xdr:to>
    <xdr:pic>
      <xdr:nvPicPr>
        <xdr:cNvPr id="9" name="Image 1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530280" y="571680"/>
          <a:ext cx="2512080" cy="2104560"/>
        </a:xfrm>
        <a:prstGeom prst="rect">
          <a:avLst/>
        </a:prstGeom>
        <a:noFill/>
        <a:ln w="0">
          <a:noFill/>
        </a:ln>
      </xdr:spPr>
    </xdr:pic>
    <xdr:clientData/>
  </xdr:twoCellAnchor>
  <xdr:oneCellAnchor>
    <xdr:from>
      <xdr:col>9</xdr:col>
      <xdr:colOff>33480</xdr:colOff>
      <xdr:row>0</xdr:row>
      <xdr:rowOff>17280</xdr:rowOff>
    </xdr:from>
    <xdr:ext cx="4806645" cy="523995"/>
    <xdr:pic>
      <xdr:nvPicPr>
        <xdr:cNvPr id="3" name="Picture 3">
          <a:extLst>
            <a:ext uri="{FF2B5EF4-FFF2-40B4-BE49-F238E27FC236}">
              <a16:creationId xmlns:a16="http://schemas.microsoft.com/office/drawing/2014/main" id="{749D1809-3FC4-427B-AEF8-4CB8B898D593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631650" y="21090"/>
          <a:ext cx="4806645" cy="523995"/>
        </a:xfrm>
        <a:prstGeom prst="rect">
          <a:avLst/>
        </a:prstGeom>
        <a:noFill/>
        <a:ln w="0">
          <a:noFill/>
        </a:ln>
      </xdr:spPr>
    </xdr:pic>
    <xdr:clientData/>
  </xdr:oneCellAnchor>
  <xdr:twoCellAnchor editAs="oneCell">
    <xdr:from>
      <xdr:col>9</xdr:col>
      <xdr:colOff>20672</xdr:colOff>
      <xdr:row>3</xdr:row>
      <xdr:rowOff>38100</xdr:rowOff>
    </xdr:from>
    <xdr:to>
      <xdr:col>13</xdr:col>
      <xdr:colOff>371007</xdr:colOff>
      <xdr:row>12</xdr:row>
      <xdr:rowOff>57150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1C1CABF-7528-AE0F-B26B-707ACFDC5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83547" y="581025"/>
          <a:ext cx="4486090" cy="1644015"/>
        </a:xfrm>
        <a:prstGeom prst="rect">
          <a:avLst/>
        </a:prstGeom>
      </xdr:spPr>
    </xdr:pic>
    <xdr:clientData/>
  </xdr:twoCellAnchor>
  <xdr:oneCellAnchor>
    <xdr:from>
      <xdr:col>12</xdr:col>
      <xdr:colOff>160200</xdr:colOff>
      <xdr:row>8</xdr:row>
      <xdr:rowOff>137160</xdr:rowOff>
    </xdr:from>
    <xdr:ext cx="1152165" cy="840540"/>
    <xdr:pic>
      <xdr:nvPicPr>
        <xdr:cNvPr id="2" name="Picture 2" descr="Sold PNG Images Transparent Free Download">
          <a:extLst>
            <a:ext uri="{FF2B5EF4-FFF2-40B4-BE49-F238E27FC236}">
              <a16:creationId xmlns:a16="http://schemas.microsoft.com/office/drawing/2014/main" id="{2B26A992-14EA-4CF9-9EA1-41AEA3C62303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200705" y="1581150"/>
          <a:ext cx="1152165" cy="840540"/>
        </a:xfrm>
        <a:prstGeom prst="rect">
          <a:avLst/>
        </a:prstGeom>
        <a:noFill/>
        <a:ln w="0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31"/>
  <sheetViews>
    <sheetView zoomScaleNormal="100" workbookViewId="0">
      <selection activeCell="A17" activeCellId="1" sqref="M10:M11 A17"/>
    </sheetView>
  </sheetViews>
  <sheetFormatPr defaultColWidth="8.77734375" defaultRowHeight="14.4" x14ac:dyDescent="0.3"/>
  <cols>
    <col min="1" max="1" width="29.109375" customWidth="1"/>
    <col min="2" max="2" width="4.21875" customWidth="1"/>
    <col min="3" max="3" width="30.44140625" customWidth="1"/>
    <col min="4" max="4" width="13.6640625" customWidth="1"/>
  </cols>
  <sheetData>
    <row r="2" spans="1:4" x14ac:dyDescent="0.3">
      <c r="A2" t="s">
        <v>0</v>
      </c>
      <c r="B2">
        <v>4</v>
      </c>
      <c r="C2" s="2">
        <v>45977</v>
      </c>
      <c r="D2" s="2">
        <v>45985</v>
      </c>
    </row>
    <row r="3" spans="1:4" x14ac:dyDescent="0.3">
      <c r="B3" t="s">
        <v>1</v>
      </c>
    </row>
    <row r="4" spans="1:4" x14ac:dyDescent="0.3">
      <c r="A4" t="s">
        <v>2</v>
      </c>
      <c r="B4">
        <v>4</v>
      </c>
      <c r="C4">
        <v>6</v>
      </c>
      <c r="D4">
        <v>4</v>
      </c>
    </row>
    <row r="5" spans="1:4" x14ac:dyDescent="0.3">
      <c r="A5" t="s">
        <v>3</v>
      </c>
      <c r="B5">
        <v>20</v>
      </c>
      <c r="C5">
        <v>7</v>
      </c>
      <c r="D5">
        <v>13</v>
      </c>
    </row>
    <row r="6" spans="1:4" x14ac:dyDescent="0.3">
      <c r="A6" t="s">
        <v>4</v>
      </c>
      <c r="C6">
        <v>56</v>
      </c>
      <c r="D6">
        <v>56</v>
      </c>
    </row>
    <row r="7" spans="1:4" x14ac:dyDescent="0.3">
      <c r="A7" t="s">
        <v>5</v>
      </c>
      <c r="C7">
        <v>3</v>
      </c>
      <c r="D7">
        <v>10</v>
      </c>
    </row>
    <row r="17" spans="1:1" ht="21" x14ac:dyDescent="0.4">
      <c r="A17" s="3" t="s">
        <v>6</v>
      </c>
    </row>
    <row r="18" spans="1:1" ht="21" x14ac:dyDescent="0.4">
      <c r="A18" s="3" t="s">
        <v>7</v>
      </c>
    </row>
    <row r="19" spans="1:1" ht="21" x14ac:dyDescent="0.4">
      <c r="A19" s="3" t="s">
        <v>8</v>
      </c>
    </row>
    <row r="20" spans="1:1" ht="21" x14ac:dyDescent="0.4">
      <c r="A20" s="3" t="s">
        <v>9</v>
      </c>
    </row>
    <row r="21" spans="1:1" ht="21" x14ac:dyDescent="0.4">
      <c r="A21" s="3" t="s">
        <v>10</v>
      </c>
    </row>
    <row r="22" spans="1:1" ht="21" x14ac:dyDescent="0.4">
      <c r="A22" s="3" t="s">
        <v>11</v>
      </c>
    </row>
    <row r="23" spans="1:1" ht="21" x14ac:dyDescent="0.4">
      <c r="A23" s="3" t="s">
        <v>12</v>
      </c>
    </row>
    <row r="24" spans="1:1" ht="21" x14ac:dyDescent="0.4">
      <c r="A24" s="3" t="s">
        <v>5</v>
      </c>
    </row>
    <row r="25" spans="1:1" ht="21" x14ac:dyDescent="0.4">
      <c r="A25" s="3" t="s">
        <v>13</v>
      </c>
    </row>
    <row r="26" spans="1:1" ht="21" x14ac:dyDescent="0.4">
      <c r="A26" s="3" t="s">
        <v>14</v>
      </c>
    </row>
    <row r="27" spans="1:1" ht="21" x14ac:dyDescent="0.4">
      <c r="A27" s="3" t="s">
        <v>15</v>
      </c>
    </row>
    <row r="28" spans="1:1" ht="21" x14ac:dyDescent="0.4">
      <c r="A28" s="3" t="s">
        <v>16</v>
      </c>
    </row>
    <row r="29" spans="1:1" ht="21" x14ac:dyDescent="0.4">
      <c r="A29" s="3" t="s">
        <v>17</v>
      </c>
    </row>
    <row r="30" spans="1:1" ht="21" x14ac:dyDescent="0.4">
      <c r="A30" s="3" t="s">
        <v>18</v>
      </c>
    </row>
    <row r="31" spans="1:1" ht="21" x14ac:dyDescent="0.4">
      <c r="A31" s="3" t="s">
        <v>19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7"/>
  <sheetViews>
    <sheetView zoomScaleNormal="100" workbookViewId="0">
      <pane xSplit="1" ySplit="2" topLeftCell="L3" activePane="bottomRight" state="frozen"/>
      <selection pane="topRight" activeCell="B1" sqref="B1"/>
      <selection pane="bottomLeft" activeCell="A3" sqref="A3"/>
      <selection pane="bottomRight" activeCell="T3" sqref="T3:T17"/>
    </sheetView>
  </sheetViews>
  <sheetFormatPr defaultColWidth="8.77734375" defaultRowHeight="14.4" x14ac:dyDescent="0.3"/>
  <cols>
    <col min="1" max="1" width="27.6640625" customWidth="1"/>
    <col min="2" max="4" width="18.88671875" customWidth="1"/>
    <col min="5" max="5" width="10.6640625" customWidth="1"/>
    <col min="6" max="6" width="12.88671875" customWidth="1"/>
    <col min="7" max="10" width="10.21875" customWidth="1"/>
    <col min="11" max="11" width="11.6640625" customWidth="1"/>
    <col min="14" max="15" width="10.21875" customWidth="1"/>
    <col min="16" max="18" width="18" customWidth="1"/>
    <col min="19" max="19" width="10.33203125" bestFit="1" customWidth="1"/>
    <col min="20" max="20" width="17.33203125" customWidth="1"/>
    <col min="21" max="21" width="39.77734375" customWidth="1"/>
  </cols>
  <sheetData>
    <row r="1" spans="1:21" x14ac:dyDescent="0.3">
      <c r="B1" t="s">
        <v>20</v>
      </c>
      <c r="C1" t="s">
        <v>21</v>
      </c>
      <c r="D1" t="s">
        <v>22</v>
      </c>
      <c r="E1" t="s">
        <v>20</v>
      </c>
      <c r="F1" t="s">
        <v>22</v>
      </c>
      <c r="G1" t="s">
        <v>20</v>
      </c>
      <c r="H1" t="s">
        <v>20</v>
      </c>
      <c r="I1" t="s">
        <v>20</v>
      </c>
      <c r="J1" t="s">
        <v>23</v>
      </c>
      <c r="K1" t="s">
        <v>24</v>
      </c>
      <c r="L1" t="s">
        <v>22</v>
      </c>
      <c r="M1" t="s">
        <v>25</v>
      </c>
      <c r="N1" t="s">
        <v>20</v>
      </c>
      <c r="O1" t="s">
        <v>26</v>
      </c>
      <c r="P1" t="s">
        <v>20</v>
      </c>
      <c r="Q1" t="s">
        <v>22</v>
      </c>
      <c r="R1" t="s">
        <v>27</v>
      </c>
      <c r="S1" t="s">
        <v>21</v>
      </c>
      <c r="T1" t="s">
        <v>22</v>
      </c>
    </row>
    <row r="2" spans="1:21" x14ac:dyDescent="0.3">
      <c r="B2" s="2">
        <v>45988</v>
      </c>
      <c r="C2" s="2">
        <v>45988</v>
      </c>
      <c r="D2" s="2">
        <v>45988</v>
      </c>
      <c r="E2" s="2">
        <v>45990</v>
      </c>
      <c r="F2" s="2">
        <v>45990</v>
      </c>
      <c r="G2" s="2">
        <v>45993</v>
      </c>
      <c r="H2" s="2">
        <v>45997</v>
      </c>
      <c r="I2" s="2">
        <v>45998</v>
      </c>
      <c r="J2" s="2">
        <v>46003</v>
      </c>
      <c r="K2" s="2">
        <v>46003</v>
      </c>
      <c r="L2" s="2">
        <v>46003</v>
      </c>
      <c r="M2" s="2">
        <v>46003</v>
      </c>
      <c r="N2" s="2">
        <v>46005</v>
      </c>
      <c r="O2" s="2">
        <v>46009</v>
      </c>
      <c r="P2" s="2">
        <v>46009</v>
      </c>
      <c r="Q2" s="2">
        <v>46012</v>
      </c>
      <c r="R2" s="2">
        <v>46012</v>
      </c>
      <c r="S2" s="2">
        <v>45659</v>
      </c>
      <c r="T2" s="2">
        <v>45659</v>
      </c>
    </row>
    <row r="3" spans="1:21" ht="21" x14ac:dyDescent="0.4">
      <c r="A3" s="3" t="s">
        <v>10</v>
      </c>
      <c r="B3" s="3">
        <v>3</v>
      </c>
      <c r="C3" s="3"/>
      <c r="D3" s="3">
        <v>3</v>
      </c>
      <c r="E3" s="4">
        <v>5</v>
      </c>
      <c r="F3" s="4">
        <v>3</v>
      </c>
      <c r="G3" s="4"/>
      <c r="H3" s="4"/>
      <c r="I3" s="4"/>
      <c r="J3" s="4">
        <v>1</v>
      </c>
      <c r="K3" s="4"/>
      <c r="L3" s="4">
        <v>3</v>
      </c>
      <c r="M3" s="4">
        <v>1</v>
      </c>
      <c r="N3" s="4">
        <v>2</v>
      </c>
      <c r="O3" s="4">
        <v>5</v>
      </c>
      <c r="P3" s="4"/>
      <c r="Q3" s="4"/>
      <c r="R3" s="4">
        <v>1</v>
      </c>
      <c r="S3" s="43">
        <v>1</v>
      </c>
      <c r="T3" s="43"/>
      <c r="U3" s="15"/>
    </row>
    <row r="4" spans="1:21" ht="21" x14ac:dyDescent="0.4">
      <c r="A4" s="3" t="s">
        <v>11</v>
      </c>
      <c r="B4" s="3"/>
      <c r="C4" s="3"/>
      <c r="D4" s="3"/>
      <c r="E4" s="4">
        <v>1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3"/>
      <c r="S4" s="43"/>
      <c r="T4" s="43"/>
      <c r="U4" s="15"/>
    </row>
    <row r="5" spans="1:21" ht="21" x14ac:dyDescent="0.4">
      <c r="A5" s="3" t="s">
        <v>6</v>
      </c>
      <c r="B5" s="3">
        <v>4</v>
      </c>
      <c r="C5" s="3"/>
      <c r="D5" s="3">
        <v>4</v>
      </c>
      <c r="E5" s="4"/>
      <c r="F5" s="4"/>
      <c r="G5" s="4"/>
      <c r="H5" s="4"/>
      <c r="I5" s="4">
        <v>1</v>
      </c>
      <c r="J5" s="4"/>
      <c r="K5" s="4">
        <v>1</v>
      </c>
      <c r="L5" s="4"/>
      <c r="M5" s="4">
        <v>3</v>
      </c>
      <c r="N5" s="4">
        <v>2</v>
      </c>
      <c r="O5" s="4">
        <v>7</v>
      </c>
      <c r="P5" s="4">
        <v>1</v>
      </c>
      <c r="Q5" s="4">
        <v>5</v>
      </c>
      <c r="R5" s="43">
        <v>1</v>
      </c>
      <c r="S5" s="43">
        <v>1</v>
      </c>
      <c r="T5" s="43">
        <v>5</v>
      </c>
      <c r="U5" s="15"/>
    </row>
    <row r="6" spans="1:21" ht="21" x14ac:dyDescent="0.4">
      <c r="A6" s="3" t="s">
        <v>7</v>
      </c>
      <c r="B6" s="3"/>
      <c r="C6" s="3"/>
      <c r="D6" s="3"/>
      <c r="E6" s="4"/>
      <c r="F6" s="4"/>
      <c r="G6" s="4"/>
      <c r="H6" s="4"/>
      <c r="I6" s="4"/>
      <c r="J6" s="4"/>
      <c r="K6" s="4">
        <v>1</v>
      </c>
      <c r="L6" s="4"/>
      <c r="M6" s="4">
        <v>2</v>
      </c>
      <c r="N6" s="4"/>
      <c r="O6" s="4">
        <v>1</v>
      </c>
      <c r="P6" s="4">
        <v>1</v>
      </c>
      <c r="Q6" s="4"/>
      <c r="R6" s="43"/>
      <c r="S6" s="43"/>
      <c r="T6" s="43"/>
      <c r="U6" s="15"/>
    </row>
    <row r="7" spans="1:21" ht="21" x14ac:dyDescent="0.4">
      <c r="A7" s="3" t="s">
        <v>8</v>
      </c>
      <c r="B7" s="3"/>
      <c r="C7" s="3">
        <v>2</v>
      </c>
      <c r="D7" s="3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>
        <v>4</v>
      </c>
      <c r="R7" s="43"/>
      <c r="S7" s="43"/>
      <c r="T7" s="43">
        <v>2</v>
      </c>
      <c r="U7" s="15"/>
    </row>
    <row r="8" spans="1:21" ht="21" x14ac:dyDescent="0.4">
      <c r="A8" s="3" t="s">
        <v>9</v>
      </c>
      <c r="B8" s="3"/>
      <c r="C8" s="3"/>
      <c r="D8" s="3"/>
      <c r="E8" s="4"/>
      <c r="F8" s="4"/>
      <c r="G8" s="4"/>
      <c r="H8" s="4"/>
      <c r="I8" s="4"/>
      <c r="J8" s="4"/>
      <c r="K8" s="4"/>
      <c r="L8" s="4"/>
      <c r="M8" s="4"/>
      <c r="N8" s="4">
        <v>3</v>
      </c>
      <c r="O8" s="4"/>
      <c r="P8" s="4">
        <v>1</v>
      </c>
      <c r="Q8" s="4"/>
      <c r="R8" s="43"/>
      <c r="S8" s="43"/>
      <c r="T8" s="43"/>
      <c r="U8" s="15"/>
    </row>
    <row r="9" spans="1:21" ht="21" x14ac:dyDescent="0.4">
      <c r="A9" s="3" t="s">
        <v>12</v>
      </c>
      <c r="B9" s="3">
        <v>2</v>
      </c>
      <c r="C9" s="3">
        <v>1</v>
      </c>
      <c r="D9" s="3"/>
      <c r="E9" s="4"/>
      <c r="F9" s="4">
        <v>6</v>
      </c>
      <c r="G9" s="4"/>
      <c r="H9" s="4"/>
      <c r="I9" s="4"/>
      <c r="J9" s="4"/>
      <c r="K9" s="4">
        <v>1</v>
      </c>
      <c r="L9" s="4">
        <v>4</v>
      </c>
      <c r="M9" s="4"/>
      <c r="N9" s="4"/>
      <c r="O9" s="4">
        <v>1</v>
      </c>
      <c r="P9" s="4"/>
      <c r="Q9" s="4"/>
      <c r="R9" s="43"/>
      <c r="S9" s="43">
        <v>1</v>
      </c>
      <c r="T9" s="43">
        <v>3</v>
      </c>
      <c r="U9" s="15"/>
    </row>
    <row r="10" spans="1:21" ht="21" x14ac:dyDescent="0.4">
      <c r="A10" s="3" t="s">
        <v>5</v>
      </c>
      <c r="B10" s="3">
        <v>6</v>
      </c>
      <c r="C10" s="3"/>
      <c r="D10" s="3"/>
      <c r="E10" s="4">
        <v>17</v>
      </c>
      <c r="F10" s="4"/>
      <c r="G10" s="4">
        <v>9</v>
      </c>
      <c r="H10" s="4">
        <v>28</v>
      </c>
      <c r="I10" s="4">
        <v>9</v>
      </c>
      <c r="J10" s="4">
        <v>16</v>
      </c>
      <c r="K10" s="4">
        <v>9</v>
      </c>
      <c r="L10" s="4">
        <v>12</v>
      </c>
      <c r="M10" s="4"/>
      <c r="N10" s="4">
        <v>24</v>
      </c>
      <c r="O10" s="4">
        <v>12</v>
      </c>
      <c r="P10" s="4">
        <v>28</v>
      </c>
      <c r="Q10" s="4">
        <v>22</v>
      </c>
      <c r="R10" s="43">
        <v>26</v>
      </c>
      <c r="S10" s="43">
        <v>29</v>
      </c>
      <c r="T10" s="43">
        <v>21</v>
      </c>
      <c r="U10" s="15"/>
    </row>
    <row r="11" spans="1:21" ht="21" x14ac:dyDescent="0.4">
      <c r="A11" s="3" t="s">
        <v>14</v>
      </c>
      <c r="B11" s="3"/>
      <c r="C11" s="3">
        <v>1</v>
      </c>
      <c r="D11" s="3"/>
      <c r="E11" s="4">
        <v>1</v>
      </c>
      <c r="F11" s="4"/>
      <c r="G11" s="4">
        <v>1</v>
      </c>
      <c r="H11" s="4"/>
      <c r="I11" s="4"/>
      <c r="J11" s="4"/>
      <c r="K11" s="4">
        <v>1</v>
      </c>
      <c r="L11" s="4">
        <v>2</v>
      </c>
      <c r="M11" s="4"/>
      <c r="N11" s="4"/>
      <c r="O11" s="4"/>
      <c r="P11" s="4"/>
      <c r="Q11" s="4">
        <v>1</v>
      </c>
      <c r="R11" s="43"/>
      <c r="S11" s="43"/>
      <c r="T11" s="43">
        <v>1</v>
      </c>
      <c r="U11" s="15"/>
    </row>
    <row r="12" spans="1:21" ht="21" x14ac:dyDescent="0.4">
      <c r="A12" s="3" t="s">
        <v>28</v>
      </c>
      <c r="B12" s="3">
        <v>12</v>
      </c>
      <c r="C12" s="3"/>
      <c r="D12" s="3">
        <v>49</v>
      </c>
      <c r="E12" s="4"/>
      <c r="F12" s="4">
        <v>100</v>
      </c>
      <c r="G12" s="4"/>
      <c r="H12" s="4"/>
      <c r="I12" s="4">
        <v>111</v>
      </c>
      <c r="J12" s="4">
        <v>142</v>
      </c>
      <c r="K12" s="4"/>
      <c r="L12" s="4"/>
      <c r="M12" s="4"/>
      <c r="N12" s="4">
        <v>249</v>
      </c>
      <c r="O12" s="4"/>
      <c r="P12" s="4"/>
      <c r="Q12" s="4">
        <v>58</v>
      </c>
      <c r="R12" s="43">
        <v>28</v>
      </c>
      <c r="S12" s="43">
        <f>29+42+46+37</f>
        <v>154</v>
      </c>
      <c r="T12" s="43">
        <v>45</v>
      </c>
      <c r="U12" s="15"/>
    </row>
    <row r="13" spans="1:21" ht="21" x14ac:dyDescent="0.4">
      <c r="A13" s="3" t="s">
        <v>29</v>
      </c>
      <c r="B13" s="3">
        <v>1</v>
      </c>
      <c r="C13" s="3">
        <v>3</v>
      </c>
      <c r="D13" s="3"/>
      <c r="E13" s="4"/>
      <c r="F13" s="4"/>
      <c r="G13" s="4">
        <v>1</v>
      </c>
      <c r="H13" s="4">
        <v>2</v>
      </c>
      <c r="I13" s="4"/>
      <c r="J13" s="4"/>
      <c r="K13" s="4">
        <v>1</v>
      </c>
      <c r="L13" s="4"/>
      <c r="M13" s="4"/>
      <c r="N13" s="4"/>
      <c r="O13" s="4"/>
      <c r="P13" s="4">
        <v>2</v>
      </c>
      <c r="Q13" s="4"/>
      <c r="R13" s="43">
        <v>2</v>
      </c>
      <c r="S13" s="43">
        <v>2</v>
      </c>
      <c r="T13" s="43">
        <v>1</v>
      </c>
      <c r="U13" s="15"/>
    </row>
    <row r="14" spans="1:21" ht="21" x14ac:dyDescent="0.4">
      <c r="A14" s="3" t="s">
        <v>16</v>
      </c>
      <c r="B14" s="3"/>
      <c r="C14" s="3"/>
      <c r="D14" s="3"/>
      <c r="E14" s="4"/>
      <c r="F14" s="4"/>
      <c r="G14" s="4">
        <v>1</v>
      </c>
      <c r="H14" s="4"/>
      <c r="I14" s="4">
        <v>1</v>
      </c>
      <c r="J14" s="4"/>
      <c r="K14" s="4"/>
      <c r="L14" s="4"/>
      <c r="M14" s="4">
        <v>1</v>
      </c>
      <c r="N14" s="4">
        <v>4</v>
      </c>
      <c r="O14" s="4">
        <v>5</v>
      </c>
      <c r="P14" s="4"/>
      <c r="Q14" s="4">
        <v>2</v>
      </c>
      <c r="R14" s="43"/>
      <c r="S14" s="43">
        <v>2</v>
      </c>
      <c r="T14" s="43">
        <v>4</v>
      </c>
      <c r="U14" s="15"/>
    </row>
    <row r="15" spans="1:21" ht="21" x14ac:dyDescent="0.4">
      <c r="A15" s="3" t="s">
        <v>17</v>
      </c>
      <c r="B15" s="3"/>
      <c r="C15" s="3"/>
      <c r="D15" s="3"/>
      <c r="E15" s="4">
        <v>1</v>
      </c>
      <c r="F15" s="4"/>
      <c r="G15" s="4"/>
      <c r="H15" s="4"/>
      <c r="I15" s="4"/>
      <c r="J15" s="4"/>
      <c r="K15" s="4">
        <v>1</v>
      </c>
      <c r="L15" s="4">
        <v>2</v>
      </c>
      <c r="M15" s="4"/>
      <c r="N15" s="4"/>
      <c r="O15" s="4"/>
      <c r="P15" s="4">
        <v>1</v>
      </c>
      <c r="Q15" s="4"/>
      <c r="R15" s="43">
        <v>3</v>
      </c>
      <c r="S15" s="43">
        <v>5</v>
      </c>
      <c r="T15" s="43">
        <v>1</v>
      </c>
      <c r="U15" s="15"/>
    </row>
    <row r="16" spans="1:21" ht="21" x14ac:dyDescent="0.4">
      <c r="A16" s="3" t="s">
        <v>30</v>
      </c>
      <c r="B16" s="3"/>
      <c r="C16" s="3"/>
      <c r="D16" s="3"/>
      <c r="E16" s="4">
        <v>1</v>
      </c>
      <c r="F16" s="4"/>
      <c r="G16" s="4"/>
      <c r="H16" s="4">
        <v>4</v>
      </c>
      <c r="I16" s="4">
        <v>1</v>
      </c>
      <c r="J16" s="4">
        <v>3</v>
      </c>
      <c r="K16" s="4"/>
      <c r="L16" s="4"/>
      <c r="M16" s="4"/>
      <c r="N16" s="4"/>
      <c r="O16" s="4"/>
      <c r="P16" s="4">
        <v>1</v>
      </c>
      <c r="Q16" s="4"/>
      <c r="R16" s="43"/>
      <c r="S16" s="43">
        <v>1</v>
      </c>
      <c r="T16" s="43">
        <v>5</v>
      </c>
      <c r="U16" s="15"/>
    </row>
    <row r="17" spans="1:20" ht="21" x14ac:dyDescent="0.4">
      <c r="A17" s="3" t="s">
        <v>31</v>
      </c>
      <c r="B17" s="3">
        <v>4</v>
      </c>
      <c r="C17" s="3"/>
      <c r="D17" s="3"/>
      <c r="E17" s="4"/>
      <c r="F17" s="4"/>
      <c r="G17" s="4"/>
      <c r="H17" s="4">
        <v>2</v>
      </c>
      <c r="I17" s="4"/>
      <c r="J17" s="4">
        <v>2</v>
      </c>
      <c r="K17" s="4"/>
      <c r="L17" s="4">
        <v>1</v>
      </c>
      <c r="M17" s="4"/>
      <c r="N17" s="4"/>
      <c r="O17" s="4"/>
      <c r="P17" s="4"/>
      <c r="Q17" s="4">
        <v>3</v>
      </c>
      <c r="R17" s="43"/>
      <c r="S17" s="43">
        <v>3</v>
      </c>
      <c r="T17" s="43">
        <v>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"/>
  <sheetViews>
    <sheetView showGridLines="0" zoomScaleNormal="100" workbookViewId="0">
      <selection activeCell="E4" activeCellId="1" sqref="M10:M11 E4"/>
    </sheetView>
  </sheetViews>
  <sheetFormatPr defaultColWidth="8.77734375" defaultRowHeight="19.5" customHeight="1" x14ac:dyDescent="0.3"/>
  <cols>
    <col min="2" max="2" width="22.88671875" customWidth="1"/>
    <col min="3" max="3" width="4.5546875" style="5" customWidth="1"/>
    <col min="4" max="4" width="7.5546875" style="6" customWidth="1"/>
    <col min="5" max="5" width="16.109375" customWidth="1"/>
    <col min="6" max="6" width="13.44140625" customWidth="1"/>
  </cols>
  <sheetData>
    <row r="1" spans="1:6" ht="60" customHeight="1" x14ac:dyDescent="1.2">
      <c r="A1" s="44" t="s">
        <v>32</v>
      </c>
      <c r="B1" s="44"/>
      <c r="C1" s="44"/>
      <c r="D1" s="44"/>
      <c r="E1" s="44"/>
      <c r="F1" s="44"/>
    </row>
    <row r="3" spans="1:6" ht="19.5" customHeight="1" x14ac:dyDescent="0.4">
      <c r="B3" s="7" t="s">
        <v>33</v>
      </c>
      <c r="C3" s="45" t="s">
        <v>34</v>
      </c>
      <c r="D3" s="45"/>
      <c r="E3" s="8" t="s">
        <v>35</v>
      </c>
    </row>
    <row r="4" spans="1:6" ht="19.5" customHeight="1" x14ac:dyDescent="0.4">
      <c r="B4" s="9" t="s">
        <v>10</v>
      </c>
      <c r="C4" s="9" t="s">
        <v>36</v>
      </c>
      <c r="D4" s="10">
        <v>14</v>
      </c>
      <c r="E4" s="11">
        <f>VLOOKUP(B4,Economy!B3:I19,8,FALSE())*D4</f>
        <v>92400</v>
      </c>
    </row>
    <row r="5" spans="1:6" ht="19.5" customHeight="1" x14ac:dyDescent="0.4">
      <c r="B5" s="9" t="s">
        <v>11</v>
      </c>
      <c r="C5" s="9" t="s">
        <v>36</v>
      </c>
      <c r="D5" s="10">
        <v>1</v>
      </c>
      <c r="E5" s="11">
        <f>VLOOKUP(B5,Economy!B4:I20,8,FALSE())*D5</f>
        <v>5500</v>
      </c>
    </row>
    <row r="6" spans="1:6" ht="19.5" customHeight="1" x14ac:dyDescent="0.4">
      <c r="B6" s="9" t="s">
        <v>6</v>
      </c>
      <c r="C6" s="9" t="s">
        <v>36</v>
      </c>
      <c r="D6" s="10">
        <v>8</v>
      </c>
      <c r="E6" s="11">
        <f>VLOOKUP(B6,Economy!B5:I21,8,FALSE())*D6</f>
        <v>134400</v>
      </c>
    </row>
    <row r="7" spans="1:6" ht="19.5" customHeight="1" x14ac:dyDescent="0.4">
      <c r="B7" s="9" t="s">
        <v>7</v>
      </c>
      <c r="C7" s="9" t="s">
        <v>36</v>
      </c>
      <c r="D7" s="10">
        <v>0</v>
      </c>
      <c r="E7" s="11">
        <f>VLOOKUP(B7,Economy!B6:I22,8,FALSE())*D7</f>
        <v>0</v>
      </c>
    </row>
    <row r="8" spans="1:6" ht="19.5" customHeight="1" x14ac:dyDescent="0.4">
      <c r="B8" s="9" t="s">
        <v>8</v>
      </c>
      <c r="C8" s="9" t="s">
        <v>36</v>
      </c>
      <c r="D8" s="10">
        <v>2</v>
      </c>
      <c r="E8" s="11">
        <f>VLOOKUP(B8,Economy!B7:I23,8,FALSE())*D8</f>
        <v>60000</v>
      </c>
    </row>
    <row r="9" spans="1:6" ht="19.5" customHeight="1" x14ac:dyDescent="0.4">
      <c r="B9" s="9" t="s">
        <v>9</v>
      </c>
      <c r="C9" s="9" t="s">
        <v>36</v>
      </c>
      <c r="D9" s="10">
        <v>0</v>
      </c>
      <c r="E9" s="11">
        <f>VLOOKUP(B9,Economy!B8:I24,8,FALSE())*D9</f>
        <v>0</v>
      </c>
    </row>
    <row r="10" spans="1:6" ht="19.5" customHeight="1" x14ac:dyDescent="0.4">
      <c r="B10" s="9" t="s">
        <v>12</v>
      </c>
      <c r="C10" s="9" t="s">
        <v>36</v>
      </c>
      <c r="D10" s="10">
        <v>9</v>
      </c>
      <c r="E10" s="11">
        <f>VLOOKUP(B10,Economy!B9:I25,8,FALSE())*D10</f>
        <v>108000</v>
      </c>
    </row>
    <row r="11" spans="1:6" ht="19.5" customHeight="1" x14ac:dyDescent="0.4">
      <c r="B11" s="9" t="s">
        <v>5</v>
      </c>
      <c r="C11" s="9" t="s">
        <v>36</v>
      </c>
      <c r="D11" s="10">
        <v>23</v>
      </c>
      <c r="E11" s="11">
        <f>VLOOKUP(B11,Economy!B10:I26,8,FALSE())*D11</f>
        <v>23000</v>
      </c>
    </row>
    <row r="12" spans="1:6" ht="19.5" customHeight="1" x14ac:dyDescent="0.4">
      <c r="B12" s="9" t="s">
        <v>14</v>
      </c>
      <c r="C12" s="9" t="s">
        <v>36</v>
      </c>
      <c r="D12" s="10">
        <v>2</v>
      </c>
      <c r="E12" s="11">
        <f>VLOOKUP(B12,Economy!B11:I27,8,FALSE())*D12</f>
        <v>18000</v>
      </c>
    </row>
    <row r="13" spans="1:6" ht="19.5" customHeight="1" x14ac:dyDescent="0.4">
      <c r="B13" s="9" t="s">
        <v>28</v>
      </c>
      <c r="C13" s="9" t="s">
        <v>36</v>
      </c>
      <c r="D13" s="10">
        <v>161</v>
      </c>
      <c r="E13" s="11">
        <f>VLOOKUP(B13,Economy!B12:I28,8,FALSE())*D13</f>
        <v>120750</v>
      </c>
    </row>
    <row r="14" spans="1:6" ht="19.5" customHeight="1" x14ac:dyDescent="0.4">
      <c r="B14" s="9" t="s">
        <v>29</v>
      </c>
      <c r="C14" s="9" t="s">
        <v>36</v>
      </c>
      <c r="D14" s="10">
        <v>4</v>
      </c>
      <c r="E14" s="11">
        <f>VLOOKUP(B14,Economy!B13:I29,8,FALSE())*D14</f>
        <v>12000</v>
      </c>
    </row>
    <row r="15" spans="1:6" ht="19.5" customHeight="1" x14ac:dyDescent="0.4">
      <c r="B15" s="9" t="s">
        <v>16</v>
      </c>
      <c r="C15" s="9" t="s">
        <v>36</v>
      </c>
      <c r="D15" s="10">
        <v>0</v>
      </c>
      <c r="E15" s="11">
        <f>VLOOKUP(B15,Economy!B14:I30,8,FALSE())*D15</f>
        <v>0</v>
      </c>
    </row>
    <row r="16" spans="1:6" ht="19.5" customHeight="1" x14ac:dyDescent="0.4">
      <c r="B16" s="9" t="s">
        <v>17</v>
      </c>
      <c r="C16" s="9" t="s">
        <v>36</v>
      </c>
      <c r="D16" s="10">
        <v>1</v>
      </c>
      <c r="E16" s="11">
        <f>VLOOKUP(B16,Economy!B15:I31,8,FALSE())*D16</f>
        <v>9000</v>
      </c>
    </row>
    <row r="17" spans="2:5" ht="19.5" customHeight="1" x14ac:dyDescent="0.4">
      <c r="B17" s="9" t="s">
        <v>30</v>
      </c>
      <c r="C17" s="9" t="s">
        <v>36</v>
      </c>
      <c r="D17" s="10">
        <v>1</v>
      </c>
      <c r="E17" s="11">
        <f>VLOOKUP(B17,Economy!B16:I32,8,FALSE())*D17</f>
        <v>7000</v>
      </c>
    </row>
    <row r="18" spans="2:5" ht="19.5" customHeight="1" x14ac:dyDescent="0.4">
      <c r="B18" s="9" t="s">
        <v>31</v>
      </c>
      <c r="C18" s="9" t="s">
        <v>36</v>
      </c>
      <c r="D18" s="10">
        <v>4</v>
      </c>
      <c r="E18" s="11">
        <f>VLOOKUP(B18,Economy!B17:I33,8,FALSE())*D18</f>
        <v>24000</v>
      </c>
    </row>
  </sheetData>
  <mergeCells count="2">
    <mergeCell ref="A1:F1"/>
    <mergeCell ref="C3:D3"/>
  </mergeCells>
  <pageMargins left="0.7" right="0.7" top="0.75" bottom="0.75" header="0.511811023622047" footer="0.511811023622047"/>
  <pageSetup paperSize="9" orientation="portrait" horizontalDpi="300" verticalDpi="300"/>
  <drawing r:id="rId1"/>
  <picture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6"/>
  <sheetViews>
    <sheetView showGridLines="0" tabSelected="1" zoomScaleNormal="100" workbookViewId="0">
      <selection activeCell="Q13" sqref="Q13"/>
    </sheetView>
  </sheetViews>
  <sheetFormatPr defaultColWidth="8.77734375" defaultRowHeight="26.25" customHeight="1" x14ac:dyDescent="0.3"/>
  <cols>
    <col min="2" max="2" width="22.88671875" customWidth="1"/>
    <col min="3" max="4" width="5.88671875" customWidth="1"/>
    <col min="5" max="5" width="18" customWidth="1"/>
    <col min="8" max="8" width="4.88671875" customWidth="1"/>
    <col min="9" max="9" width="22" bestFit="1" customWidth="1"/>
    <col min="10" max="10" width="11.44140625" bestFit="1" customWidth="1"/>
    <col min="11" max="11" width="12.44140625" bestFit="1" customWidth="1"/>
    <col min="12" max="12" width="16.6640625" customWidth="1"/>
  </cols>
  <sheetData>
    <row r="1" spans="1:13" ht="26.25" customHeight="1" x14ac:dyDescent="0.3">
      <c r="L1" s="12"/>
    </row>
    <row r="2" spans="1:13" ht="41.25" customHeight="1" x14ac:dyDescent="0.3">
      <c r="A2" s="46" t="s">
        <v>37</v>
      </c>
      <c r="B2" s="46"/>
      <c r="C2" s="46"/>
      <c r="D2" s="46"/>
      <c r="E2" s="46"/>
      <c r="F2" s="46"/>
      <c r="H2" s="46" t="s">
        <v>37</v>
      </c>
      <c r="I2" s="46"/>
      <c r="J2" s="46"/>
      <c r="K2" s="46"/>
      <c r="L2" s="46"/>
      <c r="M2" s="46"/>
    </row>
    <row r="3" spans="1:13" ht="22.2" customHeight="1" x14ac:dyDescent="0.4">
      <c r="A3" s="13"/>
      <c r="B3" s="13"/>
      <c r="C3" s="13"/>
      <c r="D3" s="13"/>
      <c r="E3" s="13"/>
      <c r="F3" s="13"/>
      <c r="L3" s="20">
        <f ca="1">TODAY()</f>
        <v>46037</v>
      </c>
    </row>
    <row r="4" spans="1:13" ht="17.25" customHeight="1" x14ac:dyDescent="0.3">
      <c r="B4" s="14" t="s">
        <v>33</v>
      </c>
      <c r="C4" s="14"/>
      <c r="D4" s="14" t="s">
        <v>34</v>
      </c>
      <c r="E4" s="14" t="s">
        <v>35</v>
      </c>
    </row>
    <row r="5" spans="1:13" ht="26.25" customHeight="1" x14ac:dyDescent="0.4">
      <c r="B5" s="15" t="s">
        <v>10</v>
      </c>
      <c r="C5" s="4" t="s">
        <v>38</v>
      </c>
      <c r="D5" s="4">
        <v>1</v>
      </c>
      <c r="E5" s="16">
        <f>VLOOKUP(B5,Economy!B3:I19,8,FALSE())*D5</f>
        <v>6600</v>
      </c>
      <c r="I5" s="15" t="str" cm="1">
        <f t="array" ref="I5:L9">_xlfn._xlws.FILTER(B5:E20,E5:E20&gt;0,"")</f>
        <v>Pristine Hare Pelt</v>
      </c>
      <c r="J5" s="4" t="str">
        <v xml:space="preserve"> - X</v>
      </c>
      <c r="K5" s="4">
        <v>1</v>
      </c>
      <c r="L5" s="16">
        <v>6600</v>
      </c>
    </row>
    <row r="6" spans="1:13" ht="26.25" customHeight="1" x14ac:dyDescent="0.4">
      <c r="B6" s="15" t="s">
        <v>11</v>
      </c>
      <c r="C6" s="4" t="s">
        <v>38</v>
      </c>
      <c r="D6" s="4">
        <v>2</v>
      </c>
      <c r="E6" s="16">
        <f>VLOOKUP(B6,Economy!B4:I20,8,FALSE())*D6</f>
        <v>11000</v>
      </c>
      <c r="I6" s="15" t="str">
        <v>Hare Pelt</v>
      </c>
      <c r="J6" s="4" t="str">
        <v xml:space="preserve"> - X</v>
      </c>
      <c r="K6" s="4">
        <v>2</v>
      </c>
      <c r="L6" s="16">
        <v>11000</v>
      </c>
    </row>
    <row r="7" spans="1:13" ht="26.25" customHeight="1" x14ac:dyDescent="0.4">
      <c r="B7" s="15" t="s">
        <v>6</v>
      </c>
      <c r="C7" s="4" t="s">
        <v>38</v>
      </c>
      <c r="D7" s="4">
        <v>3</v>
      </c>
      <c r="E7" s="16">
        <f>VLOOKUP(B7,Economy!B5:I21,8,FALSE())*D7</f>
        <v>50400</v>
      </c>
      <c r="I7" s="15" t="str">
        <v>Pristine Deer Pelt</v>
      </c>
      <c r="J7" s="4" t="str">
        <v xml:space="preserve"> - X</v>
      </c>
      <c r="K7" s="4">
        <v>3</v>
      </c>
      <c r="L7" s="16">
        <v>50400</v>
      </c>
    </row>
    <row r="8" spans="1:13" ht="26.25" customHeight="1" x14ac:dyDescent="0.4">
      <c r="B8" s="15" t="s">
        <v>7</v>
      </c>
      <c r="C8" s="4" t="s">
        <v>38</v>
      </c>
      <c r="D8" s="4">
        <v>4</v>
      </c>
      <c r="E8" s="16">
        <f>VLOOKUP(B8,Economy!B6:I22,8,FALSE())*D8</f>
        <v>56000</v>
      </c>
      <c r="I8" s="15" t="str">
        <v>Deer Pelt</v>
      </c>
      <c r="J8" s="4" t="str">
        <v xml:space="preserve"> - X</v>
      </c>
      <c r="K8" s="4">
        <v>4</v>
      </c>
      <c r="L8" s="16">
        <v>56000</v>
      </c>
    </row>
    <row r="9" spans="1:13" ht="26.25" customHeight="1" x14ac:dyDescent="0.4">
      <c r="B9" s="15" t="s">
        <v>8</v>
      </c>
      <c r="C9" s="4" t="s">
        <v>38</v>
      </c>
      <c r="D9" s="4"/>
      <c r="E9" s="16">
        <f>VLOOKUP(B9,Economy!B7:I23,8,FALSE())*D9</f>
        <v>0</v>
      </c>
      <c r="I9" s="15" t="str">
        <v xml:space="preserve">  </v>
      </c>
      <c r="J9" s="4" t="str">
        <v xml:space="preserve">  </v>
      </c>
      <c r="K9" s="4" t="str">
        <v>TOTAL:</v>
      </c>
      <c r="L9" s="16">
        <v>124000</v>
      </c>
    </row>
    <row r="10" spans="1:13" ht="26.25" customHeight="1" x14ac:dyDescent="0.4">
      <c r="B10" s="15" t="s">
        <v>9</v>
      </c>
      <c r="C10" s="4" t="s">
        <v>38</v>
      </c>
      <c r="D10" s="4"/>
      <c r="E10" s="16">
        <f>VLOOKUP(B10,Economy!B8:I24,8,FALSE())*D10</f>
        <v>0</v>
      </c>
      <c r="I10" s="15"/>
      <c r="J10" s="4"/>
      <c r="K10" s="4"/>
      <c r="L10" s="16"/>
    </row>
    <row r="11" spans="1:13" ht="26.25" customHeight="1" x14ac:dyDescent="0.4">
      <c r="B11" s="15" t="s">
        <v>12</v>
      </c>
      <c r="C11" s="4" t="s">
        <v>38</v>
      </c>
      <c r="D11" s="4"/>
      <c r="E11" s="16">
        <f>VLOOKUP(B11,Economy!B9:I25,8,FALSE())*D11</f>
        <v>0</v>
      </c>
      <c r="I11" s="15"/>
      <c r="J11" s="4"/>
      <c r="K11" s="4"/>
      <c r="L11" s="16"/>
    </row>
    <row r="12" spans="1:13" ht="26.25" customHeight="1" x14ac:dyDescent="0.4">
      <c r="B12" s="15" t="s">
        <v>5</v>
      </c>
      <c r="C12" s="4" t="s">
        <v>38</v>
      </c>
      <c r="D12" s="4"/>
      <c r="E12" s="16">
        <f>VLOOKUP(B12,Economy!B10:I26,8,FALSE())*D12</f>
        <v>0</v>
      </c>
      <c r="I12" s="15"/>
      <c r="J12" s="4"/>
      <c r="K12" s="4"/>
      <c r="L12" s="16"/>
    </row>
    <row r="13" spans="1:13" ht="26.25" customHeight="1" x14ac:dyDescent="0.4">
      <c r="B13" s="15" t="s">
        <v>14</v>
      </c>
      <c r="C13" s="4" t="s">
        <v>38</v>
      </c>
      <c r="D13" s="4"/>
      <c r="E13" s="16">
        <f>VLOOKUP(B13,Economy!B11:I27,8,FALSE())*D13</f>
        <v>0</v>
      </c>
      <c r="I13" s="15"/>
      <c r="J13" s="4"/>
      <c r="K13" s="4"/>
      <c r="L13" s="16"/>
    </row>
    <row r="14" spans="1:13" ht="26.25" customHeight="1" x14ac:dyDescent="0.4">
      <c r="B14" s="15" t="s">
        <v>28</v>
      </c>
      <c r="C14" s="4" t="s">
        <v>38</v>
      </c>
      <c r="D14" s="4"/>
      <c r="E14" s="16">
        <f>VLOOKUP(B14,Economy!B12:I28,8,FALSE())*D14</f>
        <v>0</v>
      </c>
      <c r="I14" s="15"/>
      <c r="J14" s="4"/>
      <c r="K14" s="4"/>
      <c r="L14" s="16"/>
    </row>
    <row r="15" spans="1:13" ht="26.25" customHeight="1" x14ac:dyDescent="0.4">
      <c r="B15" s="15" t="s">
        <v>29</v>
      </c>
      <c r="C15" s="4" t="s">
        <v>38</v>
      </c>
      <c r="D15" s="4"/>
      <c r="E15" s="16">
        <f>VLOOKUP(B15,Economy!B13:I29,8,FALSE())*D15</f>
        <v>0</v>
      </c>
      <c r="I15" s="15"/>
      <c r="J15" s="4"/>
      <c r="K15" s="4"/>
      <c r="L15" s="16"/>
    </row>
    <row r="16" spans="1:13" ht="26.25" customHeight="1" x14ac:dyDescent="0.4">
      <c r="B16" s="15" t="s">
        <v>16</v>
      </c>
      <c r="C16" s="4" t="s">
        <v>38</v>
      </c>
      <c r="D16" s="4"/>
      <c r="E16" s="16">
        <f>VLOOKUP(B16,Economy!B14:I30,8,FALSE())*D16</f>
        <v>0</v>
      </c>
      <c r="I16" s="15"/>
      <c r="J16" s="4"/>
      <c r="K16" s="4"/>
      <c r="L16" s="16"/>
    </row>
    <row r="17" spans="2:12" ht="26.25" customHeight="1" x14ac:dyDescent="0.4">
      <c r="B17" s="15" t="s">
        <v>17</v>
      </c>
      <c r="C17" s="4" t="s">
        <v>38</v>
      </c>
      <c r="D17" s="4"/>
      <c r="E17" s="16">
        <f>VLOOKUP(B17,Economy!B15:I31,8,FALSE())*D17</f>
        <v>0</v>
      </c>
      <c r="I17" s="15"/>
      <c r="J17" s="4"/>
      <c r="K17" s="4"/>
      <c r="L17" s="16"/>
    </row>
    <row r="18" spans="2:12" ht="26.25" customHeight="1" x14ac:dyDescent="0.4">
      <c r="B18" s="15" t="s">
        <v>30</v>
      </c>
      <c r="C18" s="4" t="s">
        <v>38</v>
      </c>
      <c r="D18" s="4"/>
      <c r="E18" s="16">
        <f>VLOOKUP(B18,Economy!B16:I32,8,FALSE())*D18</f>
        <v>0</v>
      </c>
      <c r="I18" s="15"/>
      <c r="J18" s="4"/>
      <c r="K18" s="4"/>
      <c r="L18" s="16"/>
    </row>
    <row r="19" spans="2:12" ht="26.25" customHeight="1" x14ac:dyDescent="0.4">
      <c r="B19" s="15" t="s">
        <v>31</v>
      </c>
      <c r="C19" s="4" t="s">
        <v>38</v>
      </c>
      <c r="D19" s="4"/>
      <c r="E19" s="16">
        <f>VLOOKUP(B19,Economy!B17:I33,8,FALSE())*D19</f>
        <v>0</v>
      </c>
      <c r="I19" s="15"/>
      <c r="J19" s="4"/>
      <c r="K19" s="4"/>
      <c r="L19" s="16"/>
    </row>
    <row r="20" spans="2:12" ht="26.25" customHeight="1" x14ac:dyDescent="0.4">
      <c r="B20" s="17" t="s">
        <v>142</v>
      </c>
      <c r="C20" s="15" t="s">
        <v>142</v>
      </c>
      <c r="D20" s="15" t="s">
        <v>41</v>
      </c>
      <c r="E20" s="18">
        <f>SUM(E5:E19)</f>
        <v>124000</v>
      </c>
      <c r="I20" s="17"/>
      <c r="J20" s="15"/>
      <c r="K20" s="15"/>
      <c r="L20" s="18"/>
    </row>
    <row r="21" spans="2:12" ht="12.75" customHeight="1" x14ac:dyDescent="0.3"/>
    <row r="22" spans="2:12" ht="18.75" customHeight="1" x14ac:dyDescent="0.4">
      <c r="B22" s="20">
        <f ca="1">TODAY()</f>
        <v>46037</v>
      </c>
    </row>
    <row r="25" spans="2:12" ht="26.25" customHeight="1" x14ac:dyDescent="0.3">
      <c r="J25" t="s">
        <v>39</v>
      </c>
      <c r="K25" t="s">
        <v>40</v>
      </c>
    </row>
    <row r="26" spans="2:12" ht="26.25" customHeight="1" x14ac:dyDescent="0.3">
      <c r="J26" s="19">
        <f>$E$20/3</f>
        <v>41333.333333333336</v>
      </c>
      <c r="K26" s="19">
        <f>$E$20/2</f>
        <v>62000</v>
      </c>
      <c r="L26" s="19">
        <f>$E$20/3</f>
        <v>41333.333333333336</v>
      </c>
    </row>
  </sheetData>
  <autoFilter ref="B4:E20" xr:uid="{00000000-0009-0000-0000-000003000000}"/>
  <mergeCells count="2">
    <mergeCell ref="A2:F2"/>
    <mergeCell ref="H2:M2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5"/>
  <sheetViews>
    <sheetView showGridLines="0" zoomScaleNormal="100" workbookViewId="0">
      <selection activeCell="I22" sqref="I22"/>
    </sheetView>
  </sheetViews>
  <sheetFormatPr defaultColWidth="8.77734375" defaultRowHeight="14.4" x14ac:dyDescent="0.3"/>
  <cols>
    <col min="2" max="2" width="21.33203125" customWidth="1"/>
    <col min="4" max="4" width="20" customWidth="1"/>
    <col min="5" max="5" width="15.5546875" customWidth="1"/>
    <col min="9" max="9" width="12.44140625" customWidth="1"/>
    <col min="10" max="10" width="20" bestFit="1" customWidth="1"/>
    <col min="11" max="12" width="12.44140625" customWidth="1"/>
    <col min="13" max="13" width="15.21875" customWidth="1"/>
    <col min="14" max="15" width="12.44140625" customWidth="1"/>
  </cols>
  <sheetData>
    <row r="1" spans="1:15" x14ac:dyDescent="0.3">
      <c r="A1" s="21"/>
      <c r="B1" s="21"/>
      <c r="C1" s="21"/>
      <c r="D1" s="21"/>
      <c r="E1" s="21"/>
      <c r="F1" s="21"/>
      <c r="G1" s="21"/>
      <c r="I1" s="21"/>
      <c r="J1" s="21"/>
      <c r="K1" s="21"/>
      <c r="L1" s="21"/>
      <c r="M1" s="21"/>
      <c r="N1" s="21"/>
      <c r="O1" s="21"/>
    </row>
    <row r="2" spans="1:15" x14ac:dyDescent="0.3">
      <c r="A2" s="21"/>
      <c r="B2" s="21"/>
      <c r="C2" s="21"/>
      <c r="D2" s="21"/>
      <c r="E2" s="21"/>
      <c r="F2" s="21"/>
      <c r="G2" s="21"/>
      <c r="I2" s="21"/>
      <c r="J2" s="21"/>
      <c r="K2" s="21"/>
      <c r="L2" s="21"/>
      <c r="M2" s="21"/>
      <c r="N2" s="21"/>
      <c r="O2" s="21"/>
    </row>
    <row r="3" spans="1:15" x14ac:dyDescent="0.3">
      <c r="A3" s="21"/>
      <c r="B3" s="21"/>
      <c r="C3" s="21"/>
      <c r="D3" s="21"/>
      <c r="E3" s="21"/>
      <c r="F3" s="21"/>
      <c r="G3" s="21"/>
      <c r="I3" s="21"/>
      <c r="J3" s="21"/>
      <c r="K3" s="21"/>
      <c r="L3" s="21"/>
      <c r="M3" s="21"/>
      <c r="N3" s="21"/>
      <c r="O3" s="21"/>
    </row>
    <row r="4" spans="1:15" x14ac:dyDescent="0.3">
      <c r="A4" s="21"/>
      <c r="B4" s="22"/>
      <c r="C4" s="22"/>
      <c r="D4" s="22"/>
      <c r="E4" s="22"/>
      <c r="F4" s="22"/>
      <c r="G4" s="21"/>
      <c r="I4" s="21"/>
      <c r="J4" s="22"/>
      <c r="K4" s="22"/>
      <c r="L4" s="22"/>
      <c r="M4" s="22"/>
      <c r="N4" s="22"/>
      <c r="O4" s="21"/>
    </row>
    <row r="5" spans="1:15" x14ac:dyDescent="0.3">
      <c r="A5" s="21"/>
      <c r="B5" s="22"/>
      <c r="C5" s="22"/>
      <c r="D5" s="22"/>
      <c r="E5" s="22"/>
      <c r="F5" s="22"/>
      <c r="G5" s="21"/>
      <c r="I5" s="21"/>
      <c r="J5" s="22"/>
      <c r="K5" s="22"/>
      <c r="L5" s="22"/>
      <c r="M5" s="22"/>
      <c r="N5" s="22"/>
      <c r="O5" s="21"/>
    </row>
    <row r="6" spans="1:15" x14ac:dyDescent="0.3">
      <c r="A6" s="21"/>
      <c r="B6" s="22"/>
      <c r="C6" s="22"/>
      <c r="D6" s="22"/>
      <c r="E6" s="22"/>
      <c r="F6" s="22"/>
      <c r="G6" s="21"/>
      <c r="I6" s="21"/>
      <c r="J6" s="22"/>
      <c r="K6" s="22"/>
      <c r="L6" s="22"/>
      <c r="M6" s="22"/>
      <c r="N6" s="22"/>
      <c r="O6" s="21"/>
    </row>
    <row r="7" spans="1:15" x14ac:dyDescent="0.3">
      <c r="A7" s="21"/>
      <c r="B7" s="22"/>
      <c r="C7" s="22"/>
      <c r="D7" s="22"/>
      <c r="E7" s="22"/>
      <c r="F7" s="22"/>
      <c r="G7" s="21"/>
      <c r="I7" s="21"/>
      <c r="J7" s="22"/>
      <c r="K7" s="22"/>
      <c r="L7" s="22"/>
      <c r="M7" s="22"/>
      <c r="N7" s="22"/>
      <c r="O7" s="21"/>
    </row>
    <row r="8" spans="1:15" x14ac:dyDescent="0.3">
      <c r="A8" s="21"/>
      <c r="B8" s="22"/>
      <c r="C8" s="22"/>
      <c r="D8" s="22"/>
      <c r="E8" s="22"/>
      <c r="F8" s="22"/>
      <c r="G8" s="21"/>
      <c r="I8" s="21"/>
      <c r="J8" s="22"/>
      <c r="K8" s="22"/>
      <c r="L8" s="22"/>
      <c r="M8" s="22"/>
      <c r="N8" s="22"/>
      <c r="O8" s="21"/>
    </row>
    <row r="9" spans="1:15" x14ac:dyDescent="0.3">
      <c r="A9" s="21"/>
      <c r="B9" s="22"/>
      <c r="C9" s="22"/>
      <c r="D9" s="22"/>
      <c r="E9" s="22"/>
      <c r="F9" s="22"/>
      <c r="G9" s="21"/>
      <c r="I9" s="21"/>
      <c r="J9" s="22"/>
      <c r="K9" s="22"/>
      <c r="L9" s="22"/>
      <c r="M9" s="22"/>
      <c r="N9" s="22"/>
      <c r="O9" s="21"/>
    </row>
    <row r="10" spans="1:15" x14ac:dyDescent="0.3">
      <c r="A10" s="21"/>
      <c r="B10" s="22"/>
      <c r="C10" s="22"/>
      <c r="D10" s="22"/>
      <c r="E10" s="22"/>
      <c r="F10" s="22"/>
      <c r="G10" s="21"/>
      <c r="I10" s="21"/>
      <c r="J10" s="22"/>
      <c r="K10" s="22"/>
      <c r="L10" s="22"/>
      <c r="M10" s="22"/>
      <c r="N10" s="22"/>
      <c r="O10" s="21"/>
    </row>
    <row r="11" spans="1:15" x14ac:dyDescent="0.3">
      <c r="A11" s="21"/>
      <c r="B11" s="22"/>
      <c r="C11" s="22"/>
      <c r="D11" s="22"/>
      <c r="E11" s="22"/>
      <c r="F11" s="22"/>
      <c r="G11" s="21"/>
      <c r="I11" s="21"/>
      <c r="J11" s="22"/>
      <c r="K11" s="22"/>
      <c r="L11" s="22"/>
      <c r="M11" s="22"/>
      <c r="N11" s="22"/>
      <c r="O11" s="21"/>
    </row>
    <row r="12" spans="1:15" x14ac:dyDescent="0.3">
      <c r="A12" s="21"/>
      <c r="B12" s="22"/>
      <c r="C12" s="22"/>
      <c r="D12" s="22"/>
      <c r="E12" s="22"/>
      <c r="F12" s="22"/>
      <c r="G12" s="21"/>
      <c r="I12" s="21"/>
      <c r="J12" s="22"/>
      <c r="K12" s="22"/>
      <c r="L12" s="22"/>
      <c r="M12" s="22"/>
      <c r="N12" s="22"/>
      <c r="O12" s="21"/>
    </row>
    <row r="13" spans="1:15" x14ac:dyDescent="0.3">
      <c r="A13" s="21"/>
      <c r="B13" s="22"/>
      <c r="C13" s="22"/>
      <c r="D13" s="22"/>
      <c r="E13" s="22"/>
      <c r="F13" s="22"/>
      <c r="G13" s="21"/>
      <c r="I13" s="21"/>
      <c r="J13" s="22"/>
      <c r="K13" s="22"/>
      <c r="L13" s="22"/>
      <c r="M13" s="22"/>
      <c r="N13" s="22"/>
      <c r="O13" s="21"/>
    </row>
    <row r="14" spans="1:15" x14ac:dyDescent="0.3">
      <c r="A14" s="21"/>
      <c r="B14" s="22"/>
      <c r="C14" s="22"/>
      <c r="D14" s="22"/>
      <c r="E14" s="22"/>
      <c r="F14" s="22"/>
      <c r="G14" s="21"/>
      <c r="I14" s="21"/>
      <c r="J14" s="22"/>
      <c r="K14" s="22"/>
      <c r="L14" s="22"/>
      <c r="M14" s="22"/>
      <c r="N14" s="22"/>
      <c r="O14" s="21"/>
    </row>
    <row r="15" spans="1:15" ht="28.8" x14ac:dyDescent="0.55000000000000004">
      <c r="A15" s="23"/>
      <c r="B15" s="24">
        <v>200000</v>
      </c>
      <c r="C15" s="23"/>
      <c r="D15" s="23"/>
      <c r="E15" s="25">
        <f ca="1">TODAY()</f>
        <v>46037</v>
      </c>
      <c r="F15" s="23"/>
      <c r="G15" s="23"/>
      <c r="I15" s="23"/>
      <c r="J15" s="24">
        <v>150000</v>
      </c>
      <c r="K15" s="23"/>
      <c r="L15" s="23"/>
      <c r="M15" s="25">
        <f ca="1">TODAY()</f>
        <v>46037</v>
      </c>
      <c r="N15" s="23"/>
      <c r="O15" s="23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8"/>
  <sheetViews>
    <sheetView showGridLines="0" zoomScaleNormal="100" workbookViewId="0">
      <selection activeCell="G12" sqref="G12"/>
    </sheetView>
  </sheetViews>
  <sheetFormatPr defaultColWidth="8.77734375" defaultRowHeight="14.4" x14ac:dyDescent="0.3"/>
  <cols>
    <col min="2" max="2" width="28" customWidth="1"/>
    <col min="3" max="3" width="16.88671875" customWidth="1"/>
    <col min="4" max="4" width="15.6640625" customWidth="1"/>
    <col min="12" max="12" width="10.21875" customWidth="1"/>
    <col min="13" max="13" width="13.6640625" customWidth="1"/>
    <col min="14" max="14" width="18.6640625" customWidth="1"/>
  </cols>
  <sheetData>
    <row r="1" spans="1:14" ht="54.75" customHeight="1" x14ac:dyDescent="1.2">
      <c r="A1" s="44" t="s">
        <v>42</v>
      </c>
      <c r="B1" s="44"/>
      <c r="C1" s="44"/>
      <c r="D1" s="44"/>
      <c r="E1" s="44"/>
    </row>
    <row r="3" spans="1:14" ht="23.4" x14ac:dyDescent="0.45">
      <c r="B3" s="26" t="s">
        <v>43</v>
      </c>
      <c r="C3" s="27" t="s">
        <v>44</v>
      </c>
      <c r="D3" s="27" t="s">
        <v>45</v>
      </c>
      <c r="I3" s="28"/>
      <c r="L3" s="2">
        <v>45986</v>
      </c>
      <c r="M3" s="2">
        <v>45992</v>
      </c>
      <c r="N3" s="2">
        <v>45999</v>
      </c>
    </row>
    <row r="4" spans="1:14" ht="21" x14ac:dyDescent="0.4">
      <c r="B4" s="9" t="s">
        <v>10</v>
      </c>
      <c r="C4" s="29" t="s">
        <v>46</v>
      </c>
      <c r="D4" s="30">
        <v>6600</v>
      </c>
      <c r="I4" s="9"/>
      <c r="M4" s="31">
        <v>3600</v>
      </c>
      <c r="N4" s="31">
        <v>3600</v>
      </c>
    </row>
    <row r="5" spans="1:14" ht="21" x14ac:dyDescent="0.4">
      <c r="B5" s="9" t="s">
        <v>11</v>
      </c>
      <c r="C5" s="29" t="s">
        <v>46</v>
      </c>
      <c r="D5" s="30">
        <v>5500</v>
      </c>
      <c r="I5" s="9"/>
      <c r="M5" s="30">
        <v>3000</v>
      </c>
      <c r="N5" s="30">
        <v>3000</v>
      </c>
    </row>
    <row r="6" spans="1:14" ht="21" x14ac:dyDescent="0.4">
      <c r="B6" s="9" t="s">
        <v>6</v>
      </c>
      <c r="C6" s="29" t="s">
        <v>46</v>
      </c>
      <c r="D6" s="30">
        <v>16800</v>
      </c>
      <c r="I6" s="9"/>
      <c r="M6" s="31">
        <v>10800</v>
      </c>
      <c r="N6" s="31">
        <v>10800</v>
      </c>
    </row>
    <row r="7" spans="1:14" ht="21" x14ac:dyDescent="0.4">
      <c r="B7" s="9" t="s">
        <v>7</v>
      </c>
      <c r="C7" s="29" t="s">
        <v>46</v>
      </c>
      <c r="D7" s="30">
        <v>14000</v>
      </c>
      <c r="I7" s="9"/>
      <c r="M7" s="30">
        <v>9000</v>
      </c>
      <c r="N7" s="30">
        <v>9000</v>
      </c>
    </row>
    <row r="8" spans="1:14" ht="21" x14ac:dyDescent="0.4">
      <c r="B8" s="9" t="s">
        <v>8</v>
      </c>
      <c r="C8" s="29" t="s">
        <v>46</v>
      </c>
      <c r="D8" s="30">
        <v>30000</v>
      </c>
      <c r="I8" s="9"/>
      <c r="M8" s="31">
        <v>18600</v>
      </c>
      <c r="N8" s="31">
        <v>18600</v>
      </c>
    </row>
    <row r="9" spans="1:14" ht="21" x14ac:dyDescent="0.4">
      <c r="B9" s="9" t="s">
        <v>9</v>
      </c>
      <c r="C9" s="29" t="s">
        <v>46</v>
      </c>
      <c r="D9" s="30">
        <v>25000</v>
      </c>
      <c r="I9" s="9"/>
      <c r="M9" s="30">
        <v>15500</v>
      </c>
      <c r="N9" s="30">
        <v>15500</v>
      </c>
    </row>
    <row r="10" spans="1:14" ht="21" x14ac:dyDescent="0.4">
      <c r="B10" s="9" t="s">
        <v>12</v>
      </c>
      <c r="C10" s="29"/>
      <c r="D10" s="30">
        <v>12000</v>
      </c>
      <c r="I10" s="9"/>
      <c r="M10" s="30">
        <v>8000</v>
      </c>
      <c r="N10" s="30">
        <v>8000</v>
      </c>
    </row>
    <row r="11" spans="1:14" ht="21" x14ac:dyDescent="0.4">
      <c r="B11" s="9" t="s">
        <v>5</v>
      </c>
      <c r="C11" s="29" t="s">
        <v>47</v>
      </c>
      <c r="D11" s="30">
        <v>1000</v>
      </c>
      <c r="I11" s="9"/>
      <c r="M11" s="30">
        <v>1000</v>
      </c>
      <c r="N11" s="30">
        <v>1000</v>
      </c>
    </row>
    <row r="12" spans="1:14" ht="21" x14ac:dyDescent="0.4">
      <c r="B12" s="9" t="s">
        <v>14</v>
      </c>
      <c r="C12" s="29" t="s">
        <v>47</v>
      </c>
      <c r="D12" s="30">
        <v>9000</v>
      </c>
      <c r="I12" s="9"/>
      <c r="M12" s="30">
        <v>7000</v>
      </c>
      <c r="N12" s="30">
        <v>7000</v>
      </c>
    </row>
    <row r="13" spans="1:14" ht="21" x14ac:dyDescent="0.4">
      <c r="B13" s="9" t="s">
        <v>28</v>
      </c>
      <c r="C13" s="29" t="s">
        <v>48</v>
      </c>
      <c r="D13" s="30">
        <v>750</v>
      </c>
      <c r="I13" s="9"/>
      <c r="M13" s="30">
        <v>500</v>
      </c>
      <c r="N13" s="30">
        <v>500</v>
      </c>
    </row>
    <row r="14" spans="1:14" ht="21" x14ac:dyDescent="0.4">
      <c r="B14" s="9" t="s">
        <v>29</v>
      </c>
      <c r="C14" s="29" t="s">
        <v>47</v>
      </c>
      <c r="D14" s="30">
        <v>3000</v>
      </c>
      <c r="I14" s="9"/>
      <c r="M14" s="30">
        <v>2500</v>
      </c>
      <c r="N14" s="30">
        <v>2500</v>
      </c>
    </row>
    <row r="15" spans="1:14" ht="21" x14ac:dyDescent="0.4">
      <c r="B15" s="9" t="s">
        <v>16</v>
      </c>
      <c r="C15" s="29" t="s">
        <v>49</v>
      </c>
      <c r="D15" s="30">
        <v>24000</v>
      </c>
      <c r="E15" s="32" t="s">
        <v>50</v>
      </c>
      <c r="I15" s="9"/>
      <c r="M15" s="30">
        <v>35000</v>
      </c>
      <c r="N15" s="30">
        <v>35000</v>
      </c>
    </row>
    <row r="16" spans="1:14" ht="21" x14ac:dyDescent="0.4">
      <c r="B16" s="9" t="s">
        <v>17</v>
      </c>
      <c r="C16" s="29" t="s">
        <v>47</v>
      </c>
      <c r="D16" s="30">
        <v>9000</v>
      </c>
      <c r="E16" s="33" t="s">
        <v>51</v>
      </c>
      <c r="I16" s="9"/>
      <c r="M16" s="30">
        <v>13500</v>
      </c>
      <c r="N16" s="30">
        <v>13500</v>
      </c>
    </row>
    <row r="17" spans="2:14" ht="21" x14ac:dyDescent="0.4">
      <c r="B17" s="9" t="s">
        <v>30</v>
      </c>
      <c r="C17" s="29" t="s">
        <v>49</v>
      </c>
      <c r="D17" s="30">
        <v>7000</v>
      </c>
      <c r="E17" s="32" t="s">
        <v>52</v>
      </c>
      <c r="I17" s="9"/>
      <c r="M17" s="30">
        <v>11000</v>
      </c>
      <c r="N17" s="30">
        <v>11000</v>
      </c>
    </row>
    <row r="18" spans="2:14" ht="21" x14ac:dyDescent="0.4">
      <c r="B18" s="9" t="s">
        <v>31</v>
      </c>
      <c r="C18" s="29" t="s">
        <v>47</v>
      </c>
      <c r="D18" s="30">
        <v>6000</v>
      </c>
      <c r="E18" s="32" t="s">
        <v>53</v>
      </c>
      <c r="M18" s="30">
        <v>6000</v>
      </c>
      <c r="N18" s="30">
        <v>6000</v>
      </c>
    </row>
  </sheetData>
  <mergeCells count="1">
    <mergeCell ref="A1:E1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6"/>
  <sheetViews>
    <sheetView showGridLines="0" zoomScaleNormal="100" workbookViewId="0">
      <selection activeCell="H13" sqref="H13"/>
    </sheetView>
  </sheetViews>
  <sheetFormatPr defaultColWidth="8.77734375" defaultRowHeight="14.4" x14ac:dyDescent="0.3"/>
  <cols>
    <col min="2" max="2" width="25.6640625" customWidth="1"/>
    <col min="3" max="3" width="2.88671875" customWidth="1"/>
    <col min="4" max="4" width="13.88671875" customWidth="1"/>
    <col min="5" max="5" width="6" customWidth="1"/>
    <col min="6" max="6" width="22.21875" customWidth="1"/>
    <col min="7" max="7" width="4.5546875" style="1" customWidth="1"/>
    <col min="8" max="8" width="14.88671875" customWidth="1"/>
    <col min="9" max="9" width="5.44140625" customWidth="1"/>
    <col min="10" max="10" width="27.21875" customWidth="1"/>
    <col min="11" max="11" width="4.109375" customWidth="1"/>
    <col min="12" max="12" width="14.88671875" customWidth="1"/>
  </cols>
  <sheetData>
    <row r="1" spans="1:12" ht="54.75" customHeight="1" x14ac:dyDescent="1.2">
      <c r="A1" s="44" t="s">
        <v>54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</row>
    <row r="3" spans="1:12" ht="23.4" x14ac:dyDescent="0.45">
      <c r="B3" s="26" t="s">
        <v>55</v>
      </c>
      <c r="C3" s="27"/>
      <c r="D3" s="34" t="s">
        <v>45</v>
      </c>
      <c r="E3" s="35"/>
      <c r="F3" s="26" t="s">
        <v>56</v>
      </c>
      <c r="G3" s="27"/>
      <c r="H3" s="34" t="s">
        <v>45</v>
      </c>
      <c r="I3" s="36"/>
    </row>
    <row r="4" spans="1:12" ht="21" x14ac:dyDescent="0.4">
      <c r="B4" s="9" t="s">
        <v>57</v>
      </c>
      <c r="C4" s="29" t="s">
        <v>58</v>
      </c>
      <c r="D4" s="37">
        <v>300000</v>
      </c>
      <c r="E4" s="37"/>
      <c r="F4" s="9" t="s">
        <v>59</v>
      </c>
      <c r="G4" s="29" t="s">
        <v>58</v>
      </c>
      <c r="H4" s="37">
        <v>600000</v>
      </c>
      <c r="I4" s="30"/>
    </row>
    <row r="5" spans="1:12" ht="21" x14ac:dyDescent="0.4">
      <c r="B5" s="9" t="s">
        <v>60</v>
      </c>
      <c r="C5" s="29" t="s">
        <v>58</v>
      </c>
      <c r="D5" s="37">
        <v>100000</v>
      </c>
      <c r="F5" s="9" t="s">
        <v>61</v>
      </c>
      <c r="G5" s="29" t="s">
        <v>58</v>
      </c>
      <c r="H5" s="37">
        <v>500000</v>
      </c>
      <c r="I5" s="30"/>
    </row>
    <row r="6" spans="1:12" ht="21" x14ac:dyDescent="0.4">
      <c r="F6" s="9" t="s">
        <v>62</v>
      </c>
      <c r="G6" s="29" t="s">
        <v>58</v>
      </c>
      <c r="H6" s="37">
        <v>500000</v>
      </c>
      <c r="I6" s="30"/>
    </row>
    <row r="7" spans="1:12" ht="23.4" x14ac:dyDescent="0.45">
      <c r="B7" s="26" t="s">
        <v>63</v>
      </c>
      <c r="C7" s="26"/>
      <c r="D7" s="27" t="s">
        <v>45</v>
      </c>
      <c r="F7" s="9" t="s">
        <v>64</v>
      </c>
      <c r="G7" s="29" t="s">
        <v>58</v>
      </c>
      <c r="H7" s="37">
        <v>500000</v>
      </c>
      <c r="I7" s="30"/>
    </row>
    <row r="8" spans="1:12" ht="21" x14ac:dyDescent="0.4">
      <c r="B8" s="9" t="s">
        <v>65</v>
      </c>
      <c r="C8" s="29" t="s">
        <v>58</v>
      </c>
      <c r="D8" s="37">
        <v>500000</v>
      </c>
      <c r="F8" s="9" t="s">
        <v>66</v>
      </c>
      <c r="G8" s="29" t="s">
        <v>58</v>
      </c>
      <c r="H8" s="37">
        <v>500000</v>
      </c>
      <c r="I8" s="30"/>
    </row>
    <row r="9" spans="1:12" ht="21" x14ac:dyDescent="0.4">
      <c r="B9" s="9" t="s">
        <v>67</v>
      </c>
      <c r="C9" s="29" t="s">
        <v>58</v>
      </c>
      <c r="D9" s="37">
        <v>500000</v>
      </c>
      <c r="F9" s="9" t="s">
        <v>68</v>
      </c>
      <c r="G9" s="29" t="s">
        <v>58</v>
      </c>
      <c r="H9" s="37">
        <v>400000</v>
      </c>
      <c r="I9" s="30"/>
    </row>
    <row r="10" spans="1:12" ht="21" x14ac:dyDescent="0.4">
      <c r="B10" s="9" t="s">
        <v>69</v>
      </c>
      <c r="C10" s="29" t="s">
        <v>58</v>
      </c>
      <c r="D10" s="37">
        <v>450000</v>
      </c>
      <c r="F10" s="9" t="s">
        <v>70</v>
      </c>
      <c r="G10" s="29" t="s">
        <v>58</v>
      </c>
      <c r="H10" s="37">
        <v>300000</v>
      </c>
      <c r="I10" s="30"/>
    </row>
    <row r="11" spans="1:12" ht="21" x14ac:dyDescent="0.4">
      <c r="B11" s="9" t="s">
        <v>71</v>
      </c>
      <c r="C11" s="29" t="s">
        <v>58</v>
      </c>
      <c r="D11" s="37">
        <v>400000</v>
      </c>
      <c r="F11" s="9" t="s">
        <v>72</v>
      </c>
      <c r="G11" s="29" t="s">
        <v>58</v>
      </c>
      <c r="H11" s="37">
        <v>200000</v>
      </c>
      <c r="I11" s="30"/>
    </row>
    <row r="12" spans="1:12" ht="21" x14ac:dyDescent="0.4">
      <c r="B12" s="9" t="s">
        <v>73</v>
      </c>
      <c r="C12" s="29" t="s">
        <v>58</v>
      </c>
      <c r="D12" s="37">
        <v>500000</v>
      </c>
      <c r="F12" s="9" t="s">
        <v>74</v>
      </c>
      <c r="G12" s="29" t="s">
        <v>58</v>
      </c>
      <c r="H12" s="37">
        <v>150000</v>
      </c>
      <c r="I12" s="30"/>
      <c r="J12" s="9"/>
      <c r="K12" s="9"/>
      <c r="L12" s="38"/>
    </row>
    <row r="13" spans="1:12" ht="21" x14ac:dyDescent="0.4">
      <c r="B13" s="9" t="s">
        <v>75</v>
      </c>
      <c r="C13" s="29" t="s">
        <v>58</v>
      </c>
      <c r="D13" s="37">
        <v>350000</v>
      </c>
      <c r="F13" s="9" t="s">
        <v>76</v>
      </c>
      <c r="G13" s="29" t="s">
        <v>58</v>
      </c>
      <c r="H13" s="37">
        <v>150000</v>
      </c>
      <c r="I13" s="30"/>
      <c r="J13" s="9"/>
      <c r="K13" s="9"/>
      <c r="L13" s="38"/>
    </row>
    <row r="14" spans="1:12" ht="21" x14ac:dyDescent="0.4">
      <c r="B14" s="9" t="s">
        <v>77</v>
      </c>
      <c r="C14" s="29" t="s">
        <v>58</v>
      </c>
      <c r="D14" s="37">
        <v>250000</v>
      </c>
      <c r="F14" s="9" t="s">
        <v>78</v>
      </c>
      <c r="G14" s="29" t="s">
        <v>58</v>
      </c>
      <c r="H14" s="37">
        <v>150000</v>
      </c>
      <c r="I14" s="30"/>
      <c r="J14" s="9"/>
      <c r="K14" s="9"/>
      <c r="L14" s="38"/>
    </row>
    <row r="15" spans="1:12" ht="21" x14ac:dyDescent="0.4">
      <c r="B15" s="9" t="s">
        <v>79</v>
      </c>
      <c r="C15" s="29" t="s">
        <v>58</v>
      </c>
      <c r="D15" s="37">
        <v>250000</v>
      </c>
      <c r="F15" s="9"/>
      <c r="G15" s="29"/>
      <c r="H15" s="29"/>
      <c r="I15" s="30"/>
      <c r="J15" s="31"/>
      <c r="K15" s="31"/>
    </row>
    <row r="16" spans="1:12" ht="21" x14ac:dyDescent="0.4">
      <c r="F16" s="9"/>
      <c r="G16" s="29"/>
      <c r="H16" s="29"/>
      <c r="I16" s="30"/>
      <c r="J16" s="31"/>
      <c r="K16" s="31"/>
    </row>
  </sheetData>
  <mergeCells count="1">
    <mergeCell ref="A1:L1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A52"/>
  <sheetViews>
    <sheetView zoomScaleNormal="100" workbookViewId="0">
      <selection activeCell="I4" activeCellId="1" sqref="M10:M11 I4"/>
    </sheetView>
  </sheetViews>
  <sheetFormatPr defaultColWidth="8.77734375" defaultRowHeight="14.4" x14ac:dyDescent="0.3"/>
  <cols>
    <col min="2" max="2" width="20.44140625" customWidth="1"/>
    <col min="4" max="4" width="12.44140625" customWidth="1"/>
    <col min="9" max="9" width="10.44140625" customWidth="1"/>
    <col min="10" max="10" width="19.88671875" customWidth="1"/>
    <col min="11" max="11" width="11.21875" customWidth="1"/>
    <col min="12" max="12" width="16" customWidth="1"/>
    <col min="24" max="24" width="21.109375" customWidth="1"/>
    <col min="25" max="25" width="29" customWidth="1"/>
    <col min="26" max="26" width="21.109375" customWidth="1"/>
    <col min="27" max="27" width="27.5546875" customWidth="1"/>
  </cols>
  <sheetData>
    <row r="1" spans="2:21" x14ac:dyDescent="0.3">
      <c r="B1" t="s">
        <v>80</v>
      </c>
      <c r="C1">
        <v>500</v>
      </c>
    </row>
    <row r="2" spans="2:21" x14ac:dyDescent="0.3">
      <c r="K2" s="47" t="s">
        <v>81</v>
      </c>
      <c r="L2" s="47"/>
      <c r="M2" s="47" t="s">
        <v>82</v>
      </c>
      <c r="N2" s="47"/>
      <c r="O2" s="47"/>
      <c r="P2" s="47"/>
      <c r="Q2" s="47"/>
      <c r="R2" s="47"/>
      <c r="S2" s="47"/>
      <c r="T2" s="47"/>
      <c r="U2" s="47"/>
    </row>
    <row r="3" spans="2:21" x14ac:dyDescent="0.3">
      <c r="C3" t="s">
        <v>83</v>
      </c>
      <c r="D3" t="s">
        <v>84</v>
      </c>
      <c r="E3" t="s">
        <v>85</v>
      </c>
      <c r="F3" t="s">
        <v>86</v>
      </c>
      <c r="G3" t="s">
        <v>84</v>
      </c>
      <c r="H3" t="s">
        <v>44</v>
      </c>
      <c r="I3" t="s">
        <v>45</v>
      </c>
      <c r="J3" t="s">
        <v>87</v>
      </c>
      <c r="K3" t="s">
        <v>88</v>
      </c>
      <c r="L3" t="s">
        <v>89</v>
      </c>
      <c r="M3" t="s">
        <v>90</v>
      </c>
      <c r="N3" t="s">
        <v>91</v>
      </c>
      <c r="O3" t="s">
        <v>92</v>
      </c>
      <c r="P3" t="s">
        <v>93</v>
      </c>
      <c r="Q3" t="s">
        <v>94</v>
      </c>
      <c r="R3" t="s">
        <v>95</v>
      </c>
      <c r="S3" t="s">
        <v>96</v>
      </c>
      <c r="T3" t="s">
        <v>97</v>
      </c>
      <c r="U3" t="s">
        <v>98</v>
      </c>
    </row>
    <row r="4" spans="2:21" x14ac:dyDescent="0.3">
      <c r="B4" t="s">
        <v>10</v>
      </c>
      <c r="C4" s="39"/>
      <c r="D4" s="39"/>
      <c r="E4" s="39"/>
      <c r="F4" s="39"/>
      <c r="G4" s="39"/>
      <c r="H4" s="39"/>
      <c r="I4" s="40">
        <f>MROUND(I5*1.2,100)</f>
        <v>6600</v>
      </c>
    </row>
    <row r="5" spans="2:21" x14ac:dyDescent="0.3">
      <c r="B5" t="s">
        <v>11</v>
      </c>
      <c r="C5">
        <v>6</v>
      </c>
      <c r="D5">
        <f>$C$1*C5</f>
        <v>3000</v>
      </c>
      <c r="E5">
        <v>1.5</v>
      </c>
      <c r="F5">
        <v>0.7</v>
      </c>
      <c r="G5">
        <f>SUM(ROUND(D5*E5,0))*F5</f>
        <v>3150</v>
      </c>
      <c r="H5">
        <v>1.7</v>
      </c>
      <c r="I5" s="41">
        <f>MROUND(G5*H5,500)</f>
        <v>5500</v>
      </c>
    </row>
    <row r="6" spans="2:21" x14ac:dyDescent="0.3">
      <c r="B6" t="s">
        <v>6</v>
      </c>
      <c r="C6" s="39"/>
      <c r="D6" s="39"/>
      <c r="E6" s="39"/>
      <c r="F6" s="39"/>
      <c r="G6" s="39"/>
      <c r="H6" s="39"/>
      <c r="I6" s="40">
        <f>MROUND(I7*1.2,100)</f>
        <v>16800</v>
      </c>
      <c r="J6" s="40"/>
    </row>
    <row r="7" spans="2:21" x14ac:dyDescent="0.3">
      <c r="B7" t="s">
        <v>7</v>
      </c>
      <c r="C7">
        <v>18</v>
      </c>
      <c r="D7">
        <f>$C$1*C7</f>
        <v>9000</v>
      </c>
      <c r="E7">
        <v>1.5</v>
      </c>
      <c r="F7">
        <v>1.3</v>
      </c>
      <c r="G7">
        <f>SUM(ROUND(D7*E7,0))*F7</f>
        <v>17550</v>
      </c>
      <c r="H7">
        <v>0.8</v>
      </c>
      <c r="I7" s="41">
        <f>MROUND(G7*H7,500)</f>
        <v>14000</v>
      </c>
    </row>
    <row r="8" spans="2:21" x14ac:dyDescent="0.3">
      <c r="B8" t="s">
        <v>8</v>
      </c>
      <c r="C8" s="39"/>
      <c r="D8" s="39"/>
      <c r="E8" s="39"/>
      <c r="F8" s="39"/>
      <c r="G8" s="39"/>
      <c r="H8" s="39"/>
      <c r="I8" s="40">
        <f>MROUND(I9*1.2,100)</f>
        <v>30000</v>
      </c>
      <c r="J8" s="40"/>
    </row>
    <row r="9" spans="2:21" x14ac:dyDescent="0.3">
      <c r="B9" t="s">
        <v>9</v>
      </c>
      <c r="C9">
        <v>32</v>
      </c>
      <c r="D9">
        <f t="shared" ref="D9:D18" si="0">$C$1*C9</f>
        <v>16000</v>
      </c>
      <c r="E9">
        <v>1.5</v>
      </c>
      <c r="F9">
        <v>1.3</v>
      </c>
      <c r="G9">
        <f t="shared" ref="G9:G18" si="1">SUM(ROUND(D9*E9,0))*F9</f>
        <v>31200</v>
      </c>
      <c r="H9">
        <v>0.8</v>
      </c>
      <c r="I9" s="41">
        <f>MROUND(G9*H9,500)</f>
        <v>25000</v>
      </c>
    </row>
    <row r="10" spans="2:21" x14ac:dyDescent="0.3">
      <c r="B10" t="s">
        <v>12</v>
      </c>
      <c r="C10">
        <v>12</v>
      </c>
      <c r="D10">
        <f t="shared" si="0"/>
        <v>6000</v>
      </c>
      <c r="E10">
        <v>1</v>
      </c>
      <c r="F10">
        <v>1.3</v>
      </c>
      <c r="G10">
        <f t="shared" si="1"/>
        <v>7800</v>
      </c>
      <c r="H10">
        <v>1.55</v>
      </c>
      <c r="I10" s="41">
        <f>MROUND(G10*H10,500)</f>
        <v>12000</v>
      </c>
      <c r="J10" s="42"/>
    </row>
    <row r="11" spans="2:21" x14ac:dyDescent="0.3">
      <c r="B11" t="s">
        <v>5</v>
      </c>
      <c r="C11">
        <v>1</v>
      </c>
      <c r="D11">
        <f t="shared" si="0"/>
        <v>500</v>
      </c>
      <c r="E11">
        <v>1.5</v>
      </c>
      <c r="F11">
        <v>1</v>
      </c>
      <c r="G11">
        <f t="shared" si="1"/>
        <v>750</v>
      </c>
      <c r="H11">
        <v>1.5</v>
      </c>
      <c r="I11" s="41">
        <f>MROUND(G11*H11,500)</f>
        <v>1000</v>
      </c>
      <c r="J11" s="42"/>
      <c r="L11" t="s">
        <v>99</v>
      </c>
      <c r="M11" t="s">
        <v>99</v>
      </c>
      <c r="N11" t="s">
        <v>99</v>
      </c>
      <c r="O11" t="s">
        <v>99</v>
      </c>
      <c r="Q11" t="s">
        <v>99</v>
      </c>
      <c r="R11" t="s">
        <v>99</v>
      </c>
      <c r="S11" t="s">
        <v>99</v>
      </c>
    </row>
    <row r="12" spans="2:21" x14ac:dyDescent="0.3">
      <c r="B12" t="s">
        <v>14</v>
      </c>
      <c r="C12">
        <v>6</v>
      </c>
      <c r="D12">
        <f t="shared" si="0"/>
        <v>3000</v>
      </c>
      <c r="E12">
        <v>1.5</v>
      </c>
      <c r="F12">
        <v>1</v>
      </c>
      <c r="G12">
        <f t="shared" si="1"/>
        <v>4500</v>
      </c>
      <c r="H12">
        <v>2</v>
      </c>
      <c r="I12" s="41">
        <f>MROUND(G12*H12,500)</f>
        <v>9000</v>
      </c>
      <c r="J12" s="42"/>
      <c r="M12" t="s">
        <v>99</v>
      </c>
      <c r="N12" t="s">
        <v>99</v>
      </c>
      <c r="O12" t="s">
        <v>99</v>
      </c>
      <c r="Q12" t="s">
        <v>99</v>
      </c>
      <c r="R12" t="s">
        <v>99</v>
      </c>
      <c r="S12" t="s">
        <v>99</v>
      </c>
    </row>
    <row r="13" spans="2:21" x14ac:dyDescent="0.3">
      <c r="B13" t="s">
        <v>28</v>
      </c>
      <c r="C13">
        <v>1</v>
      </c>
      <c r="D13">
        <f t="shared" si="0"/>
        <v>500</v>
      </c>
      <c r="E13">
        <v>1</v>
      </c>
      <c r="F13">
        <v>1.5</v>
      </c>
      <c r="G13">
        <f t="shared" si="1"/>
        <v>750</v>
      </c>
      <c r="H13">
        <v>1</v>
      </c>
      <c r="I13" s="41">
        <f>MROUND(G13*H13,250)</f>
        <v>750</v>
      </c>
      <c r="J13" s="40"/>
      <c r="N13" t="s">
        <v>99</v>
      </c>
      <c r="O13" t="s">
        <v>99</v>
      </c>
      <c r="P13" t="s">
        <v>99</v>
      </c>
    </row>
    <row r="14" spans="2:21" x14ac:dyDescent="0.3">
      <c r="B14" t="s">
        <v>29</v>
      </c>
      <c r="C14">
        <v>1</v>
      </c>
      <c r="D14">
        <f t="shared" si="0"/>
        <v>500</v>
      </c>
      <c r="E14">
        <v>1.5</v>
      </c>
      <c r="F14">
        <v>1</v>
      </c>
      <c r="G14">
        <f t="shared" si="1"/>
        <v>750</v>
      </c>
      <c r="H14">
        <v>4</v>
      </c>
      <c r="I14" s="41">
        <f>MROUND(G14*H14,500)</f>
        <v>3000</v>
      </c>
      <c r="J14" s="42"/>
      <c r="M14" t="s">
        <v>99</v>
      </c>
      <c r="N14" t="s">
        <v>99</v>
      </c>
      <c r="R14" t="s">
        <v>99</v>
      </c>
    </row>
    <row r="15" spans="2:21" x14ac:dyDescent="0.3">
      <c r="B15" t="s">
        <v>16</v>
      </c>
      <c r="C15">
        <v>12</v>
      </c>
      <c r="D15">
        <f t="shared" si="0"/>
        <v>6000</v>
      </c>
      <c r="E15">
        <v>1.5</v>
      </c>
      <c r="F15">
        <v>1.3</v>
      </c>
      <c r="G15">
        <f t="shared" si="1"/>
        <v>11700</v>
      </c>
      <c r="H15">
        <v>2.0499999999999998</v>
      </c>
      <c r="I15" s="41">
        <f>MROUND(G15*H15,500)</f>
        <v>24000</v>
      </c>
      <c r="J15" s="42"/>
      <c r="S15" t="s">
        <v>99</v>
      </c>
    </row>
    <row r="16" spans="2:21" x14ac:dyDescent="0.3">
      <c r="B16" t="s">
        <v>17</v>
      </c>
      <c r="C16">
        <v>6</v>
      </c>
      <c r="D16">
        <f t="shared" si="0"/>
        <v>3000</v>
      </c>
      <c r="E16">
        <v>1.5</v>
      </c>
      <c r="F16">
        <v>1</v>
      </c>
      <c r="G16">
        <f t="shared" si="1"/>
        <v>4500</v>
      </c>
      <c r="H16">
        <v>2</v>
      </c>
      <c r="I16" s="41">
        <f>MROUND(G16*H16,500)</f>
        <v>9000</v>
      </c>
      <c r="J16" s="42"/>
      <c r="M16" t="s">
        <v>99</v>
      </c>
      <c r="N16" t="s">
        <v>99</v>
      </c>
      <c r="O16" t="s">
        <v>99</v>
      </c>
      <c r="Q16" t="s">
        <v>99</v>
      </c>
    </row>
    <row r="17" spans="2:27" x14ac:dyDescent="0.3">
      <c r="B17" t="s">
        <v>30</v>
      </c>
      <c r="C17">
        <v>4</v>
      </c>
      <c r="D17">
        <f t="shared" si="0"/>
        <v>2000</v>
      </c>
      <c r="E17">
        <v>1.8</v>
      </c>
      <c r="F17">
        <v>1</v>
      </c>
      <c r="G17">
        <f t="shared" si="1"/>
        <v>3600</v>
      </c>
      <c r="H17">
        <v>2</v>
      </c>
      <c r="I17" s="41">
        <f>MROUND(G17*H17,500)</f>
        <v>7000</v>
      </c>
      <c r="J17" s="42"/>
      <c r="L17" t="s">
        <v>99</v>
      </c>
      <c r="P17" t="s">
        <v>99</v>
      </c>
    </row>
    <row r="18" spans="2:27" x14ac:dyDescent="0.3">
      <c r="B18" t="s">
        <v>31</v>
      </c>
      <c r="C18">
        <v>4</v>
      </c>
      <c r="D18">
        <f t="shared" si="0"/>
        <v>2000</v>
      </c>
      <c r="E18">
        <v>1.5</v>
      </c>
      <c r="F18">
        <v>1</v>
      </c>
      <c r="G18">
        <f t="shared" si="1"/>
        <v>3000</v>
      </c>
      <c r="H18">
        <v>2</v>
      </c>
      <c r="I18" s="41">
        <f>MROUND(G18*H18,500)</f>
        <v>6000</v>
      </c>
      <c r="J18" s="42"/>
      <c r="L18" t="s">
        <v>99</v>
      </c>
      <c r="T18" t="s">
        <v>99</v>
      </c>
    </row>
    <row r="20" spans="2:27" x14ac:dyDescent="0.3">
      <c r="B20" t="s">
        <v>5</v>
      </c>
      <c r="C20" t="s">
        <v>14</v>
      </c>
      <c r="D20" t="s">
        <v>28</v>
      </c>
      <c r="E20" t="s">
        <v>29</v>
      </c>
      <c r="F20" t="s">
        <v>100</v>
      </c>
      <c r="K20" t="s">
        <v>16</v>
      </c>
      <c r="L20" t="s">
        <v>101</v>
      </c>
      <c r="M20" t="s">
        <v>17</v>
      </c>
    </row>
    <row r="21" spans="2:27" x14ac:dyDescent="0.3">
      <c r="X21" t="s">
        <v>102</v>
      </c>
      <c r="Y21" t="s">
        <v>103</v>
      </c>
      <c r="Z21" t="s">
        <v>104</v>
      </c>
      <c r="AA21" t="s">
        <v>105</v>
      </c>
    </row>
    <row r="22" spans="2:27" x14ac:dyDescent="0.3">
      <c r="B22" t="s">
        <v>102</v>
      </c>
      <c r="C22" t="s">
        <v>102</v>
      </c>
      <c r="X22" t="s">
        <v>106</v>
      </c>
      <c r="Y22" t="s">
        <v>107</v>
      </c>
      <c r="Z22" t="s">
        <v>108</v>
      </c>
      <c r="AA22" t="s">
        <v>109</v>
      </c>
    </row>
    <row r="23" spans="2:27" x14ac:dyDescent="0.3">
      <c r="B23" t="s">
        <v>103</v>
      </c>
      <c r="Y23" t="s">
        <v>110</v>
      </c>
      <c r="Z23" t="s">
        <v>111</v>
      </c>
      <c r="AA23" t="s">
        <v>112</v>
      </c>
    </row>
    <row r="24" spans="2:27" x14ac:dyDescent="0.3">
      <c r="B24" t="s">
        <v>107</v>
      </c>
      <c r="Y24" s="6" t="s">
        <v>113</v>
      </c>
      <c r="AA24" t="s">
        <v>114</v>
      </c>
    </row>
    <row r="25" spans="2:27" x14ac:dyDescent="0.3">
      <c r="B25" t="s">
        <v>115</v>
      </c>
      <c r="Y25" s="6" t="s">
        <v>116</v>
      </c>
      <c r="AA25" t="s">
        <v>117</v>
      </c>
    </row>
    <row r="26" spans="2:27" x14ac:dyDescent="0.3">
      <c r="B26" t="s">
        <v>118</v>
      </c>
      <c r="Y26" t="s">
        <v>115</v>
      </c>
      <c r="AA26" t="s">
        <v>119</v>
      </c>
    </row>
    <row r="27" spans="2:27" x14ac:dyDescent="0.3">
      <c r="B27" t="s">
        <v>120</v>
      </c>
      <c r="Y27" t="s">
        <v>118</v>
      </c>
    </row>
    <row r="28" spans="2:27" x14ac:dyDescent="0.3">
      <c r="B28" t="s">
        <v>121</v>
      </c>
      <c r="Y28" t="s">
        <v>120</v>
      </c>
    </row>
    <row r="29" spans="2:27" x14ac:dyDescent="0.3">
      <c r="Y29" t="s">
        <v>122</v>
      </c>
    </row>
    <row r="30" spans="2:27" x14ac:dyDescent="0.3">
      <c r="Y30" t="s">
        <v>123</v>
      </c>
    </row>
    <row r="31" spans="2:27" x14ac:dyDescent="0.3">
      <c r="Y31" t="s">
        <v>124</v>
      </c>
    </row>
    <row r="32" spans="2:27" x14ac:dyDescent="0.3">
      <c r="B32" t="s">
        <v>104</v>
      </c>
      <c r="Y32" t="s">
        <v>125</v>
      </c>
    </row>
    <row r="33" spans="2:25" x14ac:dyDescent="0.3">
      <c r="B33" t="s">
        <v>108</v>
      </c>
      <c r="Y33" t="s">
        <v>121</v>
      </c>
    </row>
    <row r="34" spans="2:25" x14ac:dyDescent="0.3">
      <c r="Y34" t="s">
        <v>126</v>
      </c>
    </row>
    <row r="35" spans="2:25" x14ac:dyDescent="0.3">
      <c r="Y35" t="s">
        <v>127</v>
      </c>
    </row>
    <row r="37" spans="2:25" x14ac:dyDescent="0.3">
      <c r="B37" s="6" t="s">
        <v>128</v>
      </c>
    </row>
    <row r="38" spans="2:25" x14ac:dyDescent="0.3">
      <c r="B38" s="6" t="s">
        <v>129</v>
      </c>
    </row>
    <row r="39" spans="2:25" x14ac:dyDescent="0.3">
      <c r="B39" s="6" t="s">
        <v>130</v>
      </c>
    </row>
    <row r="40" spans="2:25" x14ac:dyDescent="0.3">
      <c r="B40" s="6" t="s">
        <v>131</v>
      </c>
    </row>
    <row r="42" spans="2:25" x14ac:dyDescent="0.3">
      <c r="B42" t="s">
        <v>132</v>
      </c>
    </row>
    <row r="43" spans="2:25" x14ac:dyDescent="0.3">
      <c r="B43" t="s">
        <v>133</v>
      </c>
    </row>
    <row r="44" spans="2:25" x14ac:dyDescent="0.3">
      <c r="B44" t="s">
        <v>134</v>
      </c>
    </row>
    <row r="46" spans="2:25" x14ac:dyDescent="0.3">
      <c r="B46" t="s">
        <v>135</v>
      </c>
    </row>
    <row r="47" spans="2:25" x14ac:dyDescent="0.3">
      <c r="B47" t="s">
        <v>136</v>
      </c>
    </row>
    <row r="48" spans="2:25" x14ac:dyDescent="0.3">
      <c r="B48" t="s">
        <v>137</v>
      </c>
    </row>
    <row r="49" spans="2:2" x14ac:dyDescent="0.3">
      <c r="B49" t="s">
        <v>138</v>
      </c>
    </row>
    <row r="50" spans="2:2" x14ac:dyDescent="0.3">
      <c r="B50" t="s">
        <v>139</v>
      </c>
    </row>
    <row r="51" spans="2:2" x14ac:dyDescent="0.3">
      <c r="B51" t="s">
        <v>140</v>
      </c>
    </row>
    <row r="52" spans="2:2" x14ac:dyDescent="0.3">
      <c r="B52" t="s">
        <v>141</v>
      </c>
    </row>
  </sheetData>
  <mergeCells count="2">
    <mergeCell ref="K2:L2"/>
    <mergeCell ref="M2:U2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Sales Record</vt:lpstr>
      <vt:lpstr>Purchase Record</vt:lpstr>
      <vt:lpstr>Trader Announcement</vt:lpstr>
      <vt:lpstr>Reciept</vt:lpstr>
      <vt:lpstr>Gun Sales</vt:lpstr>
      <vt:lpstr>Trader Prices - Buy</vt:lpstr>
      <vt:lpstr>Trader Prices - Sell</vt:lpstr>
      <vt:lpstr>Economy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George Mullholland</dc:creator>
  <dc:description/>
  <cp:lastModifiedBy>Waldron, Thomas</cp:lastModifiedBy>
  <cp:revision>2</cp:revision>
  <dcterms:created xsi:type="dcterms:W3CDTF">2025-11-28T17:33:02Z</dcterms:created>
  <dcterms:modified xsi:type="dcterms:W3CDTF">2026-01-15T16:01:50Z</dcterms:modified>
  <dc:language>en-GB</dc:language>
</cp:coreProperties>
</file>