
<file path=[Content_Types].xml><?xml version="1.0" encoding="utf-8"?>
<Types xmlns="http://schemas.openxmlformats.org/package/2006/content-types"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waldron\Downloads\"/>
    </mc:Choice>
  </mc:AlternateContent>
  <xr:revisionPtr revIDLastSave="0" documentId="13_ncr:1_{7C82F2F3-A9B0-4612-92E4-9278F8906CE0}" xr6:coauthVersionLast="47" xr6:coauthVersionMax="47" xr10:uidLastSave="{00000000-0000-0000-0000-000000000000}"/>
  <bookViews>
    <workbookView xWindow="28680" yWindow="-120" windowWidth="29040" windowHeight="15720" xr2:uid="{F7272DD3-9402-41C5-A8BF-A7B08D52B4B6}"/>
  </bookViews>
  <sheets>
    <sheet name="Purchase Reciept" sheetId="7" r:id="rId1"/>
    <sheet name="Gun Sales" sheetId="8" r:id="rId2"/>
    <sheet name="Trader Prices - Public" sheetId="10" r:id="rId3"/>
    <sheet name="Care Packages" sheetId="12" state="hidden" r:id="rId4"/>
    <sheet name="Economy" sheetId="6" state="hidden" r:id="rId5"/>
    <sheet name="Trader Prices - Sell" sheetId="5" r:id="rId6"/>
    <sheet name="Sheet1" sheetId="11" r:id="rId7"/>
    <sheet name="Sheet2" sheetId="13" r:id="rId8"/>
    <sheet name="Sheet3" sheetId="14" state="hidden" r:id="rId9"/>
  </sheets>
  <definedNames>
    <definedName name="_xlnm._FilterDatabase" localSheetId="0" hidden="1">'Purchase Reciept'!$B$4:$E$31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2" i="7" l="1"/>
  <c r="R7" i="12"/>
  <c r="S7" i="12"/>
  <c r="R8" i="12"/>
  <c r="S8" i="12"/>
  <c r="R9" i="12"/>
  <c r="S9" i="12"/>
  <c r="R10" i="12"/>
  <c r="S10" i="12"/>
  <c r="R11" i="12"/>
  <c r="S11" i="12"/>
  <c r="R12" i="12"/>
  <c r="S12" i="12"/>
  <c r="R13" i="12"/>
  <c r="S13" i="12"/>
  <c r="R14" i="12"/>
  <c r="S14" i="12"/>
  <c r="R15" i="12"/>
  <c r="S15" i="12"/>
  <c r="R16" i="12"/>
  <c r="S16" i="12"/>
  <c r="R17" i="12"/>
  <c r="S17" i="12"/>
  <c r="R18" i="12"/>
  <c r="S18" i="12"/>
  <c r="R19" i="12"/>
  <c r="S19" i="12"/>
  <c r="R20" i="12"/>
  <c r="S20" i="12"/>
  <c r="R21" i="12"/>
  <c r="S21" i="12"/>
  <c r="R22" i="12"/>
  <c r="S22" i="12"/>
  <c r="R23" i="12"/>
  <c r="S23" i="12"/>
  <c r="R24" i="12"/>
  <c r="S24" i="12"/>
  <c r="S6" i="12"/>
  <c r="R6" i="12"/>
  <c r="I9" i="12"/>
  <c r="H10" i="12"/>
  <c r="I10" i="12"/>
  <c r="H11" i="12"/>
  <c r="I11" i="12"/>
  <c r="H12" i="12"/>
  <c r="I12" i="12"/>
  <c r="I16" i="12"/>
  <c r="H17" i="12"/>
  <c r="I17" i="12"/>
  <c r="H18" i="12"/>
  <c r="I18" i="12"/>
  <c r="I23" i="12"/>
  <c r="H24" i="12"/>
  <c r="I24" i="12"/>
  <c r="I6" i="12"/>
  <c r="H6" i="12"/>
  <c r="D7" i="12"/>
  <c r="D8" i="12" s="1"/>
  <c r="D9" i="12" s="1"/>
  <c r="D10" i="12" s="1"/>
  <c r="D11" i="12" s="1"/>
  <c r="D12" i="12" s="1"/>
  <c r="D13" i="12" s="1"/>
  <c r="D14" i="12" s="1"/>
  <c r="D15" i="12" s="1"/>
  <c r="D16" i="12" s="1"/>
  <c r="D17" i="12" s="1"/>
  <c r="D18" i="12" s="1"/>
  <c r="D19" i="12" s="1"/>
  <c r="D20" i="12" s="1"/>
  <c r="D21" i="12" s="1"/>
  <c r="D22" i="12" s="1"/>
  <c r="D23" i="12" s="1"/>
  <c r="D24" i="12" s="1"/>
  <c r="N6" i="12"/>
  <c r="M7" i="12"/>
  <c r="M6" i="12"/>
  <c r="I22" i="12" l="1"/>
  <c r="H9" i="12"/>
  <c r="I14" i="12"/>
  <c r="I8" i="12"/>
  <c r="H20" i="12"/>
  <c r="H14" i="12"/>
  <c r="H8" i="12"/>
  <c r="H23" i="12"/>
  <c r="H16" i="12"/>
  <c r="I21" i="12"/>
  <c r="H15" i="12"/>
  <c r="I20" i="12"/>
  <c r="I19" i="12"/>
  <c r="I13" i="12"/>
  <c r="I7" i="12"/>
  <c r="H22" i="12"/>
  <c r="I15" i="12"/>
  <c r="H21" i="12"/>
  <c r="H19" i="12"/>
  <c r="H13" i="12"/>
  <c r="H7" i="12"/>
  <c r="M8" i="12"/>
  <c r="N7" i="12"/>
  <c r="M9" i="12"/>
  <c r="N10" i="12"/>
  <c r="N9" i="12"/>
  <c r="N8" i="12"/>
  <c r="D15" i="11"/>
  <c r="O23" i="7"/>
  <c r="O24" i="7"/>
  <c r="O25" i="7"/>
  <c r="O26" i="7"/>
  <c r="O27" i="7"/>
  <c r="D23" i="7"/>
  <c r="E23" i="7" s="1"/>
  <c r="D24" i="7"/>
  <c r="E24" i="7" s="1"/>
  <c r="D25" i="7"/>
  <c r="E25" i="7" s="1"/>
  <c r="D26" i="7"/>
  <c r="E26" i="7" s="1"/>
  <c r="G19" i="6"/>
  <c r="I19" i="6" s="1"/>
  <c r="G20" i="6"/>
  <c r="I20" i="6" s="1"/>
  <c r="G21" i="6"/>
  <c r="I21" i="6" s="1"/>
  <c r="G22" i="6"/>
  <c r="I22" i="6" s="1"/>
  <c r="D22" i="6"/>
  <c r="D21" i="6"/>
  <c r="D20" i="6"/>
  <c r="D19" i="6"/>
  <c r="D8" i="7"/>
  <c r="E8" i="7" s="1"/>
  <c r="D9" i="7"/>
  <c r="E9" i="7" s="1"/>
  <c r="D10" i="7"/>
  <c r="E10" i="7" s="1"/>
  <c r="D11" i="7"/>
  <c r="E11" i="7" s="1"/>
  <c r="D12" i="7"/>
  <c r="D13" i="7"/>
  <c r="E13" i="7" s="1"/>
  <c r="D14" i="7"/>
  <c r="E14" i="7" s="1"/>
  <c r="D15" i="7"/>
  <c r="E15" i="7" s="1"/>
  <c r="D16" i="7"/>
  <c r="E16" i="7" s="1"/>
  <c r="D17" i="7"/>
  <c r="E17" i="7" s="1"/>
  <c r="D18" i="7"/>
  <c r="E18" i="7" s="1"/>
  <c r="D19" i="7"/>
  <c r="E19" i="7" s="1"/>
  <c r="D20" i="7"/>
  <c r="E20" i="7" s="1"/>
  <c r="D21" i="7"/>
  <c r="E21" i="7" s="1"/>
  <c r="D22" i="7"/>
  <c r="E22" i="7" s="1"/>
  <c r="D27" i="7"/>
  <c r="E27" i="7" s="1"/>
  <c r="D28" i="7"/>
  <c r="E28" i="7" s="1"/>
  <c r="O8" i="7"/>
  <c r="O10" i="7"/>
  <c r="O11" i="7"/>
  <c r="O12" i="7"/>
  <c r="O13" i="7"/>
  <c r="O14" i="7"/>
  <c r="O15" i="7"/>
  <c r="O16" i="7"/>
  <c r="O17" i="7"/>
  <c r="O18" i="7"/>
  <c r="O19" i="7"/>
  <c r="O20" i="7"/>
  <c r="O21" i="7"/>
  <c r="O22" i="7"/>
  <c r="O28" i="7"/>
  <c r="O29" i="7"/>
  <c r="O9" i="7"/>
  <c r="D15" i="8"/>
  <c r="E12" i="7" l="1"/>
  <c r="M10" i="12"/>
  <c r="B34" i="7"/>
  <c r="D5" i="6"/>
  <c r="G5" i="6" s="1"/>
  <c r="I5" i="6" s="1"/>
  <c r="D7" i="6"/>
  <c r="G7" i="6" s="1"/>
  <c r="I7" i="6" s="1"/>
  <c r="D9" i="6"/>
  <c r="G9" i="6" s="1"/>
  <c r="I9" i="6" s="1"/>
  <c r="D10" i="6"/>
  <c r="G10" i="6" s="1"/>
  <c r="I10" i="6" s="1"/>
  <c r="D11" i="6"/>
  <c r="G11" i="6" s="1"/>
  <c r="I11" i="6" s="1"/>
  <c r="D12" i="6"/>
  <c r="G12" i="6" s="1"/>
  <c r="I12" i="6" s="1"/>
  <c r="D13" i="6"/>
  <c r="G13" i="6" s="1"/>
  <c r="I13" i="6" s="1"/>
  <c r="D14" i="6"/>
  <c r="G14" i="6" s="1"/>
  <c r="I14" i="6" s="1"/>
  <c r="D15" i="6"/>
  <c r="G15" i="6" s="1"/>
  <c r="D16" i="6"/>
  <c r="G16" i="6" s="1"/>
  <c r="I16" i="6" s="1"/>
  <c r="D17" i="6"/>
  <c r="G17" i="6" s="1"/>
  <c r="I17" i="6" s="1"/>
  <c r="D18" i="6"/>
  <c r="G18" i="6" s="1"/>
  <c r="I18" i="6" s="1"/>
  <c r="M11" i="12" l="1"/>
  <c r="N11" i="12"/>
  <c r="I4" i="6"/>
  <c r="I8" i="6"/>
  <c r="I6" i="6"/>
  <c r="M12" i="12" l="1"/>
  <c r="N12" i="12"/>
  <c r="N13" i="12" l="1"/>
  <c r="M13" i="12"/>
  <c r="E31" i="7"/>
  <c r="E32" i="7" l="1"/>
  <c r="S8" i="7" a="1"/>
  <c r="S8" i="7" s="1"/>
  <c r="M14" i="12"/>
  <c r="N14" i="12"/>
  <c r="M15" i="12" l="1"/>
  <c r="N15" i="12"/>
  <c r="M16" i="12" l="1"/>
  <c r="N16" i="12"/>
  <c r="M17" i="12" l="1"/>
  <c r="N17" i="12"/>
  <c r="M18" i="12" l="1"/>
  <c r="N18" i="12"/>
  <c r="M19" i="12" l="1"/>
  <c r="N19" i="12"/>
  <c r="M20" i="12" l="1"/>
  <c r="N20" i="12"/>
  <c r="M21" i="12" l="1"/>
  <c r="N21" i="12"/>
  <c r="M22" i="12" l="1"/>
  <c r="N22" i="12"/>
  <c r="N23" i="12" l="1"/>
  <c r="M23" i="12"/>
  <c r="N24" i="12" l="1"/>
  <c r="M24" i="1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<sst xmlns="http://schemas.openxmlformats.org/spreadsheetml/2006/main" count="550" uniqueCount="223">
  <si>
    <t>Spray can</t>
  </si>
  <si>
    <t>Mess  Tin</t>
  </si>
  <si>
    <t>Radio</t>
  </si>
  <si>
    <t>Cigarettes</t>
  </si>
  <si>
    <t>Leather Full Stack</t>
  </si>
  <si>
    <t>Hare Pelt</t>
  </si>
  <si>
    <t>Pristine Hare Pelt</t>
  </si>
  <si>
    <t>Bear Pelt</t>
  </si>
  <si>
    <t>Pristine Bear Pelt</t>
  </si>
  <si>
    <t>Deer Pelt</t>
  </si>
  <si>
    <t>Pristine Deer Pelt</t>
  </si>
  <si>
    <t xml:space="preserve"> - </t>
  </si>
  <si>
    <t>Price</t>
  </si>
  <si>
    <t>Demand</t>
  </si>
  <si>
    <t>We Buy:</t>
  </si>
  <si>
    <t>CR-527</t>
  </si>
  <si>
    <t>VIKHR</t>
  </si>
  <si>
    <t>BLAZE</t>
  </si>
  <si>
    <t>KA-74</t>
  </si>
  <si>
    <t>TUNDRA</t>
  </si>
  <si>
    <t>AUR-A1</t>
  </si>
  <si>
    <t>VSD</t>
  </si>
  <si>
    <t>M16-A2</t>
  </si>
  <si>
    <t>VS-89</t>
  </si>
  <si>
    <t>KA-101</t>
  </si>
  <si>
    <t>PIONEER</t>
  </si>
  <si>
    <t>VSS</t>
  </si>
  <si>
    <t>DMR</t>
  </si>
  <si>
    <t>S-VAL</t>
  </si>
  <si>
    <t>CR-550 Savanna</t>
  </si>
  <si>
    <t>M4-A1</t>
  </si>
  <si>
    <t>Sniper Rifels</t>
  </si>
  <si>
    <t>KAM</t>
  </si>
  <si>
    <t>AUR-AX</t>
  </si>
  <si>
    <t>Box of nails</t>
  </si>
  <si>
    <t>LAR</t>
  </si>
  <si>
    <t>Combination Lock</t>
  </si>
  <si>
    <t>Assault Rifels</t>
  </si>
  <si>
    <t>Base Supplies</t>
  </si>
  <si>
    <t>We Sell!</t>
  </si>
  <si>
    <t xml:space="preserve"> &lt;type name="Cauldron"&gt;</t>
  </si>
  <si>
    <t xml:space="preserve"> &lt;type name="Cassette"&gt;</t>
  </si>
  <si>
    <t xml:space="preserve"> &lt;type name="BookBible"&gt;</t>
  </si>
  <si>
    <t xml:space="preserve"> &lt;type name="MessTin"&gt;</t>
  </si>
  <si>
    <t xml:space="preserve"> &lt;type name="Spraycan_Green"&gt;</t>
  </si>
  <si>
    <t xml:space="preserve"> &lt;type name="Spraycan_Black"&gt;</t>
  </si>
  <si>
    <t xml:space="preserve"> &lt;type name="Radio"&gt;</t>
  </si>
  <si>
    <t>&lt;type name="CigarettePack_Partyzanka"&gt;</t>
  </si>
  <si>
    <t>&lt;type name="CigarettePack_Merkur"&gt;</t>
  </si>
  <si>
    <t>&lt;type name="CigarettePack_Chernamorka"&gt;</t>
  </si>
  <si>
    <t>&lt;type name="Pen_Red"&gt;</t>
  </si>
  <si>
    <t>&lt;type name="Pen_Green"&gt;</t>
  </si>
  <si>
    <t>&lt;type name="Pen_Blue"&gt;</t>
  </si>
  <si>
    <t>&lt;type name="Pen_Black"&gt;</t>
  </si>
  <si>
    <t>&lt;usage name="Lunapark"/&gt;</t>
  </si>
  <si>
    <t>&lt;usage name="SeasonalEvent"/&gt;</t>
  </si>
  <si>
    <t>&lt;usage name="Farm"/&gt;</t>
  </si>
  <si>
    <t>&lt;value name="Tier3"/&gt;</t>
  </si>
  <si>
    <t>&lt;usage name="Prison"/&gt;</t>
  </si>
  <si>
    <t>&lt;value name="Tier2"/&gt;</t>
  </si>
  <si>
    <t>&lt;usage name="Hunting"/&gt;</t>
  </si>
  <si>
    <t>&lt;usage name="School"/&gt;</t>
  </si>
  <si>
    <t>&lt;usage name="Office"/&gt;</t>
  </si>
  <si>
    <t>&lt;usage name="Village"/&gt;</t>
  </si>
  <si>
    <t>&lt;usage name="Town"/&gt;</t>
  </si>
  <si>
    <t>&lt;category name="lootdispatch"/&gt;</t>
  </si>
  <si>
    <t>&lt;usage name="Industrial"/&gt;</t>
  </si>
  <si>
    <t>&lt;category name="Explosives"/&gt;</t>
  </si>
  <si>
    <t>&lt;usage name="Firefighter"/&gt;</t>
  </si>
  <si>
    <t>&lt;category name="containers"/&gt;</t>
  </si>
  <si>
    <t>&lt;usagename="Medic"/&gt;</t>
  </si>
  <si>
    <t>&lt;usage name="Police"/&gt;</t>
  </si>
  <si>
    <t>&lt;category name="clothes"/&gt;</t>
  </si>
  <si>
    <t>&lt;value name="Unique"/&gt;</t>
  </si>
  <si>
    <t>&lt;usage name="Underground"/&gt;</t>
  </si>
  <si>
    <t>&lt;usage name="Military"/&gt;</t>
  </si>
  <si>
    <t>&lt;category name="food"/&gt;</t>
  </si>
  <si>
    <t>&lt;tag name="floor"/&gt;</t>
  </si>
  <si>
    <t>&lt;tag name="shelves"/&gt;</t>
  </si>
  <si>
    <t>&lt;category name="weapons"/&gt;</t>
  </si>
  <si>
    <t>Pens</t>
  </si>
  <si>
    <t>Books</t>
  </si>
  <si>
    <t>Cassette</t>
  </si>
  <si>
    <t>Bud</t>
  </si>
  <si>
    <t>x</t>
  </si>
  <si>
    <t>Bible</t>
  </si>
  <si>
    <t>Call of the wild</t>
  </si>
  <si>
    <t>Bunker</t>
  </si>
  <si>
    <t>Prison</t>
  </si>
  <si>
    <t>Military</t>
  </si>
  <si>
    <t>Police</t>
  </si>
  <si>
    <t>Industrial</t>
  </si>
  <si>
    <t>Hunting</t>
  </si>
  <si>
    <t>Farm</t>
  </si>
  <si>
    <t>Villages</t>
  </si>
  <si>
    <t>Towns</t>
  </si>
  <si>
    <t>Specific Zombies</t>
  </si>
  <si>
    <t>All Zombies</t>
  </si>
  <si>
    <t>Pristine Bonus</t>
  </si>
  <si>
    <t>Base Price</t>
  </si>
  <si>
    <t>Effort</t>
  </si>
  <si>
    <t>Rarity</t>
  </si>
  <si>
    <t>slots</t>
  </si>
  <si>
    <t>Locations</t>
  </si>
  <si>
    <t>Zds</t>
  </si>
  <si>
    <t>Inventory slot price</t>
  </si>
  <si>
    <t>Item</t>
  </si>
  <si>
    <t>Sales</t>
  </si>
  <si>
    <t>Total Value</t>
  </si>
  <si>
    <t>LIVONIA TRADER - RECIEPT</t>
  </si>
  <si>
    <t xml:space="preserve"> - X</t>
  </si>
  <si>
    <t>TOTAL:</t>
  </si>
  <si>
    <t xml:space="preserve"> -</t>
  </si>
  <si>
    <t>* Industrial sites / Farms</t>
  </si>
  <si>
    <t>* Hunting locations and on hunter zombies</t>
  </si>
  <si>
    <t>* Priest Zombies / churches and the Prison</t>
  </si>
  <si>
    <t>* Tier 3 Military</t>
  </si>
  <si>
    <t>Chest 1</t>
  </si>
  <si>
    <t>Chest 2</t>
  </si>
  <si>
    <t>Chest 3</t>
  </si>
  <si>
    <t>Chest 4</t>
  </si>
  <si>
    <t>Chest 5</t>
  </si>
  <si>
    <t>Total</t>
  </si>
  <si>
    <t>-</t>
  </si>
  <si>
    <t>* Towns / villages / Police</t>
  </si>
  <si>
    <t>Worn Bear Pelt</t>
  </si>
  <si>
    <t>*Must be acquired through raiding</t>
  </si>
  <si>
    <t>*Payment made in base upgrade vouchers, not cash</t>
  </si>
  <si>
    <t>Worn Hare Pelt</t>
  </si>
  <si>
    <t>RPG Warhead</t>
  </si>
  <si>
    <t>Break Fluid</t>
  </si>
  <si>
    <t xml:space="preserve">Motor Oil </t>
  </si>
  <si>
    <t>Butane Gas</t>
  </si>
  <si>
    <t>Rival Faction Flags - $1,500,000</t>
  </si>
  <si>
    <t>WE BUY!</t>
  </si>
  <si>
    <t>Contract reward</t>
  </si>
  <si>
    <t>1 person</t>
  </si>
  <si>
    <t>1 week</t>
  </si>
  <si>
    <t>North</t>
  </si>
  <si>
    <t>Baked Beans x4</t>
  </si>
  <si>
    <t>Kitchen Knife x2</t>
  </si>
  <si>
    <t>Map / Compass</t>
  </si>
  <si>
    <t>Trader</t>
  </si>
  <si>
    <t>Electrical Repair kit</t>
  </si>
  <si>
    <t>Binoculars</t>
  </si>
  <si>
    <t>Fishing Rod + military Shovel + Cooking Pot</t>
  </si>
  <si>
    <t>Trail Boots x2</t>
  </si>
  <si>
    <t>Hiking Backpack</t>
  </si>
  <si>
    <t>Bizon x2 + Mags</t>
  </si>
  <si>
    <t>Head Torch x2</t>
  </si>
  <si>
    <t>Leather Kit + Sewing Kit</t>
  </si>
  <si>
    <t>Bandages x4</t>
  </si>
  <si>
    <t>1/2 stack seeds + Garden Lime</t>
  </si>
  <si>
    <t>Lighter x2</t>
  </si>
  <si>
    <t>Hiking Boots x2</t>
  </si>
  <si>
    <t>Mk11 x2 + 4 mags</t>
  </si>
  <si>
    <t>Pox antidote x2</t>
  </si>
  <si>
    <t>1 Large Tent + Camo Net</t>
  </si>
  <si>
    <t>Fishing Rod + 1 hook</t>
  </si>
  <si>
    <t>Wipe Date</t>
  </si>
  <si>
    <t>2 weeks time</t>
  </si>
  <si>
    <t>4 weeks time</t>
  </si>
  <si>
    <t>1/2 Stack Weed Seeds + Garden Lime</t>
  </si>
  <si>
    <t>Total $ Earned</t>
  </si>
  <si>
    <t>YOU GET EVERYTHING UP TO YOUR TOTAL EARNED</t>
  </si>
  <si>
    <t>Loot Pool</t>
  </si>
  <si>
    <t>Wire</t>
  </si>
  <si>
    <t>T3</t>
  </si>
  <si>
    <t>Pliers</t>
  </si>
  <si>
    <t>Barbed Wire</t>
  </si>
  <si>
    <t>Pox antidote</t>
  </si>
  <si>
    <t>Nails</t>
  </si>
  <si>
    <t>Combination Locks</t>
  </si>
  <si>
    <t>Sheet Steel</t>
  </si>
  <si>
    <t>T2</t>
  </si>
  <si>
    <t>Barrels</t>
  </si>
  <si>
    <t>Radiator</t>
  </si>
  <si>
    <t>Car Battery</t>
  </si>
  <si>
    <t>Glow Plug</t>
  </si>
  <si>
    <t>Spark Plug</t>
  </si>
  <si>
    <t>Blue Keys</t>
  </si>
  <si>
    <t>Red Keys</t>
  </si>
  <si>
    <t>Punchcard</t>
  </si>
  <si>
    <t>Yellow Key</t>
  </si>
  <si>
    <t>Convoy Officer</t>
  </si>
  <si>
    <t>Army Officer</t>
  </si>
  <si>
    <t>Infected</t>
  </si>
  <si>
    <t>NBC / Paramedic</t>
  </si>
  <si>
    <t>Police Armoured</t>
  </si>
  <si>
    <t>Army Armoured</t>
  </si>
  <si>
    <t>Map Area</t>
  </si>
  <si>
    <t>Weapons</t>
  </si>
  <si>
    <t>SKS</t>
  </si>
  <si>
    <t>AK74U</t>
  </si>
  <si>
    <t>Heli Crash</t>
  </si>
  <si>
    <t>Vaiga</t>
  </si>
  <si>
    <t>R12</t>
  </si>
  <si>
    <t>T3 - Police</t>
  </si>
  <si>
    <t>Mosin</t>
  </si>
  <si>
    <t>T3 Military</t>
  </si>
  <si>
    <t>UMP 45</t>
  </si>
  <si>
    <t>Sgk-5</t>
  </si>
  <si>
    <t>T2 Police / Military</t>
  </si>
  <si>
    <t xml:space="preserve">Pump Shotgun </t>
  </si>
  <si>
    <t>Bizon</t>
  </si>
  <si>
    <t>T1 Poilice / Military</t>
  </si>
  <si>
    <t>* HeliCrashes / Convoys</t>
  </si>
  <si>
    <t>* Poilice Incidents</t>
  </si>
  <si>
    <t>* Tier 3 Military / Police locations</t>
  </si>
  <si>
    <t>*All Infected</t>
  </si>
  <si>
    <t>NBC Gear</t>
  </si>
  <si>
    <t>T3 Medical / Prison</t>
  </si>
  <si>
    <t>Reinder Pelt</t>
  </si>
  <si>
    <t>Worn Reindeer Pelt</t>
  </si>
  <si>
    <t>Worn Deer Pelt Pelt</t>
  </si>
  <si>
    <t>PRG WarHead</t>
  </si>
  <si>
    <t>Mess Tin</t>
  </si>
  <si>
    <t>Butane Can</t>
  </si>
  <si>
    <t>Spray Can</t>
  </si>
  <si>
    <t>Call of the Wild</t>
  </si>
  <si>
    <t>Split</t>
  </si>
  <si>
    <t>Chest 6</t>
  </si>
  <si>
    <t>Chest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</si>
</sst>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$-C09]#,##0.0"/>
    <numFmt numFmtId="165" formatCode="[$$-C09]#,##0"/>
    <numFmt numFmtId="166" formatCode="[$$-2009]#,##0"/>
    <numFmt numFmtId="167" formatCode="_-[$$-C09]* #,##0_-;\-[$$-C09]* #,##0_-;_-[$$-C09]* &quot;-&quot;_-;_-@_-"/>
    <numFmt numFmtId="168" formatCode="_-[$$-C09]* #,##0.00_-;\-[$$-C09]* #,##0.00_-;_-[$$-C09]* &quot;-&quot;??_-;_-@_-"/>
  </numFmts>
  <fonts count="1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6"/>
      <color theme="0"/>
      <name val="Aptos Narrow"/>
      <family val="2"/>
      <scheme val="minor"/>
    </font>
    <font>
      <sz val="18"/>
      <color theme="0"/>
      <name val="Aptos Narrow"/>
      <family val="2"/>
      <scheme val="minor"/>
    </font>
    <font>
      <b/>
      <sz val="18"/>
      <color rgb="FFFF0000"/>
      <name val="Aptos Narrow"/>
      <family val="2"/>
      <scheme val="minor"/>
    </font>
    <font>
      <sz val="48"/>
      <color theme="0"/>
      <name val="Aptos Narrow"/>
      <family val="2"/>
      <scheme val="minor"/>
    </font>
    <font>
      <b/>
      <i/>
      <sz val="11"/>
      <color theme="0"/>
      <name val="Aptos Narrow"/>
      <family val="2"/>
      <scheme val="minor"/>
    </font>
    <font>
      <sz val="22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2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249977111117893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dashed">
        <color theme="3" tint="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14" fontId="0" fillId="0" borderId="0" xfId="0" applyNumberFormat="1"/>
    <xf numFmtId="0" fontId="3" fillId="0" borderId="0" xfId="0" applyFont="1" applyAlignment="1">
      <alignment horizontal="right"/>
    </xf>
    <xf numFmtId="164" fontId="3" fillId="0" borderId="0" xfId="0" applyNumberFormat="1" applyFont="1"/>
    <xf numFmtId="165" fontId="3" fillId="0" borderId="0" xfId="0" applyNumberFormat="1" applyFont="1"/>
    <xf numFmtId="0" fontId="3" fillId="0" borderId="0" xfId="0" applyFont="1" applyAlignment="1">
      <alignment horizontal="center"/>
    </xf>
    <xf numFmtId="0" fontId="4" fillId="0" borderId="0" xfId="0" applyFont="1"/>
    <xf numFmtId="0" fontId="5" fillId="2" borderId="0" xfId="0" applyFont="1" applyFill="1" applyAlignment="1">
      <alignment horizontal="center"/>
    </xf>
    <xf numFmtId="0" fontId="5" fillId="2" borderId="0" xfId="0" applyFont="1" applyFill="1" applyAlignment="1">
      <alignment horizontal="right"/>
    </xf>
    <xf numFmtId="0" fontId="0" fillId="0" borderId="0" xfId="0" applyAlignment="1">
      <alignment horizontal="center"/>
    </xf>
    <xf numFmtId="166" fontId="3" fillId="0" borderId="0" xfId="0" applyNumberFormat="1" applyFont="1" applyAlignment="1">
      <alignment horizontal="left"/>
    </xf>
    <xf numFmtId="166" fontId="3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5" fillId="2" borderId="0" xfId="0" applyFont="1" applyFill="1" applyAlignment="1">
      <alignment horizontal="left"/>
    </xf>
    <xf numFmtId="0" fontId="5" fillId="0" borderId="0" xfId="0" applyFont="1" applyAlignment="1">
      <alignment horizontal="left"/>
    </xf>
    <xf numFmtId="0" fontId="0" fillId="0" borderId="0" xfId="0" applyAlignment="1">
      <alignment horizontal="left"/>
    </xf>
    <xf numFmtId="164" fontId="0" fillId="0" borderId="0" xfId="0" applyNumberFormat="1"/>
    <xf numFmtId="165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0" fontId="0" fillId="2" borderId="0" xfId="0" applyFill="1"/>
    <xf numFmtId="0" fontId="0" fillId="3" borderId="0" xfId="0" applyFill="1"/>
    <xf numFmtId="0" fontId="1" fillId="0" borderId="0" xfId="0" applyFont="1"/>
    <xf numFmtId="0" fontId="2" fillId="0" borderId="1" xfId="0" applyFont="1" applyBorder="1" applyAlignment="1">
      <alignment horizontal="right"/>
    </xf>
    <xf numFmtId="0" fontId="2" fillId="0" borderId="1" xfId="0" applyFont="1" applyBorder="1" applyAlignment="1">
      <alignment horizontal="center"/>
    </xf>
    <xf numFmtId="167" fontId="2" fillId="0" borderId="1" xfId="0" applyNumberFormat="1" applyFont="1" applyBorder="1" applyAlignment="1">
      <alignment horizontal="center"/>
    </xf>
    <xf numFmtId="0" fontId="0" fillId="0" borderId="1" xfId="0" applyBorder="1"/>
    <xf numFmtId="167" fontId="2" fillId="0" borderId="1" xfId="0" applyNumberFormat="1" applyFont="1" applyBorder="1" applyAlignment="1">
      <alignment horizontal="left"/>
    </xf>
    <xf numFmtId="0" fontId="3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right"/>
    </xf>
    <xf numFmtId="0" fontId="7" fillId="0" borderId="0" xfId="0" applyFont="1"/>
    <xf numFmtId="0" fontId="7" fillId="0" borderId="0" xfId="0" applyFont="1" applyAlignment="1">
      <alignment horizontal="left"/>
    </xf>
    <xf numFmtId="168" fontId="0" fillId="0" borderId="0" xfId="0" applyNumberFormat="1"/>
    <xf numFmtId="0" fontId="0" fillId="4" borderId="0" xfId="0" applyFill="1"/>
    <xf numFmtId="0" fontId="1" fillId="4" borderId="0" xfId="0" applyFont="1" applyFill="1"/>
    <xf numFmtId="167" fontId="8" fillId="4" borderId="1" xfId="0" applyNumberFormat="1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10" fillId="0" borderId="0" xfId="0" applyFont="1"/>
    <xf numFmtId="0" fontId="3" fillId="2" borderId="0" xfId="0" applyFont="1" applyFill="1" applyAlignment="1">
      <alignment horizontal="left"/>
    </xf>
    <xf numFmtId="0" fontId="1" fillId="2" borderId="0" xfId="0" applyFont="1" applyFill="1"/>
    <xf numFmtId="167" fontId="8" fillId="4" borderId="1" xfId="0" applyNumberFormat="1" applyFont="1" applyFill="1" applyBorder="1" applyAlignment="1">
      <alignment horizontal="left"/>
    </xf>
    <xf numFmtId="165" fontId="0" fillId="0" borderId="0" xfId="0" applyNumberFormat="1" applyAlignment="1">
      <alignment horizontal="center"/>
    </xf>
    <xf numFmtId="0" fontId="0" fillId="0" borderId="0" xfId="0" applyAlignment="1">
      <alignment wrapText="1"/>
    </xf>
    <xf numFmtId="0" fontId="10" fillId="0" borderId="3" xfId="0" applyFont="1" applyBorder="1" applyAlignment="1">
      <alignment wrapText="1"/>
    </xf>
    <xf numFmtId="0" fontId="10" fillId="0" borderId="4" xfId="0" applyFont="1" applyBorder="1" applyAlignment="1">
      <alignment wrapText="1"/>
    </xf>
    <xf numFmtId="0" fontId="10" fillId="0" borderId="0" xfId="0" applyFont="1" applyAlignment="1">
      <alignment horizontal="center" wrapText="1"/>
    </xf>
    <xf numFmtId="0" fontId="10" fillId="0" borderId="0" xfId="0" applyFont="1" applyAlignment="1">
      <alignment wrapText="1"/>
    </xf>
    <xf numFmtId="165" fontId="10" fillId="0" borderId="3" xfId="0" applyNumberFormat="1" applyFont="1" applyBorder="1" applyAlignment="1">
      <alignment horizontal="center" wrapText="1"/>
    </xf>
    <xf numFmtId="165" fontId="10" fillId="0" borderId="4" xfId="0" applyNumberFormat="1" applyFont="1" applyBorder="1" applyAlignment="1">
      <alignment horizontal="center" wrapText="1"/>
    </xf>
    <xf numFmtId="0" fontId="6" fillId="0" borderId="0" xfId="0" applyFont="1"/>
    <xf numFmtId="0" fontId="11" fillId="0" borderId="0" xfId="0" applyFont="1"/>
    <xf numFmtId="0" fontId="0" fillId="0" borderId="6" xfId="0" applyBorder="1" applyAlignment="1">
      <alignment horizontal="center"/>
    </xf>
    <xf numFmtId="0" fontId="3" fillId="4" borderId="0" xfId="0" applyFont="1" applyFill="1" applyAlignment="1">
      <alignment horizontal="center" vertical="center"/>
    </xf>
    <xf numFmtId="14" fontId="3" fillId="4" borderId="0" xfId="0" applyNumberFormat="1" applyFont="1" applyFill="1" applyAlignment="1">
      <alignment horizontal="right"/>
    </xf>
    <xf numFmtId="0" fontId="10" fillId="0" borderId="0" xfId="0" applyFont="1" applyAlignment="1">
      <alignment horizontal="center" wrapText="1"/>
    </xf>
    <xf numFmtId="0" fontId="10" fillId="0" borderId="5" xfId="0" applyFont="1" applyBorder="1" applyAlignment="1">
      <alignment horizontal="center" wrapText="1"/>
    </xf>
    <xf numFmtId="0" fontId="10" fillId="0" borderId="0" xfId="0" applyFont="1" applyAlignment="1">
      <alignment horizontal="left" wrapText="1"/>
    </xf>
    <xf numFmtId="0" fontId="0" fillId="0" borderId="0" xfId="0" applyAlignment="1">
      <alignment horizontal="center"/>
    </xf>
    <xf numFmtId="0" fontId="6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13" Type="http://schemas.openxmlformats.org/officeDocument/2006/relationships/image" Target="../media/image15.png"/><Relationship Id="rId3" Type="http://schemas.openxmlformats.org/officeDocument/2006/relationships/image" Target="../media/image5.emf"/><Relationship Id="rId7" Type="http://schemas.openxmlformats.org/officeDocument/2006/relationships/image" Target="../media/image9.png"/><Relationship Id="rId12" Type="http://schemas.openxmlformats.org/officeDocument/2006/relationships/image" Target="../media/image14.png"/><Relationship Id="rId2" Type="http://schemas.openxmlformats.org/officeDocument/2006/relationships/image" Target="../media/image4.png"/><Relationship Id="rId16" Type="http://schemas.openxmlformats.org/officeDocument/2006/relationships/image" Target="../media/image17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11" Type="http://schemas.openxmlformats.org/officeDocument/2006/relationships/image" Target="../media/image13.png"/><Relationship Id="rId5" Type="http://schemas.openxmlformats.org/officeDocument/2006/relationships/image" Target="../media/image7.png"/><Relationship Id="rId15" Type="http://schemas.openxmlformats.org/officeDocument/2006/relationships/image" Target="../media/image16.png"/><Relationship Id="rId10" Type="http://schemas.openxmlformats.org/officeDocument/2006/relationships/image" Target="../media/image12.png"/><Relationship Id="rId4" Type="http://schemas.openxmlformats.org/officeDocument/2006/relationships/image" Target="../media/image6.png"/><Relationship Id="rId9" Type="http://schemas.openxmlformats.org/officeDocument/2006/relationships/image" Target="../media/image11.png"/><Relationship Id="rId1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25.png"/><Relationship Id="rId3" Type="http://schemas.openxmlformats.org/officeDocument/2006/relationships/image" Target="../media/image5.emf"/><Relationship Id="rId7" Type="http://schemas.openxmlformats.org/officeDocument/2006/relationships/image" Target="../media/image24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image" Target="../media/image23.png"/><Relationship Id="rId5" Type="http://schemas.openxmlformats.org/officeDocument/2006/relationships/image" Target="../media/image1.png"/><Relationship Id="rId4" Type="http://schemas.openxmlformats.org/officeDocument/2006/relationships/image" Target="../media/image10.png"/><Relationship Id="rId9" Type="http://schemas.openxmlformats.org/officeDocument/2006/relationships/image" Target="../media/image2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31</xdr:row>
      <xdr:rowOff>0</xdr:rowOff>
    </xdr:from>
    <xdr:ext cx="304800" cy="308610"/>
    <xdr:sp macro="" textlink="">
      <xdr:nvSpPr>
        <xdr:cNvPr id="4" name="AutoShape 2" descr="Cannabis_Raw">
          <a:extLst>
            <a:ext uri="{FF2B5EF4-FFF2-40B4-BE49-F238E27FC236}">
              <a16:creationId xmlns:a16="http://schemas.microsoft.com/office/drawing/2014/main" id="{B5F9D1FB-3C14-44AD-B347-61C24539B4E7}"/>
            </a:ext>
          </a:extLst>
        </xdr:cNvPr>
        <xdr:cNvSpPr>
          <a:spLocks noChangeAspect="1" noChangeArrowheads="1"/>
        </xdr:cNvSpPr>
      </xdr:nvSpPr>
      <xdr:spPr bwMode="auto">
        <a:xfrm>
          <a:off x="5295900" y="3619500"/>
          <a:ext cx="304800" cy="3086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7</xdr:col>
      <xdr:colOff>0</xdr:colOff>
      <xdr:row>0</xdr:row>
      <xdr:rowOff>0</xdr:rowOff>
    </xdr:from>
    <xdr:to>
      <xdr:col>7</xdr:col>
      <xdr:colOff>304800</xdr:colOff>
      <xdr:row>0</xdr:row>
      <xdr:rowOff>304800</xdr:rowOff>
    </xdr:to>
    <xdr:sp macro="" textlink="">
      <xdr:nvSpPr>
        <xdr:cNvPr id="7169" name="AutoShape 1" descr="Livonia - DayZ Wiki">
          <a:extLst>
            <a:ext uri="{FF2B5EF4-FFF2-40B4-BE49-F238E27FC236}">
              <a16:creationId xmlns:a16="http://schemas.microsoft.com/office/drawing/2014/main" id="{4C133AFC-B72E-59B3-8D05-4BB8FE8EF0F4}"/>
            </a:ext>
          </a:extLst>
        </xdr:cNvPr>
        <xdr:cNvSpPr>
          <a:spLocks noChangeAspect="1" noChangeArrowheads="1"/>
        </xdr:cNvSpPr>
      </xdr:nvSpPr>
      <xdr:spPr bwMode="auto">
        <a:xfrm>
          <a:off x="5448300" y="66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106157</xdr:colOff>
      <xdr:row>32</xdr:row>
      <xdr:rowOff>167071</xdr:rowOff>
    </xdr:from>
    <xdr:to>
      <xdr:col>4</xdr:col>
      <xdr:colOff>1120656</xdr:colOff>
      <xdr:row>35</xdr:row>
      <xdr:rowOff>17961</xdr:rowOff>
    </xdr:to>
    <xdr:pic>
      <xdr:nvPicPr>
        <xdr:cNvPr id="8" name="Picture 7" descr="Sold PNG Images Transparent Free Download">
          <a:extLst>
            <a:ext uri="{FF2B5EF4-FFF2-40B4-BE49-F238E27FC236}">
              <a16:creationId xmlns:a16="http://schemas.microsoft.com/office/drawing/2014/main" id="{2F658799-44D1-C33D-FDC1-A5E705B2ED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71" y="9583214"/>
          <a:ext cx="1003069" cy="7473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511628</xdr:colOff>
      <xdr:row>4</xdr:row>
      <xdr:rowOff>87086</xdr:rowOff>
    </xdr:from>
    <xdr:to>
      <xdr:col>4</xdr:col>
      <xdr:colOff>413658</xdr:colOff>
      <xdr:row>6</xdr:row>
      <xdr:rowOff>26894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8A866399-28A0-4BDC-959D-8678C935F0D2}"/>
            </a:ext>
          </a:extLst>
        </xdr:cNvPr>
        <xdr:cNvSpPr/>
      </xdr:nvSpPr>
      <xdr:spPr>
        <a:xfrm>
          <a:off x="511628" y="1342145"/>
          <a:ext cx="2941065" cy="639055"/>
        </a:xfrm>
        <a:prstGeom prst="rect">
          <a:avLst/>
        </a:prstGeom>
        <a:solidFill>
          <a:srgbClr val="0070C0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GB" sz="2400"/>
        </a:p>
      </xdr:txBody>
    </xdr:sp>
    <xdr:clientData/>
  </xdr:twoCellAnchor>
  <xdr:twoCellAnchor>
    <xdr:from>
      <xdr:col>1</xdr:col>
      <xdr:colOff>326571</xdr:colOff>
      <xdr:row>4</xdr:row>
      <xdr:rowOff>76200</xdr:rowOff>
    </xdr:from>
    <xdr:to>
      <xdr:col>6</xdr:col>
      <xdr:colOff>21770</xdr:colOff>
      <xdr:row>6</xdr:row>
      <xdr:rowOff>26894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D12B3AA1-11D3-94C9-9152-85F8F1E57905}"/>
            </a:ext>
          </a:extLst>
        </xdr:cNvPr>
        <xdr:cNvSpPr/>
      </xdr:nvSpPr>
      <xdr:spPr>
        <a:xfrm>
          <a:off x="936171" y="1331259"/>
          <a:ext cx="3971364" cy="649941"/>
        </a:xfrm>
        <a:prstGeom prst="rect">
          <a:avLst/>
        </a:prstGeom>
        <a:solidFill>
          <a:srgbClr val="0070C0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2400"/>
            <a:t>LIVONIA TRADER - RECIEPT  </a:t>
          </a:r>
        </a:p>
      </xdr:txBody>
    </xdr:sp>
    <xdr:clientData/>
  </xdr:twoCellAnchor>
  <xdr:twoCellAnchor editAs="oneCell">
    <xdr:from>
      <xdr:col>1</xdr:col>
      <xdr:colOff>81905</xdr:colOff>
      <xdr:row>4</xdr:row>
      <xdr:rowOff>161360</xdr:rowOff>
    </xdr:from>
    <xdr:to>
      <xdr:col>1</xdr:col>
      <xdr:colOff>551442</xdr:colOff>
      <xdr:row>5</xdr:row>
      <xdr:rowOff>171579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023678F-669C-CE61-D177-FA61236C6F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1505" y="1416419"/>
          <a:ext cx="482872" cy="490503"/>
        </a:xfrm>
        <a:prstGeom prst="rect">
          <a:avLst/>
        </a:prstGeom>
      </xdr:spPr>
    </xdr:pic>
    <xdr:clientData/>
  </xdr:twoCellAnchor>
  <xdr:twoCellAnchor>
    <xdr:from>
      <xdr:col>17</xdr:col>
      <xdr:colOff>190501</xdr:colOff>
      <xdr:row>4</xdr:row>
      <xdr:rowOff>359501</xdr:rowOff>
    </xdr:from>
    <xdr:to>
      <xdr:col>22</xdr:col>
      <xdr:colOff>54430</xdr:colOff>
      <xdr:row>6</xdr:row>
      <xdr:rowOff>294955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F123A115-11F6-4301-9F66-1D76B3680CF2}"/>
            </a:ext>
          </a:extLst>
        </xdr:cNvPr>
        <xdr:cNvSpPr/>
      </xdr:nvSpPr>
      <xdr:spPr>
        <a:xfrm>
          <a:off x="11756572" y="1597751"/>
          <a:ext cx="4776108" cy="629418"/>
        </a:xfrm>
        <a:prstGeom prst="rect">
          <a:avLst/>
        </a:prstGeom>
        <a:solidFill>
          <a:srgbClr val="0070C0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2400"/>
            <a:t>LIVONIA TRADER - RECIEPT  </a:t>
          </a:r>
        </a:p>
      </xdr:txBody>
    </xdr:sp>
    <xdr:clientData/>
  </xdr:twoCellAnchor>
  <xdr:twoCellAnchor editAs="oneCell">
    <xdr:from>
      <xdr:col>17</xdr:col>
      <xdr:colOff>312965</xdr:colOff>
      <xdr:row>4</xdr:row>
      <xdr:rowOff>421821</xdr:rowOff>
    </xdr:from>
    <xdr:to>
      <xdr:col>18</xdr:col>
      <xdr:colOff>168275</xdr:colOff>
      <xdr:row>6</xdr:row>
      <xdr:rowOff>226028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D5BBC9E-8AB6-4D3B-9A5E-3E0B925F9D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879036" y="1660071"/>
          <a:ext cx="467632" cy="4981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606311</xdr:colOff>
      <xdr:row>3</xdr:row>
      <xdr:rowOff>23692</xdr:rowOff>
    </xdr:from>
    <xdr:to>
      <xdr:col>5</xdr:col>
      <xdr:colOff>30480</xdr:colOff>
      <xdr:row>14</xdr:row>
      <xdr:rowOff>3811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B7525E6-D345-5155-E54A-A3E53242C6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6311" y="572332"/>
          <a:ext cx="4529569" cy="1991799"/>
        </a:xfrm>
        <a:prstGeom prst="rect">
          <a:avLst/>
        </a:prstGeom>
      </xdr:spPr>
    </xdr:pic>
    <xdr:clientData/>
  </xdr:twoCellAnchor>
  <xdr:twoCellAnchor editAs="oneCell">
    <xdr:from>
      <xdr:col>7</xdr:col>
      <xdr:colOff>554356</xdr:colOff>
      <xdr:row>6</xdr:row>
      <xdr:rowOff>160020</xdr:rowOff>
    </xdr:from>
    <xdr:to>
      <xdr:col>12</xdr:col>
      <xdr:colOff>384510</xdr:colOff>
      <xdr:row>13</xdr:row>
      <xdr:rowOff>59356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505A603-DBFF-58C7-8724-59DEA912C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94196" y="1257300"/>
          <a:ext cx="2880059" cy="1175686"/>
        </a:xfrm>
        <a:prstGeom prst="rect">
          <a:avLst/>
        </a:prstGeom>
      </xdr:spPr>
    </xdr:pic>
    <xdr:clientData/>
  </xdr:twoCellAnchor>
  <xdr:twoCellAnchor editAs="oneCell">
    <xdr:from>
      <xdr:col>0</xdr:col>
      <xdr:colOff>563880</xdr:colOff>
      <xdr:row>0</xdr:row>
      <xdr:rowOff>53340</xdr:rowOff>
    </xdr:from>
    <xdr:to>
      <xdr:col>5</xdr:col>
      <xdr:colOff>339090</xdr:colOff>
      <xdr:row>3</xdr:row>
      <xdr:rowOff>34290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1E041D3-EA9B-4150-4CFF-F3C21E5D66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3880" y="53340"/>
          <a:ext cx="4892040" cy="525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4331</xdr:colOff>
      <xdr:row>15</xdr:row>
      <xdr:rowOff>135255</xdr:rowOff>
    </xdr:from>
    <xdr:to>
      <xdr:col>19</xdr:col>
      <xdr:colOff>424345</xdr:colOff>
      <xdr:row>21</xdr:row>
      <xdr:rowOff>64769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77B9A29-A7E5-4A8B-8762-2D2C707FCC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001771" y="3061335"/>
          <a:ext cx="4079519" cy="1024889"/>
        </a:xfrm>
        <a:prstGeom prst="rect">
          <a:avLst/>
        </a:prstGeom>
      </xdr:spPr>
    </xdr:pic>
    <xdr:clientData/>
  </xdr:twoCellAnchor>
  <xdr:twoCellAnchor editAs="oneCell">
    <xdr:from>
      <xdr:col>10</xdr:col>
      <xdr:colOff>55766</xdr:colOff>
      <xdr:row>18</xdr:row>
      <xdr:rowOff>158115</xdr:rowOff>
    </xdr:from>
    <xdr:to>
      <xdr:col>16</xdr:col>
      <xdr:colOff>449607</xdr:colOff>
      <xdr:row>25</xdr:row>
      <xdr:rowOff>26670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19ECE266-D232-3AF6-7B64-BEF605002B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224406" y="3632835"/>
          <a:ext cx="4047631" cy="1141095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</xdr:colOff>
      <xdr:row>10</xdr:row>
      <xdr:rowOff>53340</xdr:rowOff>
    </xdr:from>
    <xdr:to>
      <xdr:col>18</xdr:col>
      <xdr:colOff>345262</xdr:colOff>
      <xdr:row>15</xdr:row>
      <xdr:rowOff>99251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6301E-FDA1-D464-8CC0-81995A6803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418320" y="1882140"/>
          <a:ext cx="3972382" cy="1135571"/>
        </a:xfrm>
        <a:prstGeom prst="rect">
          <a:avLst/>
        </a:prstGeom>
      </xdr:spPr>
    </xdr:pic>
    <xdr:clientData/>
  </xdr:twoCellAnchor>
  <xdr:twoCellAnchor editAs="oneCell">
    <xdr:from>
      <xdr:col>9</xdr:col>
      <xdr:colOff>582930</xdr:colOff>
      <xdr:row>13</xdr:row>
      <xdr:rowOff>166293</xdr:rowOff>
    </xdr:from>
    <xdr:to>
      <xdr:col>17</xdr:col>
      <xdr:colOff>68580</xdr:colOff>
      <xdr:row>19</xdr:row>
      <xdr:rowOff>84150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5B31C38-07C9-CE05-3F8E-3D1BBF4AD3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141970" y="2543733"/>
          <a:ext cx="4358640" cy="1201827"/>
        </a:xfrm>
        <a:prstGeom prst="rect">
          <a:avLst/>
        </a:prstGeom>
      </xdr:spPr>
    </xdr:pic>
    <xdr:clientData/>
  </xdr:twoCellAnchor>
  <xdr:twoCellAnchor editAs="oneCell">
    <xdr:from>
      <xdr:col>11</xdr:col>
      <xdr:colOff>424816</xdr:colOff>
      <xdr:row>2</xdr:row>
      <xdr:rowOff>118110</xdr:rowOff>
    </xdr:from>
    <xdr:to>
      <xdr:col>13</xdr:col>
      <xdr:colOff>232487</xdr:colOff>
      <xdr:row>7</xdr:row>
      <xdr:rowOff>21434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87B48A0-BE25-4609-81CD-BF9A4ECB9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203056" y="483870"/>
          <a:ext cx="1026871" cy="813914"/>
        </a:xfrm>
        <a:prstGeom prst="rect">
          <a:avLst/>
        </a:prstGeom>
      </xdr:spPr>
    </xdr:pic>
    <xdr:clientData/>
  </xdr:twoCellAnchor>
  <xdr:twoCellAnchor editAs="oneCell">
    <xdr:from>
      <xdr:col>10</xdr:col>
      <xdr:colOff>114300</xdr:colOff>
      <xdr:row>10</xdr:row>
      <xdr:rowOff>1429</xdr:rowOff>
    </xdr:from>
    <xdr:to>
      <xdr:col>14</xdr:col>
      <xdr:colOff>491490</xdr:colOff>
      <xdr:row>18</xdr:row>
      <xdr:rowOff>80624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00BEDF1-A6E9-E547-B783-7B6D091685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 t="30109" b="13920"/>
        <a:stretch>
          <a:fillRect/>
        </a:stretch>
      </xdr:blipFill>
      <xdr:spPr>
        <a:xfrm>
          <a:off x="8168640" y="1906429"/>
          <a:ext cx="2815590" cy="1778455"/>
        </a:xfrm>
        <a:prstGeom prst="rect">
          <a:avLst/>
        </a:prstGeom>
      </xdr:spPr>
    </xdr:pic>
    <xdr:clientData/>
  </xdr:twoCellAnchor>
  <xdr:twoCellAnchor editAs="oneCell">
    <xdr:from>
      <xdr:col>7</xdr:col>
      <xdr:colOff>150495</xdr:colOff>
      <xdr:row>17</xdr:row>
      <xdr:rowOff>55261</xdr:rowOff>
    </xdr:from>
    <xdr:to>
      <xdr:col>12</xdr:col>
      <xdr:colOff>3810</xdr:colOff>
      <xdr:row>24</xdr:row>
      <xdr:rowOff>179237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9D5B4C4-E77C-DE02-9653-1E9ADAF3C4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376035" y="3469021"/>
          <a:ext cx="2901315" cy="1446046"/>
        </a:xfrm>
        <a:prstGeom prst="rect">
          <a:avLst/>
        </a:prstGeom>
      </xdr:spPr>
    </xdr:pic>
    <xdr:clientData/>
  </xdr:twoCellAnchor>
  <xdr:twoCellAnchor editAs="oneCell">
    <xdr:from>
      <xdr:col>9</xdr:col>
      <xdr:colOff>280035</xdr:colOff>
      <xdr:row>3</xdr:row>
      <xdr:rowOff>155781</xdr:rowOff>
    </xdr:from>
    <xdr:to>
      <xdr:col>16</xdr:col>
      <xdr:colOff>184785</xdr:colOff>
      <xdr:row>10</xdr:row>
      <xdr:rowOff>110242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A7CEFCB2-5270-3999-B72C-4D2772D84E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839075" y="704421"/>
          <a:ext cx="4170045" cy="1234621"/>
        </a:xfrm>
        <a:prstGeom prst="rect">
          <a:avLst/>
        </a:prstGeom>
      </xdr:spPr>
    </xdr:pic>
    <xdr:clientData/>
  </xdr:twoCellAnchor>
  <xdr:twoCellAnchor editAs="oneCell">
    <xdr:from>
      <xdr:col>11</xdr:col>
      <xdr:colOff>266700</xdr:colOff>
      <xdr:row>1</xdr:row>
      <xdr:rowOff>129540</xdr:rowOff>
    </xdr:from>
    <xdr:to>
      <xdr:col>17</xdr:col>
      <xdr:colOff>523875</xdr:colOff>
      <xdr:row>7</xdr:row>
      <xdr:rowOff>79218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83725B5C-856F-65DC-7ABE-8F705690DC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044940" y="312420"/>
          <a:ext cx="3909060" cy="1048863"/>
        </a:xfrm>
        <a:prstGeom prst="rect">
          <a:avLst/>
        </a:prstGeom>
      </xdr:spPr>
    </xdr:pic>
    <xdr:clientData/>
  </xdr:twoCellAnchor>
  <xdr:twoCellAnchor editAs="oneCell">
    <xdr:from>
      <xdr:col>11</xdr:col>
      <xdr:colOff>262891</xdr:colOff>
      <xdr:row>5</xdr:row>
      <xdr:rowOff>78903</xdr:rowOff>
    </xdr:from>
    <xdr:to>
      <xdr:col>17</xdr:col>
      <xdr:colOff>453390</xdr:colOff>
      <xdr:row>14</xdr:row>
      <xdr:rowOff>103191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EED422E-E2AF-6D4A-BE93-C71693C3A7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926831" y="1031403"/>
          <a:ext cx="3848099" cy="1731168"/>
        </a:xfrm>
        <a:prstGeom prst="rect">
          <a:avLst/>
        </a:prstGeom>
      </xdr:spPr>
    </xdr:pic>
    <xdr:clientData/>
  </xdr:twoCellAnchor>
  <xdr:twoCellAnchor editAs="oneCell">
    <xdr:from>
      <xdr:col>4</xdr:col>
      <xdr:colOff>68580</xdr:colOff>
      <xdr:row>9</xdr:row>
      <xdr:rowOff>102332</xdr:rowOff>
    </xdr:from>
    <xdr:to>
      <xdr:col>4</xdr:col>
      <xdr:colOff>1019175</xdr:colOff>
      <xdr:row>13</xdr:row>
      <xdr:rowOff>42613</xdr:rowOff>
    </xdr:to>
    <xdr:pic>
      <xdr:nvPicPr>
        <xdr:cNvPr id="3" name="Picture 2" descr="Sold PNG Images Transparent Free Download">
          <a:extLst>
            <a:ext uri="{FF2B5EF4-FFF2-40B4-BE49-F238E27FC236}">
              <a16:creationId xmlns:a16="http://schemas.microsoft.com/office/drawing/2014/main" id="{A55ABD73-8500-4A55-BA54-0C4713FE99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1748252"/>
          <a:ext cx="944880" cy="671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22860</xdr:colOff>
      <xdr:row>2</xdr:row>
      <xdr:rowOff>140970</xdr:rowOff>
    </xdr:from>
    <xdr:to>
      <xdr:col>14</xdr:col>
      <xdr:colOff>217054</xdr:colOff>
      <xdr:row>12</xdr:row>
      <xdr:rowOff>42339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30B472C6-8C84-A0A2-5C5F-63B870F0F9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077200" y="521970"/>
          <a:ext cx="2630689" cy="1808274"/>
        </a:xfrm>
        <a:prstGeom prst="rect">
          <a:avLst/>
        </a:prstGeom>
      </xdr:spPr>
    </xdr:pic>
    <xdr:clientData/>
  </xdr:twoCellAnchor>
  <xdr:twoCellAnchor editAs="oneCell">
    <xdr:from>
      <xdr:col>6</xdr:col>
      <xdr:colOff>579121</xdr:colOff>
      <xdr:row>14</xdr:row>
      <xdr:rowOff>358140</xdr:rowOff>
    </xdr:from>
    <xdr:to>
      <xdr:col>10</xdr:col>
      <xdr:colOff>41634</xdr:colOff>
      <xdr:row>23</xdr:row>
      <xdr:rowOff>38280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B6791A8-2A2F-1B69-3214-05DDA69E4D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309361" y="2918460"/>
          <a:ext cx="1902818" cy="1508940"/>
        </a:xfrm>
        <a:prstGeom prst="rect">
          <a:avLst/>
        </a:prstGeom>
      </xdr:spPr>
    </xdr:pic>
    <xdr:clientData/>
  </xdr:twoCellAnchor>
  <xdr:twoCellAnchor editAs="oneCell">
    <xdr:from>
      <xdr:col>1</xdr:col>
      <xdr:colOff>441961</xdr:colOff>
      <xdr:row>5</xdr:row>
      <xdr:rowOff>0</xdr:rowOff>
    </xdr:from>
    <xdr:to>
      <xdr:col>3</xdr:col>
      <xdr:colOff>5715</xdr:colOff>
      <xdr:row>12</xdr:row>
      <xdr:rowOff>78000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A5F5E02-522C-07F8-6CB2-9139A43D89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51561" y="952500"/>
          <a:ext cx="1592579" cy="14115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57482</xdr:colOff>
      <xdr:row>2</xdr:row>
      <xdr:rowOff>188701</xdr:rowOff>
    </xdr:from>
    <xdr:to>
      <xdr:col>19</xdr:col>
      <xdr:colOff>316319</xdr:colOff>
      <xdr:row>16</xdr:row>
      <xdr:rowOff>59634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1D49C2-45AE-999D-9C0F-A2E670CC6E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56286" y="1074940"/>
          <a:ext cx="6470794" cy="354841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304800</xdr:colOff>
      <xdr:row>1</xdr:row>
      <xdr:rowOff>83820</xdr:rowOff>
    </xdr:from>
    <xdr:to>
      <xdr:col>23</xdr:col>
      <xdr:colOff>206709</xdr:colOff>
      <xdr:row>28</xdr:row>
      <xdr:rowOff>175803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FED9CA-4DD9-D233-329A-78058504A6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80760" y="777240"/>
          <a:ext cx="11179509" cy="626418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606311</xdr:colOff>
      <xdr:row>3</xdr:row>
      <xdr:rowOff>16072</xdr:rowOff>
    </xdr:from>
    <xdr:to>
      <xdr:col>5</xdr:col>
      <xdr:colOff>38100</xdr:colOff>
      <xdr:row>13</xdr:row>
      <xdr:rowOff>179071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1E9732E-CD8A-460F-989B-A22FA5F1CF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6311" y="564712"/>
          <a:ext cx="3241789" cy="1991799"/>
        </a:xfrm>
        <a:prstGeom prst="rect">
          <a:avLst/>
        </a:prstGeom>
      </xdr:spPr>
    </xdr:pic>
    <xdr:clientData/>
  </xdr:twoCellAnchor>
  <xdr:twoCellAnchor editAs="oneCell">
    <xdr:from>
      <xdr:col>9</xdr:col>
      <xdr:colOff>455296</xdr:colOff>
      <xdr:row>1</xdr:row>
      <xdr:rowOff>60960</xdr:rowOff>
    </xdr:from>
    <xdr:to>
      <xdr:col>14</xdr:col>
      <xdr:colOff>287355</xdr:colOff>
      <xdr:row>7</xdr:row>
      <xdr:rowOff>139366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8470C77-E90E-426A-86E3-DF6C3E4326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03696" y="243840"/>
          <a:ext cx="2880059" cy="1175686"/>
        </a:xfrm>
        <a:prstGeom prst="rect">
          <a:avLst/>
        </a:prstGeom>
      </xdr:spPr>
    </xdr:pic>
    <xdr:clientData/>
  </xdr:twoCellAnchor>
  <xdr:twoCellAnchor editAs="oneCell">
    <xdr:from>
      <xdr:col>0</xdr:col>
      <xdr:colOff>563879</xdr:colOff>
      <xdr:row>0</xdr:row>
      <xdr:rowOff>53340</xdr:rowOff>
    </xdr:from>
    <xdr:to>
      <xdr:col>6</xdr:col>
      <xdr:colOff>369277</xdr:colOff>
      <xdr:row>3</xdr:row>
      <xdr:rowOff>34290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A7F50BC-2453-4B2F-803D-0BC0201ED3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3879" y="53340"/>
          <a:ext cx="4224998" cy="5260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577216</xdr:colOff>
      <xdr:row>3</xdr:row>
      <xdr:rowOff>118110</xdr:rowOff>
    </xdr:from>
    <xdr:to>
      <xdr:col>17</xdr:col>
      <xdr:colOff>384887</xdr:colOff>
      <xdr:row>8</xdr:row>
      <xdr:rowOff>17624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873622B-FBED-4D3F-80FD-437E08BA8A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483216" y="666750"/>
          <a:ext cx="1026871" cy="813914"/>
        </a:xfrm>
        <a:prstGeom prst="rect">
          <a:avLst/>
        </a:prstGeom>
      </xdr:spPr>
    </xdr:pic>
    <xdr:clientData/>
  </xdr:twoCellAnchor>
  <xdr:twoCellAnchor editAs="oneCell">
    <xdr:from>
      <xdr:col>8</xdr:col>
      <xdr:colOff>327660</xdr:colOff>
      <xdr:row>19</xdr:row>
      <xdr:rowOff>155672</xdr:rowOff>
    </xdr:from>
    <xdr:to>
      <xdr:col>10</xdr:col>
      <xdr:colOff>57150</xdr:colOff>
      <xdr:row>23</xdr:row>
      <xdr:rowOff>95953</xdr:rowOff>
    </xdr:to>
    <xdr:pic>
      <xdr:nvPicPr>
        <xdr:cNvPr id="6" name="Picture 5" descr="Sold PNG Images Transparent Free Download">
          <a:extLst>
            <a:ext uri="{FF2B5EF4-FFF2-40B4-BE49-F238E27FC236}">
              <a16:creationId xmlns:a16="http://schemas.microsoft.com/office/drawing/2014/main" id="{A1DAAC4A-3942-46EA-80AC-8DCAE9B011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4460" y="3813272"/>
          <a:ext cx="948690" cy="671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274320</xdr:colOff>
      <xdr:row>3</xdr:row>
      <xdr:rowOff>83820</xdr:rowOff>
    </xdr:from>
    <xdr:to>
      <xdr:col>4</xdr:col>
      <xdr:colOff>116944</xdr:colOff>
      <xdr:row>8</xdr:row>
      <xdr:rowOff>135404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9441083-71B5-22F1-F8F7-1D800EB92E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865120" y="632460"/>
          <a:ext cx="452224" cy="965984"/>
        </a:xfrm>
        <a:prstGeom prst="rect">
          <a:avLst/>
        </a:prstGeom>
      </xdr:spPr>
    </xdr:pic>
    <xdr:clientData/>
  </xdr:twoCellAnchor>
  <xdr:twoCellAnchor editAs="oneCell">
    <xdr:from>
      <xdr:col>4</xdr:col>
      <xdr:colOff>144780</xdr:colOff>
      <xdr:row>3</xdr:row>
      <xdr:rowOff>83820</xdr:rowOff>
    </xdr:from>
    <xdr:to>
      <xdr:col>4</xdr:col>
      <xdr:colOff>597004</xdr:colOff>
      <xdr:row>8</xdr:row>
      <xdr:rowOff>135404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5B9CBCC-0300-460B-88AA-0A1A3B5790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345180" y="632460"/>
          <a:ext cx="452224" cy="965984"/>
        </a:xfrm>
        <a:prstGeom prst="rect">
          <a:avLst/>
        </a:prstGeom>
      </xdr:spPr>
    </xdr:pic>
    <xdr:clientData/>
  </xdr:twoCellAnchor>
  <xdr:twoCellAnchor editAs="oneCell">
    <xdr:from>
      <xdr:col>1</xdr:col>
      <xdr:colOff>1066803</xdr:colOff>
      <xdr:row>3</xdr:row>
      <xdr:rowOff>148314</xdr:rowOff>
    </xdr:from>
    <xdr:to>
      <xdr:col>3</xdr:col>
      <xdr:colOff>83820</xdr:colOff>
      <xdr:row>12</xdr:row>
      <xdr:rowOff>111370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95AB464-8835-927B-87C6-C901CFAE945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b="2872"/>
        <a:stretch>
          <a:fillRect/>
        </a:stretch>
      </xdr:blipFill>
      <xdr:spPr>
        <a:xfrm>
          <a:off x="1676403" y="693437"/>
          <a:ext cx="998217" cy="1598425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3</xdr:row>
      <xdr:rowOff>53339</xdr:rowOff>
    </xdr:from>
    <xdr:to>
      <xdr:col>1</xdr:col>
      <xdr:colOff>975360</xdr:colOff>
      <xdr:row>8</xdr:row>
      <xdr:rowOff>105200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E2BB2E0-F6AB-29D8-AC6B-DBD10C3C9E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47700" y="601979"/>
          <a:ext cx="937260" cy="966261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8</xdr:row>
      <xdr:rowOff>114299</xdr:rowOff>
    </xdr:from>
    <xdr:to>
      <xdr:col>1</xdr:col>
      <xdr:colOff>975360</xdr:colOff>
      <xdr:row>13</xdr:row>
      <xdr:rowOff>166160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AB7E9C79-6591-4BA8-A481-56EA2A0765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47700" y="1577339"/>
          <a:ext cx="937260" cy="966261"/>
        </a:xfrm>
        <a:prstGeom prst="rect">
          <a:avLst/>
        </a:prstGeom>
      </xdr:spPr>
    </xdr:pic>
    <xdr:clientData/>
  </xdr:twoCellAnchor>
  <xdr:twoCellAnchor editAs="oneCell">
    <xdr:from>
      <xdr:col>3</xdr:col>
      <xdr:colOff>144963</xdr:colOff>
      <xdr:row>8</xdr:row>
      <xdr:rowOff>174776</xdr:rowOff>
    </xdr:from>
    <xdr:to>
      <xdr:col>5</xdr:col>
      <xdr:colOff>15240</xdr:colOff>
      <xdr:row>13</xdr:row>
      <xdr:rowOff>99500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9B776DE-34A9-D981-D930-15B391DB78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735763" y="1637816"/>
          <a:ext cx="1089477" cy="8391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8.png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jpeg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1.png"/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C40C0-D2CF-4C47-8E7B-E2F662BF034D}">
  <dimension ref="A1:V34"/>
  <sheetViews>
    <sheetView showGridLines="0" tabSelected="1" topLeftCell="A4" zoomScale="70" zoomScaleNormal="70" workbookViewId="0">
      <selection activeCell="H29" sqref="H29"/>
    </sheetView>
  </sheetViews>
  <sheetFormatPr defaultRowHeight="26.25" customHeight="1" x14ac:dyDescent="0.3"/>
  <cols>
    <col min="2" max="2" width="22.88671875" bestFit="1" customWidth="1"/>
    <col min="3" max="3" width="5.88671875" customWidth="1"/>
    <col min="4" max="4" width="6.6640625" customWidth="1"/>
    <col min="5" max="5" width="18" customWidth="1"/>
    <col min="10" max="10" width="15.5546875" customWidth="1"/>
    <col min="11" max="13" width="19.109375" customWidth="1"/>
    <col min="19" max="19" width="22.21875" customWidth="1"/>
    <col min="20" max="20" width="4.44140625" customWidth="1"/>
    <col min="21" max="21" width="20.21875" customWidth="1"/>
    <col min="22" max="22" width="15.77734375" customWidth="1"/>
  </cols>
  <sheetData>
    <row r="1" spans="1:22" ht="26.25" customHeight="1" x14ac:dyDescent="0.3">
      <c r="N1" s="20"/>
    </row>
    <row r="2" spans="1:22" ht="41.25" customHeight="1" x14ac:dyDescent="0.3">
      <c r="A2" s="51" t="s">
        <v>109</v>
      </c>
      <c r="B2" s="51"/>
      <c r="C2" s="51"/>
      <c r="D2" s="51"/>
      <c r="E2" s="51"/>
      <c r="F2" s="51"/>
      <c r="N2" s="20"/>
    </row>
    <row r="3" spans="1:22" ht="15" customHeight="1" x14ac:dyDescent="0.3">
      <c r="A3" s="27"/>
      <c r="B3" s="27"/>
      <c r="C3" s="27"/>
      <c r="D3" s="27"/>
      <c r="E3" s="27"/>
      <c r="F3" s="27"/>
      <c r="N3" s="20"/>
    </row>
    <row r="4" spans="1:22" ht="17.25" customHeight="1" x14ac:dyDescent="0.3">
      <c r="B4" s="21" t="s">
        <v>106</v>
      </c>
      <c r="C4" s="21"/>
      <c r="D4" s="21" t="s">
        <v>107</v>
      </c>
      <c r="E4" s="21" t="s">
        <v>108</v>
      </c>
      <c r="O4" t="s">
        <v>122</v>
      </c>
    </row>
    <row r="5" spans="1:22" ht="38.4" customHeight="1" x14ac:dyDescent="0.3">
      <c r="B5" s="21"/>
      <c r="C5" s="21"/>
      <c r="D5" s="21"/>
      <c r="E5" s="21">
        <v>1</v>
      </c>
      <c r="H5" s="9"/>
      <c r="I5" s="9"/>
      <c r="J5" s="9"/>
      <c r="K5" s="9"/>
      <c r="L5" s="9"/>
      <c r="M5" s="9"/>
      <c r="N5" s="9"/>
    </row>
    <row r="6" spans="1:22" ht="17.25" customHeight="1" x14ac:dyDescent="0.3">
      <c r="B6" s="21"/>
      <c r="C6" s="21"/>
      <c r="D6" s="21"/>
      <c r="E6" s="21">
        <v>1</v>
      </c>
      <c r="H6" s="9"/>
      <c r="I6" s="9"/>
      <c r="J6" s="9"/>
      <c r="K6" s="9"/>
      <c r="L6" s="9"/>
      <c r="M6" s="9"/>
      <c r="N6" s="9"/>
    </row>
    <row r="7" spans="1:22" ht="26.4" customHeight="1" x14ac:dyDescent="0.3">
      <c r="B7" s="21"/>
      <c r="C7" s="21"/>
      <c r="D7" s="21"/>
      <c r="E7" s="21">
        <v>1</v>
      </c>
      <c r="H7" s="50" t="s">
        <v>117</v>
      </c>
      <c r="I7" s="50" t="s">
        <v>118</v>
      </c>
      <c r="J7" s="50" t="s">
        <v>119</v>
      </c>
      <c r="K7" s="50" t="s">
        <v>120</v>
      </c>
      <c r="L7" s="50" t="s">
        <v>121</v>
      </c>
      <c r="M7" s="50" t="s">
        <v>221</v>
      </c>
      <c r="N7" s="50" t="s">
        <v>222</v>
      </c>
    </row>
    <row r="8" spans="1:22" ht="26.25" customHeight="1" x14ac:dyDescent="0.4">
      <c r="B8" s="22" t="s">
        <v>7</v>
      </c>
      <c r="C8" s="23" t="s">
        <v>110</v>
      </c>
      <c r="D8" s="23">
        <f>SUM(H8:N8)</f>
        <v>0</v>
      </c>
      <c r="E8" s="24">
        <f>VLOOKUP(B8,'Trader Prices - Public'!C:E,3,FALSE)*D8</f>
        <v>0</v>
      </c>
      <c r="H8" s="35"/>
      <c r="I8" s="35"/>
      <c r="J8" s="35"/>
      <c r="K8" s="35"/>
      <c r="L8" s="35"/>
      <c r="M8" s="35"/>
      <c r="N8" s="35"/>
      <c r="O8">
        <f>SUM(H8:N8)</f>
        <v>0</v>
      </c>
      <c r="S8" s="22" t="str" cm="1">
        <f t="array" ref="S8:V13">_xlfn._xlws.FILTER(B8:E32,D8:D32&gt;0)</f>
        <v>Hare Pelt</v>
      </c>
      <c r="T8" s="23" t="str">
        <v xml:space="preserve"> - X</v>
      </c>
      <c r="U8" s="23">
        <v>6</v>
      </c>
      <c r="V8" s="24">
        <v>39600</v>
      </c>
    </row>
    <row r="9" spans="1:22" ht="26.25" customHeight="1" x14ac:dyDescent="0.4">
      <c r="B9" s="22" t="s">
        <v>125</v>
      </c>
      <c r="C9" s="23" t="s">
        <v>110</v>
      </c>
      <c r="D9" s="23">
        <f t="shared" ref="D9:D28" si="0">SUM(H9:N9)</f>
        <v>0</v>
      </c>
      <c r="E9" s="24">
        <f>VLOOKUP(B9,'Trader Prices - Public'!C:E,3,FALSE)*D9</f>
        <v>0</v>
      </c>
      <c r="H9" s="35"/>
      <c r="I9" s="35"/>
      <c r="J9" s="35"/>
      <c r="K9" s="35"/>
      <c r="L9" s="35"/>
      <c r="M9" s="35"/>
      <c r="N9" s="35"/>
      <c r="O9">
        <f>SUM(H9:N9)</f>
        <v>0</v>
      </c>
      <c r="S9" s="22" t="str">
        <v>Bud</v>
      </c>
      <c r="T9" s="23" t="str">
        <v xml:space="preserve"> - X</v>
      </c>
      <c r="U9" s="23">
        <v>22</v>
      </c>
      <c r="V9" s="24">
        <v>11000</v>
      </c>
    </row>
    <row r="10" spans="1:22" ht="26.25" customHeight="1" x14ac:dyDescent="0.4">
      <c r="B10" s="22" t="s">
        <v>212</v>
      </c>
      <c r="C10" s="23" t="s">
        <v>110</v>
      </c>
      <c r="D10" s="23">
        <f t="shared" si="0"/>
        <v>0</v>
      </c>
      <c r="E10" s="24">
        <f>VLOOKUP(B10,'Trader Prices - Public'!C:E,3,FALSE)*D10</f>
        <v>0</v>
      </c>
      <c r="H10" s="35"/>
      <c r="I10" s="35"/>
      <c r="J10" s="35"/>
      <c r="K10" s="35"/>
      <c r="L10" s="35"/>
      <c r="M10" s="35"/>
      <c r="N10" s="35"/>
      <c r="O10">
        <f t="shared" ref="O10:O29" si="1">SUM(H10:N10)</f>
        <v>0</v>
      </c>
      <c r="S10" s="22" t="str">
        <v>Bible</v>
      </c>
      <c r="T10" s="23" t="str">
        <v xml:space="preserve"> - X</v>
      </c>
      <c r="U10" s="23">
        <v>1</v>
      </c>
      <c r="V10" s="24">
        <v>6000</v>
      </c>
    </row>
    <row r="11" spans="1:22" ht="26.25" customHeight="1" x14ac:dyDescent="0.4">
      <c r="B11" s="22" t="s">
        <v>213</v>
      </c>
      <c r="C11" s="23" t="s">
        <v>110</v>
      </c>
      <c r="D11" s="23">
        <f t="shared" si="0"/>
        <v>0</v>
      </c>
      <c r="E11" s="24">
        <f>VLOOKUP(B11,'Trader Prices - Public'!C:E,3,FALSE)*D11</f>
        <v>0</v>
      </c>
      <c r="H11" s="35"/>
      <c r="I11" s="35"/>
      <c r="J11" s="35"/>
      <c r="K11" s="35"/>
      <c r="L11" s="35"/>
      <c r="M11" s="35"/>
      <c r="N11" s="35"/>
      <c r="O11">
        <f t="shared" si="1"/>
        <v>0</v>
      </c>
      <c r="S11" s="22" t="str">
        <v>Cigarettes</v>
      </c>
      <c r="T11" s="23" t="str">
        <v xml:space="preserve"> - X</v>
      </c>
      <c r="U11" s="23">
        <v>12</v>
      </c>
      <c r="V11" s="24">
        <v>12000</v>
      </c>
    </row>
    <row r="12" spans="1:22" ht="26.25" customHeight="1" x14ac:dyDescent="0.4">
      <c r="B12" s="22" t="s">
        <v>9</v>
      </c>
      <c r="C12" s="23" t="s">
        <v>110</v>
      </c>
      <c r="D12" s="23">
        <f t="shared" si="0"/>
        <v>0</v>
      </c>
      <c r="E12" s="24">
        <f>VLOOKUP(B12,'Trader Prices - Public'!C:E,3,FALSE)*D12</f>
        <v>0</v>
      </c>
      <c r="H12" s="35"/>
      <c r="I12" s="35"/>
      <c r="J12" s="35"/>
      <c r="K12" s="35"/>
      <c r="L12" s="35"/>
      <c r="M12" s="35"/>
      <c r="N12" s="35"/>
      <c r="O12">
        <f t="shared" si="1"/>
        <v>0</v>
      </c>
      <c r="S12" s="22" t="str">
        <v>-</v>
      </c>
      <c r="T12" s="23" t="str">
        <v>-</v>
      </c>
      <c r="U12" s="23" t="str">
        <v>TOTAL:</v>
      </c>
      <c r="V12" s="24">
        <v>68600</v>
      </c>
    </row>
    <row r="13" spans="1:22" ht="26.25" customHeight="1" x14ac:dyDescent="0.4">
      <c r="B13" s="22" t="s">
        <v>214</v>
      </c>
      <c r="C13" s="23" t="s">
        <v>110</v>
      </c>
      <c r="D13" s="23">
        <f t="shared" si="0"/>
        <v>0</v>
      </c>
      <c r="E13" s="24">
        <f>VLOOKUP(B13,'Trader Prices - Public'!C:E,3,FALSE)*D13</f>
        <v>0</v>
      </c>
      <c r="H13" s="35"/>
      <c r="I13" s="35"/>
      <c r="J13" s="35"/>
      <c r="K13" s="35"/>
      <c r="L13" s="35"/>
      <c r="M13" s="35"/>
      <c r="N13" s="35"/>
      <c r="O13">
        <f t="shared" si="1"/>
        <v>0</v>
      </c>
      <c r="S13" s="22" t="str">
        <v>-</v>
      </c>
      <c r="T13" s="23" t="str">
        <v>-</v>
      </c>
      <c r="U13" s="23" t="str">
        <v>3 Way Split</v>
      </c>
      <c r="V13" s="24">
        <v>22866.666666666668</v>
      </c>
    </row>
    <row r="14" spans="1:22" ht="26.25" customHeight="1" x14ac:dyDescent="0.4">
      <c r="B14" s="22" t="s">
        <v>5</v>
      </c>
      <c r="C14" s="23" t="s">
        <v>110</v>
      </c>
      <c r="D14" s="23">
        <f t="shared" si="0"/>
        <v>6</v>
      </c>
      <c r="E14" s="24">
        <f>VLOOKUP(B14,'Trader Prices - Public'!C:E,3,FALSE)*D14</f>
        <v>39600</v>
      </c>
      <c r="H14" s="35">
        <v>6</v>
      </c>
      <c r="I14" s="35"/>
      <c r="J14" s="35"/>
      <c r="K14" s="35"/>
      <c r="L14" s="35"/>
      <c r="M14" s="35"/>
      <c r="N14" s="35"/>
      <c r="O14">
        <f t="shared" si="1"/>
        <v>6</v>
      </c>
      <c r="S14" s="22"/>
      <c r="T14" s="23"/>
      <c r="U14" s="23"/>
      <c r="V14" s="24"/>
    </row>
    <row r="15" spans="1:22" ht="26.25" customHeight="1" x14ac:dyDescent="0.4">
      <c r="B15" s="22" t="s">
        <v>128</v>
      </c>
      <c r="C15" s="23" t="s">
        <v>110</v>
      </c>
      <c r="D15" s="23">
        <f t="shared" si="0"/>
        <v>0</v>
      </c>
      <c r="E15" s="24">
        <f>VLOOKUP(B15,'Trader Prices - Public'!C:E,3,FALSE)*D15</f>
        <v>0</v>
      </c>
      <c r="H15" s="35"/>
      <c r="I15" s="35"/>
      <c r="J15" s="35"/>
      <c r="K15" s="35"/>
      <c r="L15" s="35"/>
      <c r="M15" s="35"/>
      <c r="N15" s="35"/>
      <c r="O15">
        <f t="shared" si="1"/>
        <v>0</v>
      </c>
      <c r="S15" s="22"/>
      <c r="T15" s="23"/>
      <c r="U15" s="23"/>
      <c r="V15" s="24"/>
    </row>
    <row r="16" spans="1:22" ht="26.25" customHeight="1" x14ac:dyDescent="0.4">
      <c r="B16" s="22" t="s">
        <v>4</v>
      </c>
      <c r="C16" s="23" t="s">
        <v>110</v>
      </c>
      <c r="D16" s="23">
        <f t="shared" si="0"/>
        <v>0</v>
      </c>
      <c r="E16" s="24">
        <f>VLOOKUP(B16,'Trader Prices - Public'!C:E,3,FALSE)*D16</f>
        <v>0</v>
      </c>
      <c r="H16" s="35"/>
      <c r="I16" s="35"/>
      <c r="J16" s="35"/>
      <c r="K16" s="35"/>
      <c r="L16" s="35"/>
      <c r="M16" s="35"/>
      <c r="N16" s="35"/>
      <c r="O16">
        <f t="shared" si="1"/>
        <v>0</v>
      </c>
      <c r="S16" s="22"/>
      <c r="T16" s="23"/>
      <c r="U16" s="23"/>
      <c r="V16" s="24"/>
    </row>
    <row r="17" spans="2:22" ht="26.25" customHeight="1" x14ac:dyDescent="0.4">
      <c r="B17" s="22" t="s">
        <v>83</v>
      </c>
      <c r="C17" s="23" t="s">
        <v>110</v>
      </c>
      <c r="D17" s="23">
        <f t="shared" si="0"/>
        <v>22</v>
      </c>
      <c r="E17" s="24">
        <f>VLOOKUP(B17,'Trader Prices - Public'!C:E,3,FALSE)*D17</f>
        <v>11000</v>
      </c>
      <c r="H17" s="35">
        <v>22</v>
      </c>
      <c r="I17" s="35"/>
      <c r="J17" s="35"/>
      <c r="K17" s="35"/>
      <c r="L17" s="35"/>
      <c r="M17" s="35"/>
      <c r="N17" s="35"/>
      <c r="O17">
        <f t="shared" si="1"/>
        <v>22</v>
      </c>
      <c r="S17" s="22"/>
      <c r="T17" s="23"/>
      <c r="U17" s="23"/>
      <c r="V17" s="24"/>
    </row>
    <row r="18" spans="2:22" ht="26.25" customHeight="1" x14ac:dyDescent="0.4">
      <c r="B18" s="22" t="s">
        <v>215</v>
      </c>
      <c r="C18" s="23" t="s">
        <v>110</v>
      </c>
      <c r="D18" s="23">
        <f t="shared" si="0"/>
        <v>0</v>
      </c>
      <c r="E18" s="24">
        <f>VLOOKUP(B18,'Trader Prices - Public'!C:E,3,FALSE)*D18</f>
        <v>0</v>
      </c>
      <c r="H18" s="35"/>
      <c r="I18" s="35"/>
      <c r="J18" s="35"/>
      <c r="K18" s="35"/>
      <c r="L18" s="35"/>
      <c r="M18" s="35"/>
      <c r="N18" s="35"/>
      <c r="O18">
        <f t="shared" si="1"/>
        <v>0</v>
      </c>
      <c r="S18" s="22"/>
      <c r="T18" s="23"/>
      <c r="U18" s="23"/>
      <c r="V18" s="24"/>
    </row>
    <row r="19" spans="2:22" ht="26.25" customHeight="1" x14ac:dyDescent="0.4">
      <c r="B19" s="22" t="s">
        <v>131</v>
      </c>
      <c r="C19" s="23" t="s">
        <v>110</v>
      </c>
      <c r="D19" s="23">
        <f t="shared" si="0"/>
        <v>0</v>
      </c>
      <c r="E19" s="24">
        <f>VLOOKUP(B19,'Trader Prices - Public'!C:E,3,FALSE)*D19</f>
        <v>0</v>
      </c>
      <c r="H19" s="35"/>
      <c r="I19" s="35"/>
      <c r="J19" s="35"/>
      <c r="K19" s="35"/>
      <c r="L19" s="35"/>
      <c r="M19" s="35"/>
      <c r="N19" s="35"/>
      <c r="O19">
        <f t="shared" si="1"/>
        <v>0</v>
      </c>
      <c r="S19" s="22"/>
      <c r="T19" s="23"/>
      <c r="U19" s="23"/>
      <c r="V19" s="24"/>
    </row>
    <row r="20" spans="2:22" ht="26.25" customHeight="1" x14ac:dyDescent="0.4">
      <c r="B20" s="22" t="s">
        <v>130</v>
      </c>
      <c r="C20" s="23" t="s">
        <v>110</v>
      </c>
      <c r="D20" s="23">
        <f t="shared" si="0"/>
        <v>0</v>
      </c>
      <c r="E20" s="24">
        <f>VLOOKUP(B20,'Trader Prices - Public'!C:E,3,FALSE)*D20</f>
        <v>0</v>
      </c>
      <c r="H20" s="35"/>
      <c r="I20" s="35"/>
      <c r="J20" s="35"/>
      <c r="K20" s="35"/>
      <c r="L20" s="35"/>
      <c r="M20" s="35"/>
      <c r="N20" s="35"/>
      <c r="O20">
        <f t="shared" si="1"/>
        <v>0</v>
      </c>
      <c r="S20" s="22"/>
      <c r="T20" s="23"/>
      <c r="U20" s="23"/>
      <c r="V20" s="24"/>
    </row>
    <row r="21" spans="2:22" ht="26.25" customHeight="1" x14ac:dyDescent="0.4">
      <c r="B21" s="22" t="s">
        <v>216</v>
      </c>
      <c r="C21" s="23" t="s">
        <v>110</v>
      </c>
      <c r="D21" s="23">
        <f t="shared" si="0"/>
        <v>0</v>
      </c>
      <c r="E21" s="24">
        <f>VLOOKUP(B21,'Trader Prices - Public'!C:E,3,FALSE)*D21</f>
        <v>0</v>
      </c>
      <c r="H21" s="35"/>
      <c r="I21" s="35"/>
      <c r="J21" s="35"/>
      <c r="K21" s="35"/>
      <c r="L21" s="35"/>
      <c r="M21" s="35"/>
      <c r="N21" s="35"/>
      <c r="O21">
        <f t="shared" si="1"/>
        <v>0</v>
      </c>
      <c r="S21" s="22"/>
      <c r="T21" s="23"/>
      <c r="U21" s="23"/>
      <c r="V21" s="24"/>
    </row>
    <row r="22" spans="2:22" ht="26.25" customHeight="1" x14ac:dyDescent="0.4">
      <c r="B22" s="22" t="s">
        <v>217</v>
      </c>
      <c r="C22" s="23" t="s">
        <v>110</v>
      </c>
      <c r="D22" s="23">
        <f t="shared" si="0"/>
        <v>0</v>
      </c>
      <c r="E22" s="24">
        <f>VLOOKUP(B22,'Trader Prices - Public'!C:E,3,FALSE)*D22</f>
        <v>0</v>
      </c>
      <c r="H22" s="35"/>
      <c r="I22" s="35"/>
      <c r="J22" s="35"/>
      <c r="K22" s="35"/>
      <c r="L22" s="35"/>
      <c r="M22" s="35"/>
      <c r="N22" s="35"/>
      <c r="O22">
        <f t="shared" si="1"/>
        <v>0</v>
      </c>
      <c r="S22" s="22"/>
      <c r="T22" s="23"/>
      <c r="U22" s="23"/>
      <c r="V22" s="24"/>
    </row>
    <row r="23" spans="2:22" ht="26.25" customHeight="1" x14ac:dyDescent="0.4">
      <c r="B23" s="22" t="s">
        <v>2</v>
      </c>
      <c r="C23" s="23" t="s">
        <v>110</v>
      </c>
      <c r="D23" s="23">
        <f t="shared" si="0"/>
        <v>0</v>
      </c>
      <c r="E23" s="24">
        <f>VLOOKUP(B23,'Trader Prices - Public'!C:E,3,FALSE)*D23</f>
        <v>0</v>
      </c>
      <c r="H23" s="35"/>
      <c r="I23" s="35"/>
      <c r="J23" s="35"/>
      <c r="K23" s="35"/>
      <c r="L23" s="35"/>
      <c r="M23" s="35"/>
      <c r="N23" s="35"/>
      <c r="O23">
        <f t="shared" si="1"/>
        <v>0</v>
      </c>
      <c r="S23" s="22"/>
      <c r="T23" s="23"/>
      <c r="U23" s="23"/>
      <c r="V23" s="24"/>
    </row>
    <row r="24" spans="2:22" ht="26.25" customHeight="1" x14ac:dyDescent="0.4">
      <c r="B24" s="22" t="s">
        <v>218</v>
      </c>
      <c r="C24" s="23" t="s">
        <v>110</v>
      </c>
      <c r="D24" s="23">
        <f t="shared" si="0"/>
        <v>0</v>
      </c>
      <c r="E24" s="24">
        <f>VLOOKUP(B24,'Trader Prices - Public'!C:E,3,FALSE)*D24</f>
        <v>0</v>
      </c>
      <c r="H24" s="35"/>
      <c r="I24" s="35"/>
      <c r="J24" s="35"/>
      <c r="K24" s="35"/>
      <c r="L24" s="35"/>
      <c r="M24" s="35"/>
      <c r="N24" s="35"/>
      <c r="O24">
        <f t="shared" si="1"/>
        <v>0</v>
      </c>
      <c r="S24" s="22"/>
      <c r="T24" s="23"/>
      <c r="U24" s="23"/>
      <c r="V24" s="24"/>
    </row>
    <row r="25" spans="2:22" ht="26.25" customHeight="1" x14ac:dyDescent="0.4">
      <c r="B25" s="22" t="s">
        <v>82</v>
      </c>
      <c r="C25" s="23" t="s">
        <v>110</v>
      </c>
      <c r="D25" s="23">
        <f t="shared" si="0"/>
        <v>0</v>
      </c>
      <c r="E25" s="24">
        <f>VLOOKUP(B25,'Trader Prices - Public'!C:E,3,FALSE)*D25</f>
        <v>0</v>
      </c>
      <c r="H25" s="35"/>
      <c r="I25" s="35"/>
      <c r="J25" s="35"/>
      <c r="K25" s="35"/>
      <c r="L25" s="35"/>
      <c r="M25" s="35"/>
      <c r="N25" s="35"/>
      <c r="O25">
        <f t="shared" si="1"/>
        <v>0</v>
      </c>
      <c r="S25" s="22"/>
      <c r="T25" s="23"/>
      <c r="U25" s="23"/>
      <c r="V25" s="24"/>
    </row>
    <row r="26" spans="2:22" ht="26.25" customHeight="1" x14ac:dyDescent="0.4">
      <c r="B26" s="22" t="s">
        <v>219</v>
      </c>
      <c r="C26" s="23" t="s">
        <v>110</v>
      </c>
      <c r="D26" s="23">
        <f t="shared" si="0"/>
        <v>0</v>
      </c>
      <c r="E26" s="24">
        <f>VLOOKUP(B26,'Trader Prices - Public'!C:E,3,FALSE)*D26</f>
        <v>0</v>
      </c>
      <c r="H26" s="35"/>
      <c r="I26" s="35"/>
      <c r="J26" s="35"/>
      <c r="K26" s="35"/>
      <c r="L26" s="35"/>
      <c r="M26" s="35"/>
      <c r="N26" s="35"/>
      <c r="O26">
        <f t="shared" si="1"/>
        <v>0</v>
      </c>
      <c r="S26" s="22"/>
      <c r="T26" s="23"/>
      <c r="U26" s="23"/>
      <c r="V26" s="24"/>
    </row>
    <row r="27" spans="2:22" ht="26.25" customHeight="1" x14ac:dyDescent="0.4">
      <c r="B27" s="22" t="s">
        <v>85</v>
      </c>
      <c r="C27" s="23" t="s">
        <v>110</v>
      </c>
      <c r="D27" s="23">
        <f t="shared" si="0"/>
        <v>1</v>
      </c>
      <c r="E27" s="24">
        <f>VLOOKUP(B27,'Trader Prices - Public'!C:E,3,FALSE)*D27</f>
        <v>6000</v>
      </c>
      <c r="H27" s="35">
        <v>1</v>
      </c>
      <c r="I27" s="35"/>
      <c r="J27" s="35"/>
      <c r="K27" s="35"/>
      <c r="L27" s="35"/>
      <c r="M27" s="35"/>
      <c r="N27" s="35"/>
      <c r="O27">
        <f t="shared" si="1"/>
        <v>1</v>
      </c>
      <c r="S27" s="22"/>
      <c r="T27" s="23"/>
      <c r="U27" s="23"/>
      <c r="V27" s="24"/>
    </row>
    <row r="28" spans="2:22" ht="26.25" customHeight="1" x14ac:dyDescent="0.4">
      <c r="B28" s="22" t="s">
        <v>3</v>
      </c>
      <c r="C28" s="23" t="s">
        <v>110</v>
      </c>
      <c r="D28" s="23">
        <f t="shared" si="0"/>
        <v>12</v>
      </c>
      <c r="E28" s="24">
        <f>VLOOKUP(B28,'Trader Prices - Public'!C:E,3,FALSE)*D28</f>
        <v>12000</v>
      </c>
      <c r="H28" s="35">
        <v>12</v>
      </c>
      <c r="I28" s="35"/>
      <c r="J28" s="35"/>
      <c r="K28" s="35"/>
      <c r="L28" s="35"/>
      <c r="M28" s="35"/>
      <c r="N28" s="35"/>
      <c r="O28">
        <f t="shared" si="1"/>
        <v>12</v>
      </c>
      <c r="S28" s="22"/>
      <c r="T28" s="23"/>
      <c r="U28" s="23"/>
      <c r="V28" s="24"/>
    </row>
    <row r="29" spans="2:22" ht="26.25" customHeight="1" x14ac:dyDescent="0.4">
      <c r="B29" s="22"/>
      <c r="C29" s="23" t="s">
        <v>110</v>
      </c>
      <c r="D29" s="23">
        <v>0</v>
      </c>
      <c r="E29" s="24"/>
      <c r="H29" s="35"/>
      <c r="I29" s="35"/>
      <c r="J29" s="35"/>
      <c r="K29" s="35"/>
      <c r="L29" s="35"/>
      <c r="M29" s="35"/>
      <c r="N29" s="35"/>
      <c r="O29">
        <f t="shared" si="1"/>
        <v>0</v>
      </c>
      <c r="S29" s="22"/>
      <c r="T29" s="23"/>
      <c r="U29" s="23"/>
      <c r="V29" s="24"/>
    </row>
    <row r="30" spans="2:22" ht="26.25" customHeight="1" x14ac:dyDescent="0.4">
      <c r="B30" s="22"/>
      <c r="C30" s="23"/>
      <c r="D30" s="23">
        <v>0</v>
      </c>
      <c r="E30" s="24"/>
    </row>
    <row r="31" spans="2:22" ht="26.25" customHeight="1" x14ac:dyDescent="0.5">
      <c r="B31" s="25" t="s">
        <v>123</v>
      </c>
      <c r="C31" s="22" t="s">
        <v>123</v>
      </c>
      <c r="D31" s="22" t="s">
        <v>111</v>
      </c>
      <c r="E31" s="26">
        <f>SUM(E8:E30)</f>
        <v>68600</v>
      </c>
      <c r="G31" s="49" t="s">
        <v>220</v>
      </c>
      <c r="H31">
        <v>3</v>
      </c>
      <c r="J31" s="31"/>
      <c r="K31" s="31"/>
      <c r="L31" s="31"/>
      <c r="M31" s="31"/>
      <c r="N31" s="31"/>
    </row>
    <row r="32" spans="2:22" ht="24.6" customHeight="1" x14ac:dyDescent="0.4">
      <c r="B32" s="22" t="s">
        <v>123</v>
      </c>
      <c r="C32" s="22" t="s">
        <v>123</v>
      </c>
      <c r="D32" s="22" t="str">
        <f>IF(H31="","",H31&amp;" Way Split")</f>
        <v>3 Way Split</v>
      </c>
      <c r="E32" s="26">
        <f>IF(H31="","",E31/H31)</f>
        <v>22866.666666666668</v>
      </c>
    </row>
    <row r="33" spans="2:2" ht="18.75" customHeight="1" x14ac:dyDescent="0.3"/>
    <row r="34" spans="2:2" ht="26.25" customHeight="1" x14ac:dyDescent="0.4">
      <c r="B34" s="28">
        <f ca="1">TODAY()</f>
        <v>46121</v>
      </c>
    </row>
  </sheetData>
  <autoFilter ref="B4:E31" xr:uid="{A7BC40C0-D2CF-4C47-8E7B-E2F662BF034D}"/>
  <mergeCells count="1">
    <mergeCell ref="A2:F2"/>
  </mergeCells>
  <phoneticPr fontId="9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3B184-97C2-46E4-959C-5A0DB5D61AF9}">
  <dimension ref="A1:G15"/>
  <sheetViews>
    <sheetView showGridLines="0" workbookViewId="0">
      <selection activeCell="B16" sqref="B16"/>
    </sheetView>
  </sheetViews>
  <sheetFormatPr defaultRowHeight="14.4" x14ac:dyDescent="0.3"/>
  <cols>
    <col min="2" max="2" width="21.33203125" bestFit="1" customWidth="1"/>
    <col min="4" max="4" width="20" bestFit="1" customWidth="1"/>
    <col min="5" max="5" width="15.5546875" customWidth="1"/>
  </cols>
  <sheetData>
    <row r="1" spans="1:7" x14ac:dyDescent="0.3">
      <c r="A1" s="32"/>
      <c r="B1" s="32"/>
      <c r="C1" s="32"/>
      <c r="D1" s="32"/>
      <c r="E1" s="32"/>
      <c r="F1" s="32"/>
      <c r="G1" s="32"/>
    </row>
    <row r="2" spans="1:7" x14ac:dyDescent="0.3">
      <c r="A2" s="32"/>
      <c r="B2" s="32"/>
      <c r="C2" s="32"/>
      <c r="D2" s="32"/>
      <c r="E2" s="32"/>
      <c r="F2" s="32"/>
      <c r="G2" s="32"/>
    </row>
    <row r="3" spans="1:7" x14ac:dyDescent="0.3">
      <c r="A3" s="32"/>
      <c r="B3" s="32"/>
      <c r="C3" s="32"/>
      <c r="D3" s="32"/>
      <c r="E3" s="32"/>
      <c r="F3" s="32"/>
      <c r="G3" s="32"/>
    </row>
    <row r="4" spans="1:7" x14ac:dyDescent="0.3">
      <c r="A4" s="32"/>
      <c r="F4" s="32"/>
      <c r="G4" s="32"/>
    </row>
    <row r="5" spans="1:7" x14ac:dyDescent="0.3">
      <c r="A5" s="32"/>
      <c r="F5" s="32"/>
      <c r="G5" s="32"/>
    </row>
    <row r="6" spans="1:7" x14ac:dyDescent="0.3">
      <c r="A6" s="32"/>
      <c r="F6" s="32"/>
      <c r="G6" s="32"/>
    </row>
    <row r="7" spans="1:7" x14ac:dyDescent="0.3">
      <c r="A7" s="32"/>
      <c r="F7" s="32"/>
      <c r="G7" s="32"/>
    </row>
    <row r="8" spans="1:7" x14ac:dyDescent="0.3">
      <c r="A8" s="32"/>
      <c r="F8" s="32"/>
      <c r="G8" s="32"/>
    </row>
    <row r="9" spans="1:7" x14ac:dyDescent="0.3">
      <c r="A9" s="32"/>
      <c r="F9" s="32"/>
      <c r="G9" s="32"/>
    </row>
    <row r="10" spans="1:7" x14ac:dyDescent="0.3">
      <c r="A10" s="32"/>
      <c r="F10" s="32"/>
      <c r="G10" s="32"/>
    </row>
    <row r="11" spans="1:7" x14ac:dyDescent="0.3">
      <c r="A11" s="32"/>
      <c r="F11" s="32"/>
      <c r="G11" s="32"/>
    </row>
    <row r="12" spans="1:7" x14ac:dyDescent="0.3">
      <c r="A12" s="32"/>
      <c r="F12" s="32"/>
      <c r="G12" s="32"/>
    </row>
    <row r="13" spans="1:7" x14ac:dyDescent="0.3">
      <c r="A13" s="32"/>
      <c r="F13" s="32"/>
      <c r="G13" s="32"/>
    </row>
    <row r="14" spans="1:7" x14ac:dyDescent="0.3">
      <c r="A14" s="32"/>
      <c r="F14" s="32"/>
      <c r="G14" s="32"/>
    </row>
    <row r="15" spans="1:7" ht="28.8" x14ac:dyDescent="0.55000000000000004">
      <c r="A15" s="33"/>
      <c r="B15" s="34">
        <v>100000</v>
      </c>
      <c r="C15" s="33"/>
      <c r="D15" s="52">
        <f ca="1">TODAY()</f>
        <v>46121</v>
      </c>
      <c r="E15" s="52"/>
      <c r="F15" s="33"/>
      <c r="G15" s="33"/>
    </row>
  </sheetData>
  <mergeCells count="1">
    <mergeCell ref="D15:E1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54C5D-6A6B-4A0A-AE47-F9AB1E8C4688}">
  <dimension ref="B2:U25"/>
  <sheetViews>
    <sheetView showGridLines="0" topLeftCell="A4" zoomScale="115" zoomScaleNormal="115" workbookViewId="0">
      <selection activeCell="N5" sqref="N5"/>
    </sheetView>
  </sheetViews>
  <sheetFormatPr defaultRowHeight="14.4" x14ac:dyDescent="0.3"/>
  <cols>
    <col min="2" max="2" width="5.44140625" customWidth="1"/>
    <col min="3" max="3" width="28" customWidth="1"/>
    <col min="4" max="4" width="5" customWidth="1"/>
    <col min="5" max="5" width="12.44140625" customWidth="1"/>
    <col min="7" max="7" width="20.6640625" customWidth="1"/>
    <col min="8" max="8" width="3" bestFit="1" customWidth="1"/>
    <col min="9" max="9" width="12" bestFit="1" customWidth="1"/>
    <col min="19" max="19" width="10.44140625" bestFit="1" customWidth="1"/>
    <col min="20" max="20" width="13.88671875" bestFit="1" customWidth="1"/>
    <col min="21" max="21" width="18.5546875" customWidth="1"/>
  </cols>
  <sheetData>
    <row r="2" spans="2:21" ht="54.9" customHeight="1" x14ac:dyDescent="1.2">
      <c r="B2" s="48" t="s">
        <v>134</v>
      </c>
      <c r="C2" s="48"/>
      <c r="D2" s="48"/>
      <c r="E2" s="48"/>
      <c r="F2" s="48"/>
    </row>
    <row r="4" spans="2:21" ht="23.4" x14ac:dyDescent="0.45">
      <c r="C4" s="8" t="s">
        <v>14</v>
      </c>
      <c r="D4" s="7"/>
      <c r="E4" s="7" t="s">
        <v>12</v>
      </c>
      <c r="G4" s="8" t="s">
        <v>14</v>
      </c>
      <c r="H4" s="7"/>
      <c r="I4" s="7" t="s">
        <v>12</v>
      </c>
      <c r="J4" s="6"/>
      <c r="S4" s="1">
        <v>45986</v>
      </c>
      <c r="T4" s="1">
        <v>45992</v>
      </c>
      <c r="U4" s="1">
        <v>45999</v>
      </c>
    </row>
    <row r="5" spans="2:21" ht="21" x14ac:dyDescent="0.4">
      <c r="C5" s="2" t="s">
        <v>7</v>
      </c>
      <c r="D5" s="5" t="s">
        <v>123</v>
      </c>
      <c r="E5" s="4">
        <v>55000</v>
      </c>
      <c r="G5" s="2" t="s">
        <v>215</v>
      </c>
      <c r="H5" s="5" t="s">
        <v>123</v>
      </c>
      <c r="I5" s="4">
        <v>10000</v>
      </c>
      <c r="J5" s="29" t="s">
        <v>209</v>
      </c>
      <c r="T5" s="3">
        <v>3600</v>
      </c>
      <c r="U5" s="3">
        <v>3600</v>
      </c>
    </row>
    <row r="6" spans="2:21" ht="21" x14ac:dyDescent="0.4">
      <c r="C6" s="2" t="s">
        <v>125</v>
      </c>
      <c r="D6" s="5" t="s">
        <v>123</v>
      </c>
      <c r="E6" s="4">
        <v>37500</v>
      </c>
      <c r="G6" s="2" t="s">
        <v>131</v>
      </c>
      <c r="H6" s="5" t="s">
        <v>123</v>
      </c>
      <c r="I6" s="4">
        <v>34000</v>
      </c>
      <c r="J6" s="29"/>
      <c r="T6" s="4">
        <v>3000</v>
      </c>
      <c r="U6" s="4">
        <v>3000</v>
      </c>
    </row>
    <row r="7" spans="2:21" ht="21" x14ac:dyDescent="0.4">
      <c r="C7" s="2" t="s">
        <v>212</v>
      </c>
      <c r="D7" s="5" t="s">
        <v>123</v>
      </c>
      <c r="E7" s="4">
        <v>35000</v>
      </c>
      <c r="G7" s="2" t="s">
        <v>130</v>
      </c>
      <c r="H7" s="5" t="s">
        <v>123</v>
      </c>
      <c r="I7" s="4">
        <v>20000</v>
      </c>
      <c r="J7" s="29" t="s">
        <v>124</v>
      </c>
      <c r="T7" s="3">
        <v>10800</v>
      </c>
      <c r="U7" s="3">
        <v>10800</v>
      </c>
    </row>
    <row r="8" spans="2:21" ht="21" x14ac:dyDescent="0.4">
      <c r="C8" s="2" t="s">
        <v>213</v>
      </c>
      <c r="D8" s="5" t="s">
        <v>123</v>
      </c>
      <c r="E8" s="4">
        <v>25000</v>
      </c>
      <c r="G8" s="2" t="s">
        <v>216</v>
      </c>
      <c r="H8" s="5" t="s">
        <v>123</v>
      </c>
      <c r="I8" s="4">
        <v>18000</v>
      </c>
      <c r="J8" s="29" t="s">
        <v>116</v>
      </c>
      <c r="T8" s="4">
        <v>9000</v>
      </c>
      <c r="U8" s="4">
        <v>9000</v>
      </c>
    </row>
    <row r="9" spans="2:21" ht="21" x14ac:dyDescent="0.4">
      <c r="C9" s="2" t="s">
        <v>9</v>
      </c>
      <c r="D9" s="5" t="s">
        <v>123</v>
      </c>
      <c r="E9" s="4">
        <v>16800</v>
      </c>
      <c r="G9" s="2" t="s">
        <v>217</v>
      </c>
      <c r="H9" s="5" t="s">
        <v>123</v>
      </c>
      <c r="I9" s="4">
        <v>15000</v>
      </c>
      <c r="J9" s="30" t="s">
        <v>113</v>
      </c>
      <c r="T9" s="3">
        <v>18600</v>
      </c>
      <c r="U9" s="3">
        <v>18600</v>
      </c>
    </row>
    <row r="10" spans="2:21" ht="21" x14ac:dyDescent="0.4">
      <c r="C10" s="2" t="s">
        <v>214</v>
      </c>
      <c r="D10" s="5" t="s">
        <v>123</v>
      </c>
      <c r="E10" s="4">
        <v>14000</v>
      </c>
      <c r="G10" s="2" t="s">
        <v>2</v>
      </c>
      <c r="H10" s="5" t="s">
        <v>123</v>
      </c>
      <c r="I10" s="4">
        <v>9000</v>
      </c>
      <c r="J10" s="29" t="s">
        <v>114</v>
      </c>
      <c r="T10" s="4">
        <v>15500</v>
      </c>
      <c r="U10" s="4">
        <v>15500</v>
      </c>
    </row>
    <row r="11" spans="2:21" ht="21" x14ac:dyDescent="0.4">
      <c r="C11" s="2" t="s">
        <v>5</v>
      </c>
      <c r="D11" s="5" t="s">
        <v>123</v>
      </c>
      <c r="E11" s="4">
        <v>6600</v>
      </c>
      <c r="G11" s="2" t="s">
        <v>218</v>
      </c>
      <c r="H11" s="5" t="s">
        <v>123</v>
      </c>
      <c r="I11" s="4">
        <v>9000</v>
      </c>
      <c r="J11" s="29" t="s">
        <v>115</v>
      </c>
      <c r="T11" s="4">
        <v>8000</v>
      </c>
      <c r="U11" s="4">
        <v>8000</v>
      </c>
    </row>
    <row r="12" spans="2:21" ht="21" x14ac:dyDescent="0.4">
      <c r="C12" s="2" t="s">
        <v>128</v>
      </c>
      <c r="D12" s="5" t="s">
        <v>123</v>
      </c>
      <c r="E12" s="4">
        <v>5500</v>
      </c>
      <c r="G12" s="2" t="s">
        <v>82</v>
      </c>
      <c r="H12" s="5" t="s">
        <v>123</v>
      </c>
      <c r="I12" s="4">
        <v>3000</v>
      </c>
      <c r="J12" s="29" t="s">
        <v>116</v>
      </c>
      <c r="T12" s="4">
        <v>1000</v>
      </c>
      <c r="U12" s="4">
        <v>1000</v>
      </c>
    </row>
    <row r="13" spans="2:21" ht="21" x14ac:dyDescent="0.4">
      <c r="C13" s="2" t="s">
        <v>4</v>
      </c>
      <c r="D13" s="5" t="s">
        <v>123</v>
      </c>
      <c r="E13" s="4">
        <v>12000</v>
      </c>
      <c r="G13" s="2" t="s">
        <v>219</v>
      </c>
      <c r="H13" s="5" t="s">
        <v>123</v>
      </c>
      <c r="I13" s="4">
        <v>7000</v>
      </c>
      <c r="J13" s="29" t="s">
        <v>207</v>
      </c>
      <c r="T13" s="4">
        <v>7000</v>
      </c>
      <c r="U13" s="4">
        <v>7000</v>
      </c>
    </row>
    <row r="14" spans="2:21" ht="21" x14ac:dyDescent="0.4">
      <c r="C14" s="2" t="s">
        <v>83</v>
      </c>
      <c r="D14" s="5" t="s">
        <v>112</v>
      </c>
      <c r="E14" s="4">
        <v>500</v>
      </c>
      <c r="G14" s="2" t="s">
        <v>85</v>
      </c>
      <c r="H14" s="5" t="s">
        <v>123</v>
      </c>
      <c r="I14" s="4">
        <v>6000</v>
      </c>
      <c r="J14" s="36" t="s">
        <v>206</v>
      </c>
      <c r="T14" s="4">
        <v>500</v>
      </c>
      <c r="U14" s="4">
        <v>500</v>
      </c>
    </row>
    <row r="15" spans="2:21" ht="21" x14ac:dyDescent="0.4">
      <c r="C15" s="2" t="s">
        <v>215</v>
      </c>
      <c r="D15" s="5" t="s">
        <v>123</v>
      </c>
      <c r="E15" s="4">
        <v>10000</v>
      </c>
      <c r="G15" s="2" t="s">
        <v>3</v>
      </c>
      <c r="H15" s="5" t="s">
        <v>123</v>
      </c>
      <c r="I15" s="4">
        <v>1000</v>
      </c>
      <c r="J15" s="29" t="s">
        <v>208</v>
      </c>
      <c r="T15" s="4">
        <v>2500</v>
      </c>
      <c r="U15" s="4">
        <v>2500</v>
      </c>
    </row>
    <row r="16" spans="2:21" ht="21" x14ac:dyDescent="0.4">
      <c r="C16" s="2" t="s">
        <v>131</v>
      </c>
      <c r="D16" s="5" t="s">
        <v>123</v>
      </c>
      <c r="E16" s="4">
        <v>34000</v>
      </c>
      <c r="J16" s="2"/>
      <c r="T16" s="4">
        <v>35000</v>
      </c>
      <c r="U16" s="4">
        <v>35000</v>
      </c>
    </row>
    <row r="17" spans="3:21" ht="21" x14ac:dyDescent="0.4">
      <c r="C17" s="2" t="s">
        <v>130</v>
      </c>
      <c r="D17" s="5" t="s">
        <v>123</v>
      </c>
      <c r="E17" s="4">
        <v>20000</v>
      </c>
      <c r="G17" s="37" t="s">
        <v>133</v>
      </c>
      <c r="H17" s="19"/>
      <c r="I17" s="19"/>
      <c r="J17" s="2"/>
      <c r="T17" s="4">
        <v>13500</v>
      </c>
      <c r="U17" s="4">
        <v>13500</v>
      </c>
    </row>
    <row r="18" spans="3:21" ht="21" x14ac:dyDescent="0.4">
      <c r="C18" s="2" t="s">
        <v>216</v>
      </c>
      <c r="D18" s="5" t="s">
        <v>123</v>
      </c>
      <c r="E18" s="4">
        <v>18000</v>
      </c>
      <c r="G18" s="38" t="s">
        <v>127</v>
      </c>
      <c r="H18" s="19"/>
      <c r="I18" s="19"/>
      <c r="T18" s="4">
        <v>11000</v>
      </c>
      <c r="U18" s="4">
        <v>11000</v>
      </c>
    </row>
    <row r="19" spans="3:21" ht="21" x14ac:dyDescent="0.4">
      <c r="C19" s="2" t="s">
        <v>217</v>
      </c>
      <c r="D19" s="5" t="s">
        <v>123</v>
      </c>
      <c r="E19" s="4">
        <v>15000</v>
      </c>
      <c r="G19" s="38" t="s">
        <v>126</v>
      </c>
      <c r="H19" s="19"/>
      <c r="I19" s="19"/>
      <c r="T19" s="4">
        <v>6000</v>
      </c>
      <c r="U19" s="4">
        <v>6000</v>
      </c>
    </row>
    <row r="20" spans="3:21" ht="21" x14ac:dyDescent="0.4">
      <c r="C20" s="2" t="s">
        <v>2</v>
      </c>
      <c r="D20" s="5" t="s">
        <v>123</v>
      </c>
      <c r="E20" s="4">
        <v>9000</v>
      </c>
    </row>
    <row r="21" spans="3:21" ht="21" x14ac:dyDescent="0.4">
      <c r="C21" s="2" t="s">
        <v>218</v>
      </c>
      <c r="D21" s="5" t="s">
        <v>123</v>
      </c>
      <c r="E21" s="4">
        <v>9000</v>
      </c>
    </row>
    <row r="22" spans="3:21" ht="21" x14ac:dyDescent="0.4">
      <c r="C22" s="2" t="s">
        <v>82</v>
      </c>
      <c r="D22" s="5" t="s">
        <v>123</v>
      </c>
      <c r="E22" s="4">
        <v>3000</v>
      </c>
    </row>
    <row r="23" spans="3:21" ht="21" x14ac:dyDescent="0.4">
      <c r="C23" s="2" t="s">
        <v>219</v>
      </c>
      <c r="D23" s="5" t="s">
        <v>123</v>
      </c>
      <c r="E23" s="4">
        <v>7000</v>
      </c>
    </row>
    <row r="24" spans="3:21" ht="21" x14ac:dyDescent="0.4">
      <c r="C24" s="2" t="s">
        <v>85</v>
      </c>
      <c r="D24" s="5" t="s">
        <v>123</v>
      </c>
      <c r="E24" s="4">
        <v>6000</v>
      </c>
    </row>
    <row r="25" spans="3:21" ht="21" x14ac:dyDescent="0.4">
      <c r="C25" s="2" t="s">
        <v>3</v>
      </c>
      <c r="D25" s="5" t="s">
        <v>123</v>
      </c>
      <c r="E25" s="4">
        <v>1000</v>
      </c>
    </row>
  </sheetData>
  <pageMargins left="0.7" right="0.7" top="0.75" bottom="0.75" header="0.3" footer="0.3"/>
  <drawing r:id="rId1"/>
  <picture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E7A4A-1D4E-4491-9D9F-67D0C9266074}">
  <dimension ref="B4:T26"/>
  <sheetViews>
    <sheetView showGridLines="0" topLeftCell="H3" zoomScale="130" zoomScaleNormal="130" workbookViewId="0">
      <selection activeCell="R30" sqref="R30"/>
    </sheetView>
  </sheetViews>
  <sheetFormatPr defaultRowHeight="14.25" customHeight="1" x14ac:dyDescent="0.3"/>
  <cols>
    <col min="3" max="3" width="39.33203125" bestFit="1" customWidth="1"/>
    <col min="6" max="6" width="9.109375" style="41"/>
    <col min="7" max="7" width="28.33203125" style="41" customWidth="1"/>
    <col min="8" max="9" width="12.109375" style="41" bestFit="1" customWidth="1"/>
    <col min="12" max="12" width="39.33203125" bestFit="1" customWidth="1"/>
    <col min="13" max="13" width="14.88671875" customWidth="1"/>
    <col min="14" max="14" width="14.5546875" customWidth="1"/>
    <col min="17" max="17" width="39.33203125" bestFit="1" customWidth="1"/>
    <col min="18" max="18" width="13.5546875" customWidth="1"/>
    <col min="19" max="19" width="12.6640625" customWidth="1"/>
  </cols>
  <sheetData>
    <row r="4" spans="2:19" ht="14.25" customHeight="1" x14ac:dyDescent="0.3">
      <c r="D4" t="s">
        <v>136</v>
      </c>
      <c r="H4" s="53" t="s">
        <v>159</v>
      </c>
      <c r="I4" s="53"/>
      <c r="M4" s="53" t="s">
        <v>159</v>
      </c>
      <c r="N4" s="53"/>
      <c r="R4" s="53" t="s">
        <v>159</v>
      </c>
      <c r="S4" s="53"/>
    </row>
    <row r="5" spans="2:19" ht="14.25" customHeight="1" x14ac:dyDescent="0.3">
      <c r="D5" t="s">
        <v>137</v>
      </c>
      <c r="H5" s="44" t="s">
        <v>160</v>
      </c>
      <c r="I5" s="44" t="s">
        <v>161</v>
      </c>
      <c r="M5" s="44" t="s">
        <v>160</v>
      </c>
      <c r="N5" s="44" t="s">
        <v>161</v>
      </c>
      <c r="R5" s="44" t="s">
        <v>160</v>
      </c>
      <c r="S5" s="44" t="s">
        <v>161</v>
      </c>
    </row>
    <row r="6" spans="2:19" ht="14.25" customHeight="1" x14ac:dyDescent="0.3">
      <c r="B6" t="s">
        <v>138</v>
      </c>
      <c r="C6" t="s">
        <v>139</v>
      </c>
      <c r="D6" s="40">
        <v>10000</v>
      </c>
      <c r="F6" s="42" t="s">
        <v>138</v>
      </c>
      <c r="G6" s="42" t="s">
        <v>139</v>
      </c>
      <c r="H6" s="46">
        <f>D6*2</f>
        <v>20000</v>
      </c>
      <c r="I6" s="46">
        <f>D6*4</f>
        <v>40000</v>
      </c>
      <c r="K6" s="42" t="s">
        <v>138</v>
      </c>
      <c r="L6" s="42" t="s">
        <v>139</v>
      </c>
      <c r="M6" s="46">
        <f t="shared" ref="M6:M24" si="0">D6*2*2</f>
        <v>40000</v>
      </c>
      <c r="N6" s="46">
        <f>D6*2*4</f>
        <v>80000</v>
      </c>
      <c r="P6" s="42" t="s">
        <v>138</v>
      </c>
      <c r="Q6" s="42" t="s">
        <v>139</v>
      </c>
      <c r="R6" s="46">
        <f>D6*3*2</f>
        <v>60000</v>
      </c>
      <c r="S6" s="46">
        <f>D6*3*4</f>
        <v>120000</v>
      </c>
    </row>
    <row r="7" spans="2:19" ht="14.25" customHeight="1" x14ac:dyDescent="0.3">
      <c r="B7" t="s">
        <v>138</v>
      </c>
      <c r="C7" t="s">
        <v>140</v>
      </c>
      <c r="D7" s="40">
        <f>D6+5000</f>
        <v>15000</v>
      </c>
      <c r="F7" s="43" t="s">
        <v>138</v>
      </c>
      <c r="G7" s="43" t="s">
        <v>140</v>
      </c>
      <c r="H7" s="47">
        <f t="shared" ref="H7:H24" si="1">D7*2</f>
        <v>30000</v>
      </c>
      <c r="I7" s="47">
        <f t="shared" ref="I7:I24" si="2">D7*4</f>
        <v>60000</v>
      </c>
      <c r="K7" s="43" t="s">
        <v>138</v>
      </c>
      <c r="L7" s="43" t="s">
        <v>140</v>
      </c>
      <c r="M7" s="47">
        <f t="shared" si="0"/>
        <v>60000</v>
      </c>
      <c r="N7" s="47">
        <f t="shared" ref="N7:N24" si="3">D7*2*4</f>
        <v>120000</v>
      </c>
      <c r="P7" s="43" t="s">
        <v>138</v>
      </c>
      <c r="Q7" s="43" t="s">
        <v>140</v>
      </c>
      <c r="R7" s="47">
        <f t="shared" ref="R7:R24" si="4">D7*3*2</f>
        <v>90000</v>
      </c>
      <c r="S7" s="47">
        <f t="shared" ref="S7:S24" si="5">D7*3*4</f>
        <v>180000</v>
      </c>
    </row>
    <row r="8" spans="2:19" ht="14.25" customHeight="1" x14ac:dyDescent="0.3">
      <c r="B8" t="s">
        <v>138</v>
      </c>
      <c r="C8" t="s">
        <v>141</v>
      </c>
      <c r="D8" s="40">
        <f t="shared" ref="D8:D24" si="6">D7+5000</f>
        <v>20000</v>
      </c>
      <c r="F8" s="43" t="s">
        <v>138</v>
      </c>
      <c r="G8" s="43" t="s">
        <v>141</v>
      </c>
      <c r="H8" s="47">
        <f t="shared" si="1"/>
        <v>40000</v>
      </c>
      <c r="I8" s="47">
        <f t="shared" si="2"/>
        <v>80000</v>
      </c>
      <c r="K8" s="43" t="s">
        <v>138</v>
      </c>
      <c r="L8" s="43" t="s">
        <v>141</v>
      </c>
      <c r="M8" s="47">
        <f t="shared" si="0"/>
        <v>80000</v>
      </c>
      <c r="N8" s="47">
        <f t="shared" si="3"/>
        <v>160000</v>
      </c>
      <c r="P8" s="43" t="s">
        <v>138</v>
      </c>
      <c r="Q8" s="43" t="s">
        <v>141</v>
      </c>
      <c r="R8" s="47">
        <f t="shared" si="4"/>
        <v>120000</v>
      </c>
      <c r="S8" s="47">
        <f t="shared" si="5"/>
        <v>240000</v>
      </c>
    </row>
    <row r="9" spans="2:19" ht="14.25" customHeight="1" x14ac:dyDescent="0.3">
      <c r="B9" t="s">
        <v>142</v>
      </c>
      <c r="C9" t="s">
        <v>143</v>
      </c>
      <c r="D9" s="40">
        <f t="shared" si="6"/>
        <v>25000</v>
      </c>
      <c r="F9" s="43" t="s">
        <v>142</v>
      </c>
      <c r="G9" s="43" t="s">
        <v>143</v>
      </c>
      <c r="H9" s="47">
        <f t="shared" si="1"/>
        <v>50000</v>
      </c>
      <c r="I9" s="47">
        <f t="shared" si="2"/>
        <v>100000</v>
      </c>
      <c r="K9" s="43" t="s">
        <v>142</v>
      </c>
      <c r="L9" s="43" t="s">
        <v>143</v>
      </c>
      <c r="M9" s="47">
        <f t="shared" si="0"/>
        <v>100000</v>
      </c>
      <c r="N9" s="47">
        <f t="shared" si="3"/>
        <v>200000</v>
      </c>
      <c r="P9" s="43" t="s">
        <v>142</v>
      </c>
      <c r="Q9" s="43" t="s">
        <v>143</v>
      </c>
      <c r="R9" s="47">
        <f t="shared" si="4"/>
        <v>150000</v>
      </c>
      <c r="S9" s="47">
        <f t="shared" si="5"/>
        <v>300000</v>
      </c>
    </row>
    <row r="10" spans="2:19" ht="14.25" customHeight="1" x14ac:dyDescent="0.3">
      <c r="B10" t="s">
        <v>138</v>
      </c>
      <c r="C10" t="s">
        <v>144</v>
      </c>
      <c r="D10" s="40">
        <f t="shared" si="6"/>
        <v>30000</v>
      </c>
      <c r="F10" s="43" t="s">
        <v>138</v>
      </c>
      <c r="G10" s="43" t="s">
        <v>144</v>
      </c>
      <c r="H10" s="47">
        <f t="shared" si="1"/>
        <v>60000</v>
      </c>
      <c r="I10" s="47">
        <f t="shared" si="2"/>
        <v>120000</v>
      </c>
      <c r="K10" s="43" t="s">
        <v>138</v>
      </c>
      <c r="L10" s="43" t="s">
        <v>144</v>
      </c>
      <c r="M10" s="47">
        <f t="shared" si="0"/>
        <v>120000</v>
      </c>
      <c r="N10" s="47">
        <f t="shared" si="3"/>
        <v>240000</v>
      </c>
      <c r="P10" s="43" t="s">
        <v>138</v>
      </c>
      <c r="Q10" s="43" t="s">
        <v>144</v>
      </c>
      <c r="R10" s="47">
        <f t="shared" si="4"/>
        <v>180000</v>
      </c>
      <c r="S10" s="47">
        <f t="shared" si="5"/>
        <v>360000</v>
      </c>
    </row>
    <row r="11" spans="2:19" ht="14.25" customHeight="1" x14ac:dyDescent="0.3">
      <c r="B11" t="s">
        <v>142</v>
      </c>
      <c r="C11" t="s">
        <v>145</v>
      </c>
      <c r="D11" s="40">
        <f t="shared" si="6"/>
        <v>35000</v>
      </c>
      <c r="F11" s="43" t="s">
        <v>142</v>
      </c>
      <c r="G11" s="43" t="s">
        <v>145</v>
      </c>
      <c r="H11" s="47">
        <f t="shared" si="1"/>
        <v>70000</v>
      </c>
      <c r="I11" s="47">
        <f t="shared" si="2"/>
        <v>140000</v>
      </c>
      <c r="K11" s="43" t="s">
        <v>142</v>
      </c>
      <c r="L11" s="43" t="s">
        <v>145</v>
      </c>
      <c r="M11" s="47">
        <f t="shared" si="0"/>
        <v>140000</v>
      </c>
      <c r="N11" s="47">
        <f t="shared" si="3"/>
        <v>280000</v>
      </c>
      <c r="P11" s="43" t="s">
        <v>142</v>
      </c>
      <c r="Q11" s="43" t="s">
        <v>145</v>
      </c>
      <c r="R11" s="47">
        <f t="shared" si="4"/>
        <v>210000</v>
      </c>
      <c r="S11" s="47">
        <f t="shared" si="5"/>
        <v>420000</v>
      </c>
    </row>
    <row r="12" spans="2:19" ht="14.25" customHeight="1" x14ac:dyDescent="0.3">
      <c r="B12" t="s">
        <v>138</v>
      </c>
      <c r="C12" t="s">
        <v>146</v>
      </c>
      <c r="D12" s="40">
        <f t="shared" si="6"/>
        <v>40000</v>
      </c>
      <c r="F12" s="43" t="s">
        <v>138</v>
      </c>
      <c r="G12" s="43" t="s">
        <v>146</v>
      </c>
      <c r="H12" s="47">
        <f t="shared" si="1"/>
        <v>80000</v>
      </c>
      <c r="I12" s="47">
        <f t="shared" si="2"/>
        <v>160000</v>
      </c>
      <c r="K12" s="43" t="s">
        <v>138</v>
      </c>
      <c r="L12" s="43" t="s">
        <v>146</v>
      </c>
      <c r="M12" s="47">
        <f t="shared" si="0"/>
        <v>160000</v>
      </c>
      <c r="N12" s="47">
        <f t="shared" si="3"/>
        <v>320000</v>
      </c>
      <c r="P12" s="43" t="s">
        <v>138</v>
      </c>
      <c r="Q12" s="43" t="s">
        <v>146</v>
      </c>
      <c r="R12" s="47">
        <f t="shared" si="4"/>
        <v>240000</v>
      </c>
      <c r="S12" s="47">
        <f t="shared" si="5"/>
        <v>480000</v>
      </c>
    </row>
    <row r="13" spans="2:19" ht="14.25" customHeight="1" x14ac:dyDescent="0.3">
      <c r="B13" t="s">
        <v>142</v>
      </c>
      <c r="C13" t="s">
        <v>147</v>
      </c>
      <c r="D13" s="40">
        <f t="shared" si="6"/>
        <v>45000</v>
      </c>
      <c r="F13" s="43" t="s">
        <v>142</v>
      </c>
      <c r="G13" s="43" t="s">
        <v>147</v>
      </c>
      <c r="H13" s="47">
        <f t="shared" si="1"/>
        <v>90000</v>
      </c>
      <c r="I13" s="47">
        <f t="shared" si="2"/>
        <v>180000</v>
      </c>
      <c r="K13" s="43" t="s">
        <v>142</v>
      </c>
      <c r="L13" s="43" t="s">
        <v>147</v>
      </c>
      <c r="M13" s="47">
        <f t="shared" si="0"/>
        <v>180000</v>
      </c>
      <c r="N13" s="47">
        <f t="shared" si="3"/>
        <v>360000</v>
      </c>
      <c r="P13" s="43" t="s">
        <v>142</v>
      </c>
      <c r="Q13" s="43" t="s">
        <v>147</v>
      </c>
      <c r="R13" s="47">
        <f t="shared" si="4"/>
        <v>270000</v>
      </c>
      <c r="S13" s="47">
        <f t="shared" si="5"/>
        <v>540000</v>
      </c>
    </row>
    <row r="14" spans="2:19" ht="14.25" customHeight="1" x14ac:dyDescent="0.3">
      <c r="B14" t="s">
        <v>142</v>
      </c>
      <c r="C14" t="s">
        <v>148</v>
      </c>
      <c r="D14" s="40">
        <f t="shared" si="6"/>
        <v>50000</v>
      </c>
      <c r="F14" s="43" t="s">
        <v>142</v>
      </c>
      <c r="G14" s="43" t="s">
        <v>148</v>
      </c>
      <c r="H14" s="47">
        <f t="shared" si="1"/>
        <v>100000</v>
      </c>
      <c r="I14" s="47">
        <f t="shared" si="2"/>
        <v>200000</v>
      </c>
      <c r="K14" s="43" t="s">
        <v>142</v>
      </c>
      <c r="L14" s="43" t="s">
        <v>148</v>
      </c>
      <c r="M14" s="47">
        <f t="shared" si="0"/>
        <v>200000</v>
      </c>
      <c r="N14" s="47">
        <f t="shared" si="3"/>
        <v>400000</v>
      </c>
      <c r="P14" s="43" t="s">
        <v>142</v>
      </c>
      <c r="Q14" s="43" t="s">
        <v>148</v>
      </c>
      <c r="R14" s="47">
        <f t="shared" si="4"/>
        <v>300000</v>
      </c>
      <c r="S14" s="47">
        <f t="shared" si="5"/>
        <v>600000</v>
      </c>
    </row>
    <row r="15" spans="2:19" ht="14.25" customHeight="1" x14ac:dyDescent="0.3">
      <c r="B15" t="s">
        <v>142</v>
      </c>
      <c r="C15" t="s">
        <v>149</v>
      </c>
      <c r="D15" s="40">
        <f t="shared" si="6"/>
        <v>55000</v>
      </c>
      <c r="F15" s="43" t="s">
        <v>142</v>
      </c>
      <c r="G15" s="43" t="s">
        <v>149</v>
      </c>
      <c r="H15" s="47">
        <f t="shared" si="1"/>
        <v>110000</v>
      </c>
      <c r="I15" s="47">
        <f t="shared" si="2"/>
        <v>220000</v>
      </c>
      <c r="K15" s="43" t="s">
        <v>142</v>
      </c>
      <c r="L15" s="43" t="s">
        <v>149</v>
      </c>
      <c r="M15" s="47">
        <f t="shared" si="0"/>
        <v>220000</v>
      </c>
      <c r="N15" s="47">
        <f t="shared" si="3"/>
        <v>440000</v>
      </c>
      <c r="P15" s="43" t="s">
        <v>142</v>
      </c>
      <c r="Q15" s="43" t="s">
        <v>149</v>
      </c>
      <c r="R15" s="47">
        <f t="shared" si="4"/>
        <v>330000</v>
      </c>
      <c r="S15" s="47">
        <f t="shared" si="5"/>
        <v>660000</v>
      </c>
    </row>
    <row r="16" spans="2:19" ht="14.25" customHeight="1" x14ac:dyDescent="0.3">
      <c r="B16" t="s">
        <v>142</v>
      </c>
      <c r="C16" t="s">
        <v>150</v>
      </c>
      <c r="D16" s="40">
        <f t="shared" si="6"/>
        <v>60000</v>
      </c>
      <c r="F16" s="43" t="s">
        <v>142</v>
      </c>
      <c r="G16" s="43" t="s">
        <v>150</v>
      </c>
      <c r="H16" s="47">
        <f t="shared" si="1"/>
        <v>120000</v>
      </c>
      <c r="I16" s="47">
        <f t="shared" si="2"/>
        <v>240000</v>
      </c>
      <c r="K16" s="43" t="s">
        <v>142</v>
      </c>
      <c r="L16" s="43" t="s">
        <v>150</v>
      </c>
      <c r="M16" s="47">
        <f t="shared" si="0"/>
        <v>240000</v>
      </c>
      <c r="N16" s="47">
        <f t="shared" si="3"/>
        <v>480000</v>
      </c>
      <c r="P16" s="43" t="s">
        <v>142</v>
      </c>
      <c r="Q16" s="43" t="s">
        <v>150</v>
      </c>
      <c r="R16" s="47">
        <f t="shared" si="4"/>
        <v>360000</v>
      </c>
      <c r="S16" s="47">
        <f t="shared" si="5"/>
        <v>720000</v>
      </c>
    </row>
    <row r="17" spans="2:20" ht="14.25" customHeight="1" x14ac:dyDescent="0.3">
      <c r="B17" t="s">
        <v>138</v>
      </c>
      <c r="C17" t="s">
        <v>151</v>
      </c>
      <c r="D17" s="40">
        <f t="shared" si="6"/>
        <v>65000</v>
      </c>
      <c r="F17" s="43" t="s">
        <v>138</v>
      </c>
      <c r="G17" s="43" t="s">
        <v>151</v>
      </c>
      <c r="H17" s="47">
        <f t="shared" si="1"/>
        <v>130000</v>
      </c>
      <c r="I17" s="47">
        <f t="shared" si="2"/>
        <v>260000</v>
      </c>
      <c r="K17" s="43" t="s">
        <v>138</v>
      </c>
      <c r="L17" s="43" t="s">
        <v>151</v>
      </c>
      <c r="M17" s="47">
        <f t="shared" si="0"/>
        <v>260000</v>
      </c>
      <c r="N17" s="47">
        <f t="shared" si="3"/>
        <v>520000</v>
      </c>
      <c r="P17" s="43" t="s">
        <v>138</v>
      </c>
      <c r="Q17" s="43" t="s">
        <v>151</v>
      </c>
      <c r="R17" s="47">
        <f t="shared" si="4"/>
        <v>390000</v>
      </c>
      <c r="S17" s="47">
        <f t="shared" si="5"/>
        <v>780000</v>
      </c>
    </row>
    <row r="18" spans="2:20" ht="14.25" customHeight="1" x14ac:dyDescent="0.3">
      <c r="B18" t="s">
        <v>142</v>
      </c>
      <c r="C18" t="s">
        <v>152</v>
      </c>
      <c r="D18" s="40">
        <f t="shared" si="6"/>
        <v>70000</v>
      </c>
      <c r="F18" s="43" t="s">
        <v>142</v>
      </c>
      <c r="G18" s="43" t="s">
        <v>162</v>
      </c>
      <c r="H18" s="47">
        <f t="shared" si="1"/>
        <v>140000</v>
      </c>
      <c r="I18" s="47">
        <f t="shared" si="2"/>
        <v>280000</v>
      </c>
      <c r="K18" s="43" t="s">
        <v>142</v>
      </c>
      <c r="L18" s="43" t="s">
        <v>162</v>
      </c>
      <c r="M18" s="47">
        <f t="shared" si="0"/>
        <v>280000</v>
      </c>
      <c r="N18" s="47">
        <f t="shared" si="3"/>
        <v>560000</v>
      </c>
      <c r="P18" s="43" t="s">
        <v>142</v>
      </c>
      <c r="Q18" s="43" t="s">
        <v>162</v>
      </c>
      <c r="R18" s="47">
        <f t="shared" si="4"/>
        <v>420000</v>
      </c>
      <c r="S18" s="47">
        <f t="shared" si="5"/>
        <v>840000</v>
      </c>
    </row>
    <row r="19" spans="2:20" ht="14.25" customHeight="1" x14ac:dyDescent="0.3">
      <c r="B19" t="s">
        <v>138</v>
      </c>
      <c r="C19" t="s">
        <v>153</v>
      </c>
      <c r="D19" s="40">
        <f t="shared" si="6"/>
        <v>75000</v>
      </c>
      <c r="F19" s="43" t="s">
        <v>138</v>
      </c>
      <c r="G19" s="43" t="s">
        <v>153</v>
      </c>
      <c r="H19" s="47">
        <f t="shared" si="1"/>
        <v>150000</v>
      </c>
      <c r="I19" s="47">
        <f t="shared" si="2"/>
        <v>300000</v>
      </c>
      <c r="K19" s="43" t="s">
        <v>138</v>
      </c>
      <c r="L19" s="43" t="s">
        <v>153</v>
      </c>
      <c r="M19" s="47">
        <f t="shared" si="0"/>
        <v>300000</v>
      </c>
      <c r="N19" s="47">
        <f t="shared" si="3"/>
        <v>600000</v>
      </c>
      <c r="P19" s="43" t="s">
        <v>138</v>
      </c>
      <c r="Q19" s="43" t="s">
        <v>153</v>
      </c>
      <c r="R19" s="47">
        <f t="shared" si="4"/>
        <v>450000</v>
      </c>
      <c r="S19" s="47">
        <f t="shared" si="5"/>
        <v>900000</v>
      </c>
    </row>
    <row r="20" spans="2:20" ht="14.25" customHeight="1" x14ac:dyDescent="0.3">
      <c r="B20" t="s">
        <v>142</v>
      </c>
      <c r="C20" t="s">
        <v>154</v>
      </c>
      <c r="D20" s="40">
        <f t="shared" si="6"/>
        <v>80000</v>
      </c>
      <c r="F20" s="43" t="s">
        <v>142</v>
      </c>
      <c r="G20" s="43" t="s">
        <v>154</v>
      </c>
      <c r="H20" s="47">
        <f t="shared" si="1"/>
        <v>160000</v>
      </c>
      <c r="I20" s="47">
        <f t="shared" si="2"/>
        <v>320000</v>
      </c>
      <c r="K20" s="43" t="s">
        <v>142</v>
      </c>
      <c r="L20" s="43" t="s">
        <v>154</v>
      </c>
      <c r="M20" s="47">
        <f t="shared" si="0"/>
        <v>320000</v>
      </c>
      <c r="N20" s="47">
        <f t="shared" si="3"/>
        <v>640000</v>
      </c>
      <c r="P20" s="43" t="s">
        <v>142</v>
      </c>
      <c r="Q20" s="43" t="s">
        <v>154</v>
      </c>
      <c r="R20" s="47">
        <f t="shared" si="4"/>
        <v>480000</v>
      </c>
      <c r="S20" s="47">
        <f t="shared" si="5"/>
        <v>960000</v>
      </c>
    </row>
    <row r="21" spans="2:20" ht="14.25" customHeight="1" x14ac:dyDescent="0.3">
      <c r="B21" t="s">
        <v>142</v>
      </c>
      <c r="C21" t="s">
        <v>155</v>
      </c>
      <c r="D21" s="40">
        <f t="shared" si="6"/>
        <v>85000</v>
      </c>
      <c r="F21" s="43" t="s">
        <v>142</v>
      </c>
      <c r="G21" s="43" t="s">
        <v>155</v>
      </c>
      <c r="H21" s="47">
        <f t="shared" si="1"/>
        <v>170000</v>
      </c>
      <c r="I21" s="47">
        <f t="shared" si="2"/>
        <v>340000</v>
      </c>
      <c r="K21" s="43" t="s">
        <v>142</v>
      </c>
      <c r="L21" s="43" t="s">
        <v>155</v>
      </c>
      <c r="M21" s="47">
        <f t="shared" si="0"/>
        <v>340000</v>
      </c>
      <c r="N21" s="47">
        <f t="shared" si="3"/>
        <v>680000</v>
      </c>
      <c r="P21" s="43" t="s">
        <v>142</v>
      </c>
      <c r="Q21" s="43" t="s">
        <v>155</v>
      </c>
      <c r="R21" s="47">
        <f t="shared" si="4"/>
        <v>510000</v>
      </c>
      <c r="S21" s="47">
        <f t="shared" si="5"/>
        <v>1020000</v>
      </c>
    </row>
    <row r="22" spans="2:20" ht="14.25" customHeight="1" x14ac:dyDescent="0.3">
      <c r="B22" t="s">
        <v>138</v>
      </c>
      <c r="C22" t="s">
        <v>156</v>
      </c>
      <c r="D22" s="40">
        <f t="shared" si="6"/>
        <v>90000</v>
      </c>
      <c r="F22" s="43" t="s">
        <v>138</v>
      </c>
      <c r="G22" s="43" t="s">
        <v>156</v>
      </c>
      <c r="H22" s="47">
        <f t="shared" si="1"/>
        <v>180000</v>
      </c>
      <c r="I22" s="47">
        <f t="shared" si="2"/>
        <v>360000</v>
      </c>
      <c r="K22" s="43" t="s">
        <v>138</v>
      </c>
      <c r="L22" s="43" t="s">
        <v>156</v>
      </c>
      <c r="M22" s="47">
        <f t="shared" si="0"/>
        <v>360000</v>
      </c>
      <c r="N22" s="47">
        <f t="shared" si="3"/>
        <v>720000</v>
      </c>
      <c r="P22" s="43" t="s">
        <v>138</v>
      </c>
      <c r="Q22" s="43" t="s">
        <v>156</v>
      </c>
      <c r="R22" s="47">
        <f t="shared" si="4"/>
        <v>540000</v>
      </c>
      <c r="S22" s="47">
        <f t="shared" si="5"/>
        <v>1080000</v>
      </c>
    </row>
    <row r="23" spans="2:20" ht="14.25" customHeight="1" x14ac:dyDescent="0.3">
      <c r="B23" t="s">
        <v>142</v>
      </c>
      <c r="C23" t="s">
        <v>157</v>
      </c>
      <c r="D23" s="40">
        <f t="shared" si="6"/>
        <v>95000</v>
      </c>
      <c r="F23" s="43" t="s">
        <v>142</v>
      </c>
      <c r="G23" s="43" t="s">
        <v>157</v>
      </c>
      <c r="H23" s="47">
        <f t="shared" si="1"/>
        <v>190000</v>
      </c>
      <c r="I23" s="47">
        <f t="shared" si="2"/>
        <v>380000</v>
      </c>
      <c r="K23" s="43" t="s">
        <v>142</v>
      </c>
      <c r="L23" s="43" t="s">
        <v>157</v>
      </c>
      <c r="M23" s="47">
        <f t="shared" si="0"/>
        <v>380000</v>
      </c>
      <c r="N23" s="47">
        <f t="shared" si="3"/>
        <v>760000</v>
      </c>
      <c r="P23" s="43" t="s">
        <v>142</v>
      </c>
      <c r="Q23" s="43" t="s">
        <v>157</v>
      </c>
      <c r="R23" s="47">
        <f t="shared" si="4"/>
        <v>570000</v>
      </c>
      <c r="S23" s="47">
        <f t="shared" si="5"/>
        <v>1140000</v>
      </c>
    </row>
    <row r="24" spans="2:20" ht="14.25" customHeight="1" x14ac:dyDescent="0.3">
      <c r="B24" t="s">
        <v>138</v>
      </c>
      <c r="C24" t="s">
        <v>158</v>
      </c>
      <c r="D24" s="40">
        <f t="shared" si="6"/>
        <v>100000</v>
      </c>
      <c r="F24" s="43" t="s">
        <v>138</v>
      </c>
      <c r="G24" s="43" t="s">
        <v>158</v>
      </c>
      <c r="H24" s="47">
        <f t="shared" si="1"/>
        <v>200000</v>
      </c>
      <c r="I24" s="47">
        <f t="shared" si="2"/>
        <v>400000</v>
      </c>
      <c r="K24" s="43" t="s">
        <v>138</v>
      </c>
      <c r="L24" s="43" t="s">
        <v>158</v>
      </c>
      <c r="M24" s="47">
        <f t="shared" si="0"/>
        <v>400000</v>
      </c>
      <c r="N24" s="47">
        <f t="shared" si="3"/>
        <v>800000</v>
      </c>
      <c r="P24" s="43" t="s">
        <v>138</v>
      </c>
      <c r="Q24" s="43" t="s">
        <v>158</v>
      </c>
      <c r="R24" s="47">
        <f t="shared" si="4"/>
        <v>600000</v>
      </c>
      <c r="S24" s="47">
        <f t="shared" si="5"/>
        <v>1200000</v>
      </c>
    </row>
    <row r="25" spans="2:20" ht="14.25" customHeight="1" x14ac:dyDescent="0.3">
      <c r="H25" s="54" t="s">
        <v>163</v>
      </c>
      <c r="I25" s="54"/>
      <c r="L25" s="41"/>
      <c r="M25" s="54" t="s">
        <v>163</v>
      </c>
      <c r="N25" s="54"/>
      <c r="O25" s="45"/>
      <c r="Q25" s="41"/>
      <c r="R25" s="54" t="s">
        <v>163</v>
      </c>
      <c r="S25" s="54"/>
      <c r="T25" s="45"/>
    </row>
    <row r="26" spans="2:20" ht="14.25" customHeight="1" x14ac:dyDescent="0.3">
      <c r="F26" s="55" t="s">
        <v>164</v>
      </c>
      <c r="G26" s="55"/>
      <c r="H26" s="55"/>
      <c r="I26" s="55"/>
      <c r="L26" s="55" t="s">
        <v>164</v>
      </c>
      <c r="M26" s="55"/>
      <c r="N26" s="55"/>
      <c r="O26" s="55"/>
      <c r="Q26" s="55" t="s">
        <v>164</v>
      </c>
      <c r="R26" s="55"/>
      <c r="S26" s="55"/>
      <c r="T26" s="55"/>
    </row>
  </sheetData>
  <mergeCells count="9">
    <mergeCell ref="M4:N4"/>
    <mergeCell ref="R4:S4"/>
    <mergeCell ref="H4:I4"/>
    <mergeCell ref="H25:I25"/>
    <mergeCell ref="F26:I26"/>
    <mergeCell ref="L26:O26"/>
    <mergeCell ref="Q26:T26"/>
    <mergeCell ref="M25:N25"/>
    <mergeCell ref="R25:S25"/>
  </mergeCells>
  <pageMargins left="0.7" right="0.7" top="0.75" bottom="0.75" header="0.3" footer="0.3"/>
  <picture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45529-573B-4603-BAC0-47AFC5FD2E2C}">
  <dimension ref="B1:AA62"/>
  <sheetViews>
    <sheetView zoomScale="85" zoomScaleNormal="85" workbookViewId="0">
      <selection activeCell="J25" sqref="J25"/>
    </sheetView>
  </sheetViews>
  <sheetFormatPr defaultRowHeight="14.4" x14ac:dyDescent="0.3"/>
  <cols>
    <col min="2" max="2" width="20.44140625" customWidth="1"/>
    <col min="4" max="4" width="12.44140625" customWidth="1"/>
    <col min="9" max="9" width="10.44140625" customWidth="1"/>
    <col min="10" max="10" width="19.88671875" customWidth="1"/>
    <col min="11" max="11" width="11.33203125" bestFit="1" customWidth="1"/>
    <col min="12" max="12" width="16" bestFit="1" customWidth="1"/>
    <col min="24" max="24" width="21.109375" bestFit="1" customWidth="1"/>
    <col min="25" max="25" width="29" bestFit="1" customWidth="1"/>
    <col min="26" max="26" width="21.109375" bestFit="1" customWidth="1"/>
    <col min="27" max="27" width="27.5546875" bestFit="1" customWidth="1"/>
  </cols>
  <sheetData>
    <row r="1" spans="2:21" x14ac:dyDescent="0.3">
      <c r="B1" t="s">
        <v>105</v>
      </c>
      <c r="C1">
        <v>500</v>
      </c>
    </row>
    <row r="2" spans="2:21" x14ac:dyDescent="0.3">
      <c r="K2" s="56" t="s">
        <v>104</v>
      </c>
      <c r="L2" s="56"/>
      <c r="M2" s="56" t="s">
        <v>103</v>
      </c>
      <c r="N2" s="56"/>
      <c r="O2" s="56"/>
      <c r="P2" s="56"/>
      <c r="Q2" s="56"/>
      <c r="R2" s="56"/>
      <c r="S2" s="56"/>
      <c r="T2" s="56"/>
      <c r="U2" s="56"/>
    </row>
    <row r="3" spans="2:21" x14ac:dyDescent="0.3">
      <c r="C3" t="s">
        <v>102</v>
      </c>
      <c r="D3" t="s">
        <v>99</v>
      </c>
      <c r="E3" t="s">
        <v>101</v>
      </c>
      <c r="F3" t="s">
        <v>100</v>
      </c>
      <c r="G3" t="s">
        <v>99</v>
      </c>
      <c r="H3" t="s">
        <v>13</v>
      </c>
      <c r="I3" t="s">
        <v>12</v>
      </c>
      <c r="J3" t="s">
        <v>98</v>
      </c>
      <c r="K3" t="s">
        <v>97</v>
      </c>
      <c r="L3" t="s">
        <v>96</v>
      </c>
      <c r="M3" t="s">
        <v>95</v>
      </c>
      <c r="N3" t="s">
        <v>94</v>
      </c>
      <c r="O3" t="s">
        <v>93</v>
      </c>
      <c r="P3" t="s">
        <v>92</v>
      </c>
      <c r="Q3" t="s">
        <v>91</v>
      </c>
      <c r="R3" t="s">
        <v>90</v>
      </c>
      <c r="S3" t="s">
        <v>89</v>
      </c>
      <c r="T3" t="s">
        <v>88</v>
      </c>
      <c r="U3" t="s">
        <v>87</v>
      </c>
    </row>
    <row r="4" spans="2:21" x14ac:dyDescent="0.3">
      <c r="B4" t="s">
        <v>6</v>
      </c>
      <c r="C4" s="19"/>
      <c r="D4" s="19"/>
      <c r="E4" s="19"/>
      <c r="F4" s="19"/>
      <c r="G4" s="19"/>
      <c r="H4" s="19"/>
      <c r="I4" s="18">
        <f>MROUND(I5*1.2,100)</f>
        <v>6600</v>
      </c>
    </row>
    <row r="5" spans="2:21" x14ac:dyDescent="0.3">
      <c r="B5" t="s">
        <v>5</v>
      </c>
      <c r="C5">
        <v>6</v>
      </c>
      <c r="D5">
        <f>$C$1*C5</f>
        <v>3000</v>
      </c>
      <c r="E5">
        <v>1.5</v>
      </c>
      <c r="F5">
        <v>0.7</v>
      </c>
      <c r="G5">
        <f>SUM(ROUND(D5*E5,0))*F5</f>
        <v>3150</v>
      </c>
      <c r="H5">
        <v>1.8</v>
      </c>
      <c r="I5" s="17">
        <f>MROUND(G5*H5,500)</f>
        <v>5500</v>
      </c>
    </row>
    <row r="6" spans="2:21" x14ac:dyDescent="0.3">
      <c r="B6" t="s">
        <v>10</v>
      </c>
      <c r="C6" s="19"/>
      <c r="D6" s="19"/>
      <c r="E6" s="19"/>
      <c r="F6" s="19"/>
      <c r="G6" s="19"/>
      <c r="H6" s="19"/>
      <c r="I6" s="18">
        <f>MROUND(I7*1.2,100)</f>
        <v>16800</v>
      </c>
      <c r="J6" s="18"/>
    </row>
    <row r="7" spans="2:21" x14ac:dyDescent="0.3">
      <c r="B7" t="s">
        <v>9</v>
      </c>
      <c r="C7">
        <v>18</v>
      </c>
      <c r="D7">
        <f>$C$1*C7</f>
        <v>9000</v>
      </c>
      <c r="E7">
        <v>1.5</v>
      </c>
      <c r="F7">
        <v>1.3</v>
      </c>
      <c r="G7">
        <f>SUM(ROUND(D7*E7,0))*F7</f>
        <v>17550</v>
      </c>
      <c r="H7">
        <v>0.8</v>
      </c>
      <c r="I7" s="17">
        <f>MROUND(G7*H7,500)</f>
        <v>14000</v>
      </c>
    </row>
    <row r="8" spans="2:21" x14ac:dyDescent="0.3">
      <c r="B8" t="s">
        <v>8</v>
      </c>
      <c r="C8" s="19"/>
      <c r="D8" s="19"/>
      <c r="E8" s="19"/>
      <c r="F8" s="19"/>
      <c r="G8" s="19"/>
      <c r="H8" s="19"/>
      <c r="I8" s="18">
        <f>MROUND(I9*1.2,100)</f>
        <v>45000</v>
      </c>
      <c r="J8" s="18"/>
    </row>
    <row r="9" spans="2:21" x14ac:dyDescent="0.3">
      <c r="B9" t="s">
        <v>7</v>
      </c>
      <c r="C9">
        <v>32</v>
      </c>
      <c r="D9">
        <f t="shared" ref="D9:D22" si="0">$C$1*C9</f>
        <v>16000</v>
      </c>
      <c r="E9">
        <v>1.5</v>
      </c>
      <c r="F9">
        <v>1.3</v>
      </c>
      <c r="G9">
        <f t="shared" ref="G9:G18" si="1">SUM(ROUND(D9*E9,0))*F9</f>
        <v>31200</v>
      </c>
      <c r="H9">
        <v>1.2</v>
      </c>
      <c r="I9" s="17">
        <f t="shared" ref="I9:I18" si="2">MROUND(G9*H9,500)</f>
        <v>37500</v>
      </c>
    </row>
    <row r="10" spans="2:21" x14ac:dyDescent="0.3">
      <c r="B10" t="s">
        <v>4</v>
      </c>
      <c r="C10">
        <v>12</v>
      </c>
      <c r="D10">
        <f t="shared" si="0"/>
        <v>6000</v>
      </c>
      <c r="E10">
        <v>1</v>
      </c>
      <c r="F10">
        <v>1.3</v>
      </c>
      <c r="G10">
        <f t="shared" si="1"/>
        <v>7800</v>
      </c>
      <c r="H10">
        <v>1.55</v>
      </c>
      <c r="I10" s="17">
        <f t="shared" si="2"/>
        <v>12000</v>
      </c>
      <c r="J10" s="16"/>
    </row>
    <row r="11" spans="2:21" x14ac:dyDescent="0.3">
      <c r="B11" t="s">
        <v>3</v>
      </c>
      <c r="C11">
        <v>1</v>
      </c>
      <c r="D11">
        <f t="shared" si="0"/>
        <v>500</v>
      </c>
      <c r="E11">
        <v>1.5</v>
      </c>
      <c r="F11">
        <v>1</v>
      </c>
      <c r="G11">
        <f t="shared" si="1"/>
        <v>750</v>
      </c>
      <c r="H11">
        <v>1.5</v>
      </c>
      <c r="I11" s="17">
        <f t="shared" si="2"/>
        <v>1000</v>
      </c>
      <c r="J11" s="16"/>
      <c r="L11" t="s">
        <v>84</v>
      </c>
      <c r="M11" t="s">
        <v>84</v>
      </c>
      <c r="N11" t="s">
        <v>84</v>
      </c>
      <c r="O11" t="s">
        <v>84</v>
      </c>
      <c r="Q11" t="s">
        <v>84</v>
      </c>
      <c r="R11" t="s">
        <v>84</v>
      </c>
      <c r="S11" t="s">
        <v>84</v>
      </c>
    </row>
    <row r="12" spans="2:21" x14ac:dyDescent="0.3">
      <c r="B12" t="s">
        <v>2</v>
      </c>
      <c r="C12">
        <v>6</v>
      </c>
      <c r="D12">
        <f t="shared" si="0"/>
        <v>3000</v>
      </c>
      <c r="E12">
        <v>1.5</v>
      </c>
      <c r="F12">
        <v>1</v>
      </c>
      <c r="G12">
        <f t="shared" si="1"/>
        <v>4500</v>
      </c>
      <c r="H12">
        <v>2</v>
      </c>
      <c r="I12" s="17">
        <f t="shared" si="2"/>
        <v>9000</v>
      </c>
      <c r="J12" s="16"/>
      <c r="M12" t="s">
        <v>84</v>
      </c>
      <c r="N12" t="s">
        <v>84</v>
      </c>
      <c r="O12" t="s">
        <v>84</v>
      </c>
      <c r="Q12" t="s">
        <v>84</v>
      </c>
      <c r="R12" t="s">
        <v>84</v>
      </c>
      <c r="S12" t="s">
        <v>84</v>
      </c>
    </row>
    <row r="13" spans="2:21" x14ac:dyDescent="0.3">
      <c r="B13" t="s">
        <v>83</v>
      </c>
      <c r="C13">
        <v>1</v>
      </c>
      <c r="D13">
        <f t="shared" si="0"/>
        <v>500</v>
      </c>
      <c r="E13">
        <v>1</v>
      </c>
      <c r="F13">
        <v>1.5</v>
      </c>
      <c r="G13">
        <f t="shared" si="1"/>
        <v>750</v>
      </c>
      <c r="H13">
        <v>1</v>
      </c>
      <c r="I13" s="17">
        <f>MROUND(G13*H13,250)</f>
        <v>750</v>
      </c>
      <c r="J13" s="18"/>
      <c r="N13" t="s">
        <v>84</v>
      </c>
      <c r="O13" t="s">
        <v>84</v>
      </c>
      <c r="P13" t="s">
        <v>84</v>
      </c>
    </row>
    <row r="14" spans="2:21" x14ac:dyDescent="0.3">
      <c r="B14" t="s">
        <v>82</v>
      </c>
      <c r="C14">
        <v>1</v>
      </c>
      <c r="D14">
        <f t="shared" si="0"/>
        <v>500</v>
      </c>
      <c r="E14">
        <v>1.5</v>
      </c>
      <c r="F14">
        <v>1</v>
      </c>
      <c r="G14">
        <f t="shared" si="1"/>
        <v>750</v>
      </c>
      <c r="H14">
        <v>4</v>
      </c>
      <c r="I14" s="17">
        <f t="shared" si="2"/>
        <v>3000</v>
      </c>
      <c r="J14" s="16"/>
      <c r="M14" t="s">
        <v>84</v>
      </c>
      <c r="N14" t="s">
        <v>84</v>
      </c>
      <c r="R14" t="s">
        <v>84</v>
      </c>
    </row>
    <row r="15" spans="2:21" x14ac:dyDescent="0.3">
      <c r="B15" t="s">
        <v>1</v>
      </c>
      <c r="C15">
        <v>12</v>
      </c>
      <c r="D15">
        <f t="shared" si="0"/>
        <v>6000</v>
      </c>
      <c r="E15">
        <v>1.5</v>
      </c>
      <c r="F15">
        <v>1.3</v>
      </c>
      <c r="G15">
        <f t="shared" si="1"/>
        <v>11700</v>
      </c>
      <c r="H15">
        <v>1</v>
      </c>
      <c r="I15" s="17">
        <v>24000</v>
      </c>
      <c r="J15" s="16"/>
      <c r="S15" t="s">
        <v>84</v>
      </c>
    </row>
    <row r="16" spans="2:21" x14ac:dyDescent="0.3">
      <c r="B16" t="s">
        <v>0</v>
      </c>
      <c r="C16">
        <v>6</v>
      </c>
      <c r="D16">
        <f t="shared" si="0"/>
        <v>3000</v>
      </c>
      <c r="E16">
        <v>1.5</v>
      </c>
      <c r="F16">
        <v>1</v>
      </c>
      <c r="G16">
        <f t="shared" si="1"/>
        <v>4500</v>
      </c>
      <c r="H16">
        <v>1.5</v>
      </c>
      <c r="I16" s="17">
        <f t="shared" si="2"/>
        <v>7000</v>
      </c>
      <c r="J16" s="16"/>
      <c r="M16" t="s">
        <v>84</v>
      </c>
      <c r="N16" t="s">
        <v>84</v>
      </c>
      <c r="O16" t="s">
        <v>84</v>
      </c>
      <c r="Q16" t="s">
        <v>84</v>
      </c>
    </row>
    <row r="17" spans="2:27" x14ac:dyDescent="0.3">
      <c r="B17" t="s">
        <v>86</v>
      </c>
      <c r="C17">
        <v>4</v>
      </c>
      <c r="D17">
        <f t="shared" si="0"/>
        <v>2000</v>
      </c>
      <c r="E17">
        <v>1.8</v>
      </c>
      <c r="F17">
        <v>1</v>
      </c>
      <c r="G17">
        <f t="shared" si="1"/>
        <v>3600</v>
      </c>
      <c r="H17">
        <v>2</v>
      </c>
      <c r="I17" s="17">
        <f t="shared" si="2"/>
        <v>7000</v>
      </c>
      <c r="J17" s="16"/>
      <c r="L17" t="s">
        <v>84</v>
      </c>
      <c r="P17" t="s">
        <v>84</v>
      </c>
    </row>
    <row r="18" spans="2:27" x14ac:dyDescent="0.3">
      <c r="B18" t="s">
        <v>85</v>
      </c>
      <c r="C18">
        <v>4</v>
      </c>
      <c r="D18">
        <f t="shared" si="0"/>
        <v>2000</v>
      </c>
      <c r="E18">
        <v>1.5</v>
      </c>
      <c r="F18">
        <v>1</v>
      </c>
      <c r="G18">
        <f t="shared" si="1"/>
        <v>3000</v>
      </c>
      <c r="H18">
        <v>2</v>
      </c>
      <c r="I18" s="17">
        <f t="shared" si="2"/>
        <v>6000</v>
      </c>
      <c r="J18" s="16"/>
      <c r="L18" t="s">
        <v>84</v>
      </c>
      <c r="T18" t="s">
        <v>84</v>
      </c>
    </row>
    <row r="19" spans="2:27" x14ac:dyDescent="0.3">
      <c r="B19" t="s">
        <v>129</v>
      </c>
      <c r="C19">
        <v>2</v>
      </c>
      <c r="D19">
        <f t="shared" si="0"/>
        <v>1000</v>
      </c>
      <c r="E19">
        <v>1.5</v>
      </c>
      <c r="F19">
        <v>2</v>
      </c>
      <c r="G19">
        <f t="shared" ref="G19:G22" si="3">SUM(ROUND(D19*E19,0))*F19</f>
        <v>3000</v>
      </c>
      <c r="H19">
        <v>3</v>
      </c>
      <c r="I19" s="17">
        <f t="shared" ref="I19:I22" si="4">MROUND(G19*H19,500)</f>
        <v>9000</v>
      </c>
      <c r="J19" s="16"/>
    </row>
    <row r="20" spans="2:27" x14ac:dyDescent="0.3">
      <c r="B20" t="s">
        <v>130</v>
      </c>
      <c r="C20">
        <v>2</v>
      </c>
      <c r="D20">
        <f t="shared" si="0"/>
        <v>1000</v>
      </c>
      <c r="E20">
        <v>1.5</v>
      </c>
      <c r="F20">
        <v>2</v>
      </c>
      <c r="G20">
        <f t="shared" si="3"/>
        <v>3000</v>
      </c>
      <c r="H20">
        <v>2</v>
      </c>
      <c r="I20" s="17">
        <f t="shared" si="4"/>
        <v>6000</v>
      </c>
      <c r="J20" s="16"/>
    </row>
    <row r="21" spans="2:27" x14ac:dyDescent="0.3">
      <c r="B21" t="s">
        <v>131</v>
      </c>
      <c r="C21">
        <v>12</v>
      </c>
      <c r="D21">
        <f t="shared" si="0"/>
        <v>6000</v>
      </c>
      <c r="E21">
        <v>1</v>
      </c>
      <c r="F21">
        <v>4</v>
      </c>
      <c r="G21">
        <f t="shared" si="3"/>
        <v>24000</v>
      </c>
      <c r="H21">
        <v>1.5</v>
      </c>
      <c r="I21" s="17">
        <f t="shared" si="4"/>
        <v>36000</v>
      </c>
      <c r="J21" s="16"/>
    </row>
    <row r="22" spans="2:27" x14ac:dyDescent="0.3">
      <c r="B22" t="s">
        <v>132</v>
      </c>
      <c r="C22">
        <v>6</v>
      </c>
      <c r="D22">
        <f t="shared" si="0"/>
        <v>3000</v>
      </c>
      <c r="E22">
        <v>1</v>
      </c>
      <c r="F22">
        <v>2</v>
      </c>
      <c r="G22">
        <f t="shared" si="3"/>
        <v>6000</v>
      </c>
      <c r="H22">
        <v>1.5</v>
      </c>
      <c r="I22" s="17">
        <f t="shared" si="4"/>
        <v>9000</v>
      </c>
      <c r="J22" s="16"/>
    </row>
    <row r="23" spans="2:27" x14ac:dyDescent="0.3">
      <c r="I23" s="17"/>
      <c r="J23" s="16"/>
    </row>
    <row r="24" spans="2:27" x14ac:dyDescent="0.3">
      <c r="I24" s="17"/>
      <c r="J24" s="16"/>
    </row>
    <row r="25" spans="2:27" x14ac:dyDescent="0.3">
      <c r="I25" s="17"/>
      <c r="J25" s="16"/>
    </row>
    <row r="26" spans="2:27" x14ac:dyDescent="0.3">
      <c r="I26" s="17"/>
      <c r="J26" s="16"/>
    </row>
    <row r="27" spans="2:27" x14ac:dyDescent="0.3">
      <c r="I27" s="17"/>
      <c r="J27" s="16"/>
    </row>
    <row r="28" spans="2:27" x14ac:dyDescent="0.3">
      <c r="I28" s="17"/>
      <c r="J28" s="16"/>
    </row>
    <row r="30" spans="2:27" x14ac:dyDescent="0.3">
      <c r="B30" t="s">
        <v>3</v>
      </c>
      <c r="C30" t="s">
        <v>2</v>
      </c>
      <c r="D30" t="s">
        <v>83</v>
      </c>
      <c r="E30" t="s">
        <v>82</v>
      </c>
      <c r="F30" t="s">
        <v>81</v>
      </c>
      <c r="K30" t="s">
        <v>1</v>
      </c>
      <c r="L30" t="s">
        <v>80</v>
      </c>
      <c r="M30" t="s">
        <v>0</v>
      </c>
    </row>
    <row r="31" spans="2:27" x14ac:dyDescent="0.3">
      <c r="X31" t="s">
        <v>78</v>
      </c>
      <c r="Y31" t="s">
        <v>75</v>
      </c>
      <c r="Z31" t="s">
        <v>59</v>
      </c>
      <c r="AA31" t="s">
        <v>79</v>
      </c>
    </row>
    <row r="32" spans="2:27" x14ac:dyDescent="0.3">
      <c r="B32" t="s">
        <v>78</v>
      </c>
      <c r="C32" t="s">
        <v>78</v>
      </c>
      <c r="X32" t="s">
        <v>77</v>
      </c>
      <c r="Y32" t="s">
        <v>71</v>
      </c>
      <c r="Z32" t="s">
        <v>57</v>
      </c>
      <c r="AA32" t="s">
        <v>76</v>
      </c>
    </row>
    <row r="33" spans="2:27" x14ac:dyDescent="0.3">
      <c r="B33" t="s">
        <v>75</v>
      </c>
      <c r="Y33" t="s">
        <v>74</v>
      </c>
      <c r="Z33" t="s">
        <v>73</v>
      </c>
      <c r="AA33" t="s">
        <v>72</v>
      </c>
    </row>
    <row r="34" spans="2:27" x14ac:dyDescent="0.3">
      <c r="B34" t="s">
        <v>71</v>
      </c>
      <c r="Y34" s="15" t="s">
        <v>70</v>
      </c>
      <c r="AA34" t="s">
        <v>69</v>
      </c>
    </row>
    <row r="35" spans="2:27" x14ac:dyDescent="0.3">
      <c r="B35" t="s">
        <v>66</v>
      </c>
      <c r="Y35" s="15" t="s">
        <v>68</v>
      </c>
      <c r="AA35" t="s">
        <v>67</v>
      </c>
    </row>
    <row r="36" spans="2:27" x14ac:dyDescent="0.3">
      <c r="B36" t="s">
        <v>64</v>
      </c>
      <c r="Y36" t="s">
        <v>66</v>
      </c>
      <c r="AA36" t="s">
        <v>65</v>
      </c>
    </row>
    <row r="37" spans="2:27" x14ac:dyDescent="0.3">
      <c r="B37" t="s">
        <v>63</v>
      </c>
      <c r="Y37" t="s">
        <v>64</v>
      </c>
    </row>
    <row r="38" spans="2:27" x14ac:dyDescent="0.3">
      <c r="B38" t="s">
        <v>56</v>
      </c>
      <c r="Y38" t="s">
        <v>63</v>
      </c>
    </row>
    <row r="39" spans="2:27" x14ac:dyDescent="0.3">
      <c r="Y39" t="s">
        <v>62</v>
      </c>
    </row>
    <row r="40" spans="2:27" x14ac:dyDescent="0.3">
      <c r="Y40" t="s">
        <v>61</v>
      </c>
    </row>
    <row r="41" spans="2:27" x14ac:dyDescent="0.3">
      <c r="Y41" t="s">
        <v>60</v>
      </c>
    </row>
    <row r="42" spans="2:27" x14ac:dyDescent="0.3">
      <c r="B42" t="s">
        <v>59</v>
      </c>
      <c r="Y42" t="s">
        <v>58</v>
      </c>
    </row>
    <row r="43" spans="2:27" x14ac:dyDescent="0.3">
      <c r="B43" t="s">
        <v>57</v>
      </c>
      <c r="Y43" t="s">
        <v>56</v>
      </c>
    </row>
    <row r="44" spans="2:27" x14ac:dyDescent="0.3">
      <c r="Y44" t="s">
        <v>55</v>
      </c>
    </row>
    <row r="45" spans="2:27" x14ac:dyDescent="0.3">
      <c r="Y45" t="s">
        <v>54</v>
      </c>
    </row>
    <row r="47" spans="2:27" x14ac:dyDescent="0.3">
      <c r="B47" s="15" t="s">
        <v>53</v>
      </c>
    </row>
    <row r="48" spans="2:27" x14ac:dyDescent="0.3">
      <c r="B48" s="15" t="s">
        <v>52</v>
      </c>
    </row>
    <row r="49" spans="2:2" x14ac:dyDescent="0.3">
      <c r="B49" s="15" t="s">
        <v>51</v>
      </c>
    </row>
    <row r="50" spans="2:2" x14ac:dyDescent="0.3">
      <c r="B50" s="15" t="s">
        <v>50</v>
      </c>
    </row>
    <row r="52" spans="2:2" x14ac:dyDescent="0.3">
      <c r="B52" t="s">
        <v>49</v>
      </c>
    </row>
    <row r="53" spans="2:2" x14ac:dyDescent="0.3">
      <c r="B53" t="s">
        <v>48</v>
      </c>
    </row>
    <row r="54" spans="2:2" x14ac:dyDescent="0.3">
      <c r="B54" t="s">
        <v>47</v>
      </c>
    </row>
    <row r="56" spans="2:2" x14ac:dyDescent="0.3">
      <c r="B56" t="s">
        <v>46</v>
      </c>
    </row>
    <row r="57" spans="2:2" x14ac:dyDescent="0.3">
      <c r="B57" t="s">
        <v>45</v>
      </c>
    </row>
    <row r="58" spans="2:2" x14ac:dyDescent="0.3">
      <c r="B58" t="s">
        <v>44</v>
      </c>
    </row>
    <row r="59" spans="2:2" x14ac:dyDescent="0.3">
      <c r="B59" t="s">
        <v>43</v>
      </c>
    </row>
    <row r="60" spans="2:2" x14ac:dyDescent="0.3">
      <c r="B60" t="s">
        <v>42</v>
      </c>
    </row>
    <row r="61" spans="2:2" x14ac:dyDescent="0.3">
      <c r="B61" t="s">
        <v>41</v>
      </c>
    </row>
    <row r="62" spans="2:2" x14ac:dyDescent="0.3">
      <c r="B62" t="s">
        <v>40</v>
      </c>
    </row>
  </sheetData>
  <mergeCells count="2">
    <mergeCell ref="K2:L2"/>
    <mergeCell ref="M2:U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25091-8FEE-4A71-977E-B72895CBD9BC}">
  <dimension ref="A1:L16"/>
  <sheetViews>
    <sheetView showGridLines="0" workbookViewId="0">
      <selection activeCell="J8" sqref="J8"/>
    </sheetView>
  </sheetViews>
  <sheetFormatPr defaultRowHeight="14.4" x14ac:dyDescent="0.3"/>
  <cols>
    <col min="2" max="2" width="25.6640625" customWidth="1"/>
    <col min="3" max="3" width="2.88671875" customWidth="1"/>
    <col min="4" max="4" width="13.88671875" customWidth="1"/>
    <col min="5" max="5" width="6" customWidth="1"/>
    <col min="6" max="6" width="22.33203125" customWidth="1"/>
    <col min="7" max="7" width="4.5546875" style="9" customWidth="1"/>
    <col min="8" max="8" width="14.88671875" customWidth="1"/>
    <col min="9" max="9" width="5.44140625" customWidth="1"/>
    <col min="10" max="10" width="27.33203125" customWidth="1"/>
    <col min="11" max="11" width="4.109375" customWidth="1"/>
    <col min="12" max="12" width="14.88671875" customWidth="1"/>
  </cols>
  <sheetData>
    <row r="1" spans="1:12" ht="54.75" customHeight="1" x14ac:dyDescent="1.2">
      <c r="A1" s="57" t="s">
        <v>39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</row>
    <row r="3" spans="1:12" ht="23.4" x14ac:dyDescent="0.45">
      <c r="B3" s="8" t="s">
        <v>38</v>
      </c>
      <c r="C3" s="7"/>
      <c r="D3" s="13" t="s">
        <v>12</v>
      </c>
      <c r="E3" s="14"/>
      <c r="F3" s="8" t="s">
        <v>37</v>
      </c>
      <c r="G3" s="7"/>
      <c r="H3" s="13" t="s">
        <v>12</v>
      </c>
      <c r="I3" s="12"/>
    </row>
    <row r="4" spans="1:12" ht="21" x14ac:dyDescent="0.4">
      <c r="B4" s="2" t="s">
        <v>36</v>
      </c>
      <c r="C4" s="5" t="s">
        <v>11</v>
      </c>
      <c r="D4" s="10">
        <v>300000</v>
      </c>
      <c r="E4" s="10"/>
      <c r="F4" s="2" t="s">
        <v>35</v>
      </c>
      <c r="G4" s="5" t="s">
        <v>11</v>
      </c>
      <c r="H4" s="10">
        <v>900000</v>
      </c>
      <c r="I4" s="4"/>
    </row>
    <row r="5" spans="1:12" ht="21" x14ac:dyDescent="0.4">
      <c r="B5" s="2" t="s">
        <v>34</v>
      </c>
      <c r="C5" s="5" t="s">
        <v>11</v>
      </c>
      <c r="D5" s="10">
        <v>100000</v>
      </c>
      <c r="F5" s="2" t="s">
        <v>33</v>
      </c>
      <c r="G5" s="5" t="s">
        <v>11</v>
      </c>
      <c r="H5" s="10">
        <v>700000</v>
      </c>
      <c r="I5" s="4"/>
    </row>
    <row r="6" spans="1:12" ht="21" x14ac:dyDescent="0.4">
      <c r="F6" s="2" t="s">
        <v>30</v>
      </c>
      <c r="G6" s="5" t="s">
        <v>11</v>
      </c>
      <c r="H6" s="10">
        <v>700000</v>
      </c>
      <c r="I6" s="4"/>
    </row>
    <row r="7" spans="1:12" ht="23.4" x14ac:dyDescent="0.45">
      <c r="B7" s="8" t="s">
        <v>31</v>
      </c>
      <c r="C7" s="8"/>
      <c r="D7" s="7" t="s">
        <v>12</v>
      </c>
      <c r="F7" s="2" t="s">
        <v>32</v>
      </c>
      <c r="G7" s="5" t="s">
        <v>11</v>
      </c>
      <c r="H7" s="10">
        <v>600000</v>
      </c>
      <c r="I7" s="4"/>
    </row>
    <row r="8" spans="1:12" ht="21" x14ac:dyDescent="0.4">
      <c r="B8" s="2" t="s">
        <v>27</v>
      </c>
      <c r="C8" s="5" t="s">
        <v>11</v>
      </c>
      <c r="D8" s="10">
        <v>700000</v>
      </c>
      <c r="F8" s="2" t="s">
        <v>28</v>
      </c>
      <c r="G8" s="5" t="s">
        <v>11</v>
      </c>
      <c r="H8" s="10">
        <v>600000</v>
      </c>
      <c r="I8" s="4"/>
    </row>
    <row r="9" spans="1:12" ht="21" x14ac:dyDescent="0.4">
      <c r="B9" s="2" t="s">
        <v>21</v>
      </c>
      <c r="C9" s="5" t="s">
        <v>11</v>
      </c>
      <c r="D9" s="10">
        <v>700000</v>
      </c>
      <c r="F9" s="2" t="s">
        <v>26</v>
      </c>
      <c r="G9" s="5" t="s">
        <v>11</v>
      </c>
      <c r="H9" s="10">
        <v>500000</v>
      </c>
      <c r="I9" s="4"/>
    </row>
    <row r="10" spans="1:12" ht="21" x14ac:dyDescent="0.4">
      <c r="B10" s="2" t="s">
        <v>29</v>
      </c>
      <c r="C10" s="5" t="s">
        <v>11</v>
      </c>
      <c r="D10" s="10">
        <v>500000</v>
      </c>
      <c r="F10" s="2" t="s">
        <v>24</v>
      </c>
      <c r="G10" s="5" t="s">
        <v>11</v>
      </c>
      <c r="H10" s="10">
        <v>300000</v>
      </c>
      <c r="I10" s="4"/>
    </row>
    <row r="11" spans="1:12" ht="21" x14ac:dyDescent="0.4">
      <c r="B11" s="2" t="s">
        <v>25</v>
      </c>
      <c r="C11" s="5" t="s">
        <v>11</v>
      </c>
      <c r="D11" s="10">
        <v>450000</v>
      </c>
      <c r="F11" s="2" t="s">
        <v>22</v>
      </c>
      <c r="G11" s="5" t="s">
        <v>11</v>
      </c>
      <c r="H11" s="10">
        <v>300000</v>
      </c>
      <c r="I11" s="4"/>
    </row>
    <row r="12" spans="1:12" ht="21" x14ac:dyDescent="0.4">
      <c r="B12" s="2" t="s">
        <v>23</v>
      </c>
      <c r="C12" s="5" t="s">
        <v>11</v>
      </c>
      <c r="D12" s="10">
        <v>400000</v>
      </c>
      <c r="F12" s="2" t="s">
        <v>20</v>
      </c>
      <c r="G12" s="5" t="s">
        <v>11</v>
      </c>
      <c r="H12" s="10">
        <v>250000</v>
      </c>
      <c r="I12" s="4"/>
      <c r="J12" s="2"/>
      <c r="K12" s="2"/>
      <c r="L12" s="11"/>
    </row>
    <row r="13" spans="1:12" ht="21" x14ac:dyDescent="0.4">
      <c r="B13" s="2" t="s">
        <v>19</v>
      </c>
      <c r="C13" s="5" t="s">
        <v>11</v>
      </c>
      <c r="D13" s="10">
        <v>350000</v>
      </c>
      <c r="F13" s="2" t="s">
        <v>18</v>
      </c>
      <c r="G13" s="5" t="s">
        <v>11</v>
      </c>
      <c r="H13" s="10">
        <v>150000</v>
      </c>
      <c r="I13" s="4"/>
      <c r="J13" s="2"/>
      <c r="K13" s="2"/>
      <c r="L13" s="11"/>
    </row>
    <row r="14" spans="1:12" ht="21" x14ac:dyDescent="0.4">
      <c r="B14" s="2" t="s">
        <v>17</v>
      </c>
      <c r="C14" s="5" t="s">
        <v>11</v>
      </c>
      <c r="D14" s="10">
        <v>250000</v>
      </c>
      <c r="F14" s="2" t="s">
        <v>16</v>
      </c>
      <c r="G14" s="5" t="s">
        <v>11</v>
      </c>
      <c r="H14" s="10">
        <v>150000</v>
      </c>
      <c r="I14" s="4"/>
      <c r="J14" s="2"/>
      <c r="K14" s="2"/>
      <c r="L14" s="11"/>
    </row>
    <row r="15" spans="1:12" ht="21" x14ac:dyDescent="0.4">
      <c r="B15" s="2" t="s">
        <v>15</v>
      </c>
      <c r="C15" s="5" t="s">
        <v>11</v>
      </c>
      <c r="D15" s="10">
        <v>250000</v>
      </c>
      <c r="F15" s="2"/>
      <c r="G15" s="5"/>
      <c r="H15" s="5"/>
      <c r="I15" s="4"/>
      <c r="J15" s="3"/>
      <c r="K15" s="3"/>
    </row>
    <row r="16" spans="1:12" ht="21" x14ac:dyDescent="0.4">
      <c r="F16" s="2"/>
      <c r="G16" s="5"/>
      <c r="H16" s="5"/>
      <c r="I16" s="4"/>
      <c r="J16" s="3"/>
      <c r="K16" s="3"/>
    </row>
  </sheetData>
  <sortState xmlns:xlrd2="http://schemas.microsoft.com/office/spreadsheetml/2017/richdata2" ref="F4:H14">
    <sortCondition descending="1" ref="H4:H14"/>
    <sortCondition ref="F4:F14"/>
  </sortState>
  <mergeCells count="1">
    <mergeCell ref="A1:L1"/>
  </mergeCells>
  <pageMargins left="0.7" right="0.7" top="0.75" bottom="0.75" header="0.3" footer="0.3"/>
  <drawing r:id="rId1"/>
  <picture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8588C-EC0B-4AC6-945E-5EE7A6BA1F01}">
  <dimension ref="A1:G15"/>
  <sheetViews>
    <sheetView zoomScale="130" zoomScaleNormal="130" workbookViewId="0">
      <selection activeCell="I13" sqref="I13"/>
    </sheetView>
  </sheetViews>
  <sheetFormatPr defaultRowHeight="14.4" x14ac:dyDescent="0.3"/>
  <cols>
    <col min="2" max="2" width="20" bestFit="1" customWidth="1"/>
  </cols>
  <sheetData>
    <row r="1" spans="1:7" x14ac:dyDescent="0.3">
      <c r="A1" s="32"/>
      <c r="B1" s="32"/>
      <c r="C1" s="32"/>
      <c r="D1" s="32"/>
      <c r="E1" s="32"/>
      <c r="F1" s="32"/>
      <c r="G1" s="32"/>
    </row>
    <row r="2" spans="1:7" x14ac:dyDescent="0.3">
      <c r="A2" s="32"/>
      <c r="B2" s="32"/>
      <c r="C2" s="32"/>
      <c r="D2" s="32"/>
      <c r="E2" s="32"/>
      <c r="F2" s="32"/>
      <c r="G2" s="32"/>
    </row>
    <row r="3" spans="1:7" x14ac:dyDescent="0.3">
      <c r="A3" s="32"/>
      <c r="B3" s="32"/>
      <c r="C3" s="32"/>
      <c r="D3" s="32"/>
      <c r="E3" s="32"/>
      <c r="F3" s="32"/>
      <c r="G3" s="32"/>
    </row>
    <row r="4" spans="1:7" x14ac:dyDescent="0.3">
      <c r="A4" s="32"/>
      <c r="F4" s="32"/>
      <c r="G4" s="32"/>
    </row>
    <row r="5" spans="1:7" x14ac:dyDescent="0.3">
      <c r="A5" s="32"/>
      <c r="F5" s="32"/>
      <c r="G5" s="32"/>
    </row>
    <row r="6" spans="1:7" x14ac:dyDescent="0.3">
      <c r="A6" s="32"/>
      <c r="F6" s="32"/>
      <c r="G6" s="32"/>
    </row>
    <row r="7" spans="1:7" x14ac:dyDescent="0.3">
      <c r="A7" s="32"/>
      <c r="F7" s="32"/>
      <c r="G7" s="32"/>
    </row>
    <row r="8" spans="1:7" x14ac:dyDescent="0.3">
      <c r="A8" s="32"/>
      <c r="F8" s="32"/>
      <c r="G8" s="32"/>
    </row>
    <row r="9" spans="1:7" x14ac:dyDescent="0.3">
      <c r="A9" s="32"/>
      <c r="F9" s="32"/>
      <c r="G9" s="32"/>
    </row>
    <row r="10" spans="1:7" x14ac:dyDescent="0.3">
      <c r="A10" s="32"/>
      <c r="F10" s="32"/>
      <c r="G10" s="32"/>
    </row>
    <row r="11" spans="1:7" x14ac:dyDescent="0.3">
      <c r="A11" s="32"/>
      <c r="F11" s="32"/>
      <c r="G11" s="32"/>
    </row>
    <row r="12" spans="1:7" x14ac:dyDescent="0.3">
      <c r="A12" s="32"/>
      <c r="F12" s="32"/>
      <c r="G12" s="32"/>
    </row>
    <row r="13" spans="1:7" x14ac:dyDescent="0.3">
      <c r="A13" s="32"/>
      <c r="F13" s="32"/>
      <c r="G13" s="32"/>
    </row>
    <row r="14" spans="1:7" x14ac:dyDescent="0.3">
      <c r="A14" s="32"/>
      <c r="F14" s="32"/>
      <c r="G14" s="32"/>
    </row>
    <row r="15" spans="1:7" ht="28.8" x14ac:dyDescent="0.55000000000000004">
      <c r="A15" s="33"/>
      <c r="B15" s="39" t="s">
        <v>135</v>
      </c>
      <c r="C15" s="33"/>
      <c r="D15" s="52">
        <f ca="1">TODAY()</f>
        <v>46121</v>
      </c>
      <c r="E15" s="52"/>
      <c r="F15" s="33"/>
      <c r="G15" s="33"/>
    </row>
  </sheetData>
  <mergeCells count="1">
    <mergeCell ref="D15:E15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23EE7-D940-4893-8217-BE30DEB88505}">
  <dimension ref="B2:D33"/>
  <sheetViews>
    <sheetView workbookViewId="0">
      <selection activeCell="E32" sqref="E32"/>
    </sheetView>
  </sheetViews>
  <sheetFormatPr defaultRowHeight="14.4" x14ac:dyDescent="0.3"/>
  <cols>
    <col min="2" max="2" width="35.6640625" customWidth="1"/>
    <col min="3" max="3" width="22.88671875" customWidth="1"/>
    <col min="4" max="4" width="29.88671875" customWidth="1"/>
  </cols>
  <sheetData>
    <row r="2" spans="2:4" x14ac:dyDescent="0.3">
      <c r="B2" t="s">
        <v>165</v>
      </c>
    </row>
    <row r="4" spans="2:4" x14ac:dyDescent="0.3">
      <c r="B4" t="s">
        <v>106</v>
      </c>
      <c r="C4" s="9" t="s">
        <v>190</v>
      </c>
      <c r="D4" s="9" t="s">
        <v>186</v>
      </c>
    </row>
    <row r="5" spans="2:4" x14ac:dyDescent="0.3">
      <c r="B5" t="s">
        <v>166</v>
      </c>
      <c r="C5" s="9" t="s">
        <v>167</v>
      </c>
      <c r="D5" s="9"/>
    </row>
    <row r="6" spans="2:4" x14ac:dyDescent="0.3">
      <c r="B6" t="s">
        <v>168</v>
      </c>
      <c r="C6" s="9" t="s">
        <v>167</v>
      </c>
      <c r="D6" s="9"/>
    </row>
    <row r="7" spans="2:4" x14ac:dyDescent="0.3">
      <c r="B7" t="s">
        <v>169</v>
      </c>
      <c r="C7" s="9" t="s">
        <v>167</v>
      </c>
      <c r="D7" s="9"/>
    </row>
    <row r="8" spans="2:4" x14ac:dyDescent="0.3">
      <c r="B8" t="s">
        <v>170</v>
      </c>
      <c r="C8" s="9" t="s">
        <v>87</v>
      </c>
      <c r="D8" s="9" t="s">
        <v>187</v>
      </c>
    </row>
    <row r="9" spans="2:4" x14ac:dyDescent="0.3">
      <c r="B9" t="s">
        <v>171</v>
      </c>
      <c r="C9" s="9" t="s">
        <v>142</v>
      </c>
      <c r="D9" s="9"/>
    </row>
    <row r="10" spans="2:4" x14ac:dyDescent="0.3">
      <c r="B10" t="s">
        <v>172</v>
      </c>
      <c r="C10" s="9" t="s">
        <v>142</v>
      </c>
      <c r="D10" s="9"/>
    </row>
    <row r="11" spans="2:4" x14ac:dyDescent="0.3">
      <c r="B11" t="s">
        <v>173</v>
      </c>
      <c r="C11" s="9" t="s">
        <v>174</v>
      </c>
      <c r="D11" s="9"/>
    </row>
    <row r="12" spans="2:4" x14ac:dyDescent="0.3">
      <c r="B12" t="s">
        <v>175</v>
      </c>
      <c r="C12" s="9" t="s">
        <v>174</v>
      </c>
      <c r="D12" s="9"/>
    </row>
    <row r="13" spans="2:4" x14ac:dyDescent="0.3">
      <c r="B13" t="s">
        <v>176</v>
      </c>
      <c r="C13" s="9" t="s">
        <v>167</v>
      </c>
      <c r="D13" s="9"/>
    </row>
    <row r="14" spans="2:4" x14ac:dyDescent="0.3">
      <c r="B14" t="s">
        <v>177</v>
      </c>
      <c r="C14" s="9" t="s">
        <v>167</v>
      </c>
      <c r="D14" s="9"/>
    </row>
    <row r="15" spans="2:4" x14ac:dyDescent="0.3">
      <c r="B15" t="s">
        <v>179</v>
      </c>
      <c r="C15" s="9" t="s">
        <v>167</v>
      </c>
      <c r="D15" s="9"/>
    </row>
    <row r="16" spans="2:4" x14ac:dyDescent="0.3">
      <c r="B16" t="s">
        <v>178</v>
      </c>
      <c r="C16" s="9" t="s">
        <v>167</v>
      </c>
      <c r="D16" s="9"/>
    </row>
    <row r="17" spans="2:4" x14ac:dyDescent="0.3">
      <c r="B17" t="s">
        <v>180</v>
      </c>
      <c r="C17" s="9" t="s">
        <v>88</v>
      </c>
      <c r="D17" s="9" t="s">
        <v>188</v>
      </c>
    </row>
    <row r="18" spans="2:4" x14ac:dyDescent="0.3">
      <c r="B18" t="s">
        <v>181</v>
      </c>
      <c r="C18" s="9" t="s">
        <v>88</v>
      </c>
      <c r="D18" s="9" t="s">
        <v>189</v>
      </c>
    </row>
    <row r="19" spans="2:4" x14ac:dyDescent="0.3">
      <c r="B19" t="s">
        <v>182</v>
      </c>
      <c r="C19" s="9" t="s">
        <v>88</v>
      </c>
      <c r="D19" s="9" t="s">
        <v>185</v>
      </c>
    </row>
    <row r="20" spans="2:4" x14ac:dyDescent="0.3">
      <c r="B20" t="s">
        <v>183</v>
      </c>
      <c r="C20" s="9"/>
      <c r="D20" s="9" t="s">
        <v>184</v>
      </c>
    </row>
    <row r="21" spans="2:4" x14ac:dyDescent="0.3">
      <c r="B21" t="s">
        <v>210</v>
      </c>
      <c r="C21" s="9" t="s">
        <v>211</v>
      </c>
      <c r="D21" s="9"/>
    </row>
    <row r="22" spans="2:4" x14ac:dyDescent="0.3">
      <c r="C22" s="9"/>
      <c r="D22" s="9"/>
    </row>
    <row r="24" spans="2:4" x14ac:dyDescent="0.3">
      <c r="B24" t="s">
        <v>191</v>
      </c>
    </row>
    <row r="25" spans="2:4" x14ac:dyDescent="0.3">
      <c r="B25" t="s">
        <v>192</v>
      </c>
      <c r="C25" t="s">
        <v>87</v>
      </c>
    </row>
    <row r="26" spans="2:4" x14ac:dyDescent="0.3">
      <c r="B26" t="s">
        <v>193</v>
      </c>
      <c r="C26" t="s">
        <v>194</v>
      </c>
    </row>
    <row r="27" spans="2:4" x14ac:dyDescent="0.3">
      <c r="B27" t="s">
        <v>195</v>
      </c>
      <c r="C27" t="s">
        <v>194</v>
      </c>
    </row>
    <row r="28" spans="2:4" x14ac:dyDescent="0.3">
      <c r="B28" t="s">
        <v>196</v>
      </c>
      <c r="C28" t="s">
        <v>197</v>
      </c>
    </row>
    <row r="29" spans="2:4" x14ac:dyDescent="0.3">
      <c r="B29" t="s">
        <v>198</v>
      </c>
      <c r="C29" t="s">
        <v>199</v>
      </c>
    </row>
    <row r="30" spans="2:4" x14ac:dyDescent="0.3">
      <c r="B30" t="s">
        <v>200</v>
      </c>
      <c r="C30" t="s">
        <v>199</v>
      </c>
    </row>
    <row r="31" spans="2:4" x14ac:dyDescent="0.3">
      <c r="B31" t="s">
        <v>201</v>
      </c>
      <c r="C31" t="s">
        <v>202</v>
      </c>
    </row>
    <row r="32" spans="2:4" x14ac:dyDescent="0.3">
      <c r="B32" t="s">
        <v>203</v>
      </c>
      <c r="C32" t="s">
        <v>202</v>
      </c>
    </row>
    <row r="33" spans="2:3" x14ac:dyDescent="0.3">
      <c r="B33" t="s">
        <v>204</v>
      </c>
      <c r="C33" t="s">
        <v>205</v>
      </c>
    </row>
  </sheetData>
  <phoneticPr fontId="9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7ACC3-00F8-40CC-8215-415BDFC47B5B}">
  <dimension ref="A1"/>
  <sheetViews>
    <sheetView workbookViewId="0">
      <selection activeCell="B3" sqref="B3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Purchase Reciept</vt:lpstr>
      <vt:lpstr>Gun Sales</vt:lpstr>
      <vt:lpstr>Trader Prices - Public</vt:lpstr>
      <vt:lpstr>Care Packages</vt:lpstr>
      <vt:lpstr>Economy</vt:lpstr>
      <vt:lpstr>Trader Prices - Sell</vt:lpstr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Mullholland</dc:creator>
  <cp:lastModifiedBy>Waldron, Thomas</cp:lastModifiedBy>
  <dcterms:created xsi:type="dcterms:W3CDTF">2025-11-28T17:33:02Z</dcterms:created>
  <dcterms:modified xsi:type="dcterms:W3CDTF">2026-04-09T12:58:57Z</dcterms:modified>
</cp:coreProperties>
</file>