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21480" windowHeight="10050"/>
  </bookViews>
  <sheets>
    <sheet name="Custos" sheetId="1" r:id="rId1"/>
    <sheet name="Banco de Dados" sheetId="2" r:id="rId2"/>
    <sheet name="Plano de ação" sheetId="3" r:id="rId3"/>
    <sheet name="Plano de Vendas" sheetId="4" r:id="rId4"/>
    <sheet name="Apresentação da Empresa" sheetId="5" r:id="rId5"/>
    <sheet name="Capacidade de Produção" sheetId="6" r:id="rId6"/>
    <sheet name="Gastos" sheetId="7" r:id="rId7"/>
    <sheet name="Custo de Produção" sheetId="9" r:id="rId8"/>
    <sheet name="PCP" sheetId="10" r:id="rId9"/>
  </sheets>
  <calcPr calcId="145621"/>
</workbook>
</file>

<file path=xl/calcChain.xml><?xml version="1.0" encoding="utf-8"?>
<calcChain xmlns="http://schemas.openxmlformats.org/spreadsheetml/2006/main">
  <c r="B19" i="7" l="1"/>
  <c r="H10" i="7" l="1"/>
  <c r="G10" i="7"/>
  <c r="H8" i="7"/>
  <c r="E32" i="6"/>
  <c r="H6" i="6"/>
  <c r="G6" i="6"/>
  <c r="E6" i="6"/>
  <c r="I21" i="7" l="1"/>
  <c r="E39" i="6" l="1"/>
  <c r="E36" i="6"/>
  <c r="E26" i="6" l="1"/>
  <c r="E17" i="6" l="1"/>
  <c r="E12" i="6"/>
  <c r="G12" i="6"/>
  <c r="G32" i="6" s="1"/>
  <c r="F3" i="6"/>
  <c r="F6" i="6" s="1"/>
  <c r="P8" i="6"/>
  <c r="E30" i="6" s="1"/>
  <c r="F12" i="6" l="1"/>
  <c r="F32" i="6" s="1"/>
  <c r="H34" i="6" s="1"/>
  <c r="K15" i="6" s="1"/>
  <c r="F17" i="6"/>
  <c r="F30" i="6"/>
  <c r="J15" i="6" l="1"/>
  <c r="G8" i="7" s="1"/>
  <c r="G21" i="7" s="1"/>
  <c r="L15" i="6"/>
</calcChain>
</file>

<file path=xl/comments1.xml><?xml version="1.0" encoding="utf-8"?>
<comments xmlns="http://schemas.openxmlformats.org/spreadsheetml/2006/main">
  <authors>
    <author>Walisson Sobral</author>
  </authors>
  <commentList>
    <comment ref="E14" authorId="0">
      <text>
        <r>
          <rPr>
            <b/>
            <sz val="9"/>
            <color indexed="81"/>
            <rFont val="Tahoma"/>
            <family val="2"/>
          </rPr>
          <t>Walisson Sobral:</t>
        </r>
        <r>
          <rPr>
            <sz val="9"/>
            <color indexed="81"/>
            <rFont val="Tahoma"/>
            <family val="2"/>
          </rPr>
          <t xml:space="preserve">
Quantidade para fazer uma vela 
Considerei que 5g faz 30 velas</t>
        </r>
      </text>
    </comment>
  </commentList>
</comments>
</file>

<file path=xl/sharedStrings.xml><?xml version="1.0" encoding="utf-8"?>
<sst xmlns="http://schemas.openxmlformats.org/spreadsheetml/2006/main" count="182" uniqueCount="141">
  <si>
    <t>Despesas com Parafina</t>
  </si>
  <si>
    <t>Despesas materiais para escritório</t>
  </si>
  <si>
    <t>Manutenção Predial</t>
  </si>
  <si>
    <t>Despesas com barbantes</t>
  </si>
  <si>
    <t>Despesas com anilina</t>
  </si>
  <si>
    <t>Despesas com essência</t>
  </si>
  <si>
    <t>Despesas com transporte</t>
  </si>
  <si>
    <t>Despesas com Gás</t>
  </si>
  <si>
    <t>Folha de pagamento</t>
  </si>
  <si>
    <t>Despesas com produção</t>
  </si>
  <si>
    <t>Despesas manutenção de equipamentos</t>
  </si>
  <si>
    <t>Despesas com Softwares</t>
  </si>
  <si>
    <t>Despesas com marketing</t>
  </si>
  <si>
    <t>Administração</t>
  </si>
  <si>
    <t>Logistíca</t>
  </si>
  <si>
    <t>Gerência</t>
  </si>
  <si>
    <t>Suporte</t>
  </si>
  <si>
    <t>Produção</t>
  </si>
  <si>
    <t>Despesas bancárias Original</t>
  </si>
  <si>
    <t>Encargos Sociais</t>
  </si>
  <si>
    <t>Juros pagos (financiamentos)</t>
  </si>
  <si>
    <t>Material de Limpeza</t>
  </si>
  <si>
    <t>Despesas com cartão de crédito</t>
  </si>
  <si>
    <t>Impressoras</t>
  </si>
  <si>
    <t>Comissões</t>
  </si>
  <si>
    <t>Medicamentos</t>
  </si>
  <si>
    <t>Pró-labore</t>
  </si>
  <si>
    <t>Outros</t>
  </si>
  <si>
    <t>ICMS</t>
  </si>
  <si>
    <t>PIS</t>
  </si>
  <si>
    <t>COFINS</t>
  </si>
  <si>
    <t>IPI</t>
  </si>
  <si>
    <t>ISS</t>
  </si>
  <si>
    <t>Rateio</t>
  </si>
  <si>
    <t>Cod</t>
  </si>
  <si>
    <t>Sub Grupo</t>
  </si>
  <si>
    <t>Predial</t>
  </si>
  <si>
    <t>Embalagens</t>
  </si>
  <si>
    <t>Celulares</t>
  </si>
  <si>
    <t>Consultorias</t>
  </si>
  <si>
    <t>Assistência contábil</t>
  </si>
  <si>
    <t>Extintores e hidrantes</t>
  </si>
  <si>
    <t>Fretes e carretos</t>
  </si>
  <si>
    <t>Despesas com internet</t>
  </si>
  <si>
    <t>Despesas com telefonia</t>
  </si>
  <si>
    <t>Veículos administração</t>
  </si>
  <si>
    <t>Refeições</t>
  </si>
  <si>
    <t>Cursos e treinamentos externos</t>
  </si>
  <si>
    <t>Cursos e treinamentos internos</t>
  </si>
  <si>
    <t>Despachantes</t>
  </si>
  <si>
    <t>Seguro de imóveis</t>
  </si>
  <si>
    <t>Seguro de automóveis</t>
  </si>
  <si>
    <t>Viagens e estadias</t>
  </si>
  <si>
    <t>Uniformes</t>
  </si>
  <si>
    <t>Distribuição de Lucros</t>
  </si>
  <si>
    <t>Recrutamento e seleção</t>
  </si>
  <si>
    <t>Por setor/consumo</t>
  </si>
  <si>
    <t>Eletropaulo</t>
  </si>
  <si>
    <t>Sabesp</t>
  </si>
  <si>
    <t>Por n° de colaboradores</t>
  </si>
  <si>
    <t>Administração multas</t>
  </si>
  <si>
    <t>Despesas com ferramentas</t>
  </si>
  <si>
    <t xml:space="preserve">IPTU </t>
  </si>
  <si>
    <t>Mobiliário</t>
  </si>
  <si>
    <t>Serviço de motoboy</t>
  </si>
  <si>
    <t>DA</t>
  </si>
  <si>
    <t>Advogados</t>
  </si>
  <si>
    <t>Por nº colaboradores</t>
  </si>
  <si>
    <t>DF</t>
  </si>
  <si>
    <t>-</t>
  </si>
  <si>
    <t>Centro de custo destino</t>
  </si>
  <si>
    <t>CD</t>
  </si>
  <si>
    <t>centro de custo logística</t>
  </si>
  <si>
    <t>Classificação</t>
  </si>
  <si>
    <t>Informações para constar no banco de dados :</t>
  </si>
  <si>
    <t>Nome/dados pessoais</t>
  </si>
  <si>
    <t>Endereço</t>
  </si>
  <si>
    <t>Data da 1ª compra</t>
  </si>
  <si>
    <t>Seqüência de todas as compras</t>
  </si>
  <si>
    <t>Data e resultado do contato</t>
  </si>
  <si>
    <t>Quantidades compradas</t>
  </si>
  <si>
    <t>Valor</t>
  </si>
  <si>
    <t>Previsão da próxima compra</t>
  </si>
  <si>
    <t>Itens devolvidos</t>
  </si>
  <si>
    <t>Forma de pagamento</t>
  </si>
  <si>
    <t>Mídia em que o cliente encontrou a empresa</t>
  </si>
  <si>
    <t>Sugestões</t>
  </si>
  <si>
    <t>Capacidade de produção diária</t>
  </si>
  <si>
    <t>7 dias</t>
  </si>
  <si>
    <t>Palito</t>
  </si>
  <si>
    <t>Tarugos</t>
  </si>
  <si>
    <t>Máquina</t>
  </si>
  <si>
    <t>Palito s/ tarugo</t>
  </si>
  <si>
    <t>Quantidade de parafina utilizada / dia</t>
  </si>
  <si>
    <t>Em kg</t>
  </si>
  <si>
    <t>Luz</t>
  </si>
  <si>
    <t>Água</t>
  </si>
  <si>
    <t>Telefone + internet</t>
  </si>
  <si>
    <t>Junho</t>
  </si>
  <si>
    <t>dias</t>
  </si>
  <si>
    <t>horas</t>
  </si>
  <si>
    <t>Capacidade produção Mensal / em média</t>
  </si>
  <si>
    <t>Quantidade de anilina utilizada / dia</t>
  </si>
  <si>
    <t>Quantidade de barbante utilizada / dia</t>
  </si>
  <si>
    <t>Quantidade de essência utilizada / dia</t>
  </si>
  <si>
    <t>Quantidade de pavio utilizada / dia</t>
  </si>
  <si>
    <t xml:space="preserve">7 dias </t>
  </si>
  <si>
    <t>Quantidade de parafina utilizada / mês</t>
  </si>
  <si>
    <t>Quantidade de anilina utilizada / mês</t>
  </si>
  <si>
    <t>Quantidade de pavio utilizada / mês</t>
  </si>
  <si>
    <t>Software</t>
  </si>
  <si>
    <t>CF</t>
  </si>
  <si>
    <t>Salário</t>
  </si>
  <si>
    <t>Parafina</t>
  </si>
  <si>
    <t>Anilina</t>
  </si>
  <si>
    <t>Barbante</t>
  </si>
  <si>
    <t>Pavio</t>
  </si>
  <si>
    <t>Essência</t>
  </si>
  <si>
    <t>kg</t>
  </si>
  <si>
    <t>Quantidade produção - 1° mês</t>
  </si>
  <si>
    <t>palito</t>
  </si>
  <si>
    <t>tarugos</t>
  </si>
  <si>
    <t>Soma</t>
  </si>
  <si>
    <t>Retorno das Vendas</t>
  </si>
  <si>
    <t>Palito (kg)</t>
  </si>
  <si>
    <t>soma</t>
  </si>
  <si>
    <t>1 KG &gt;&gt;&gt; 30 VELAS</t>
  </si>
  <si>
    <t>kg de palito</t>
  </si>
  <si>
    <t>Fluxo de Caixa</t>
  </si>
  <si>
    <t>Unidade</t>
  </si>
  <si>
    <t>Fluxo de Caixa para capacidade de produção</t>
  </si>
  <si>
    <t>Ponto de Equilíbrio</t>
  </si>
  <si>
    <t>minutos trabalhados / dia</t>
  </si>
  <si>
    <t>horas / colaborador - mês</t>
  </si>
  <si>
    <t>Capacidade de produção mensal - qtd</t>
  </si>
  <si>
    <t>velas 7 dias</t>
  </si>
  <si>
    <t>kilos de velas palito</t>
  </si>
  <si>
    <t>Ponto de Equilíbrio - capacidade de produção</t>
  </si>
  <si>
    <t>kilos de vela palito</t>
  </si>
  <si>
    <t>DAS</t>
  </si>
  <si>
    <t>Certificado digital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</si>
</sst>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* #,##0.00_-;\-&quot;R$&quot;* #,##0.00_-;_-&quot;R$&quot;* &quot;-&quot;??_-;_-@_-"/>
    <numFmt numFmtId="43" formatCode="_-* #,##0.00_-;\-* #,##0.00_-;_-* &quot;-&quot;??_-;_-@_-"/>
    <numFmt numFmtId="164" formatCode="_-* #,##0_-;\-* #,##0_-;_-* &quot;-&quot;??_-;_-@_-"/>
  </numFmts>
  <fonts count="5">
    <font>
      <sz val="11"/>
      <color theme="1"/>
      <name val="Arial unicode"/>
      <family val="2"/>
    </font>
    <font>
      <sz val="11"/>
      <color theme="1"/>
      <name val="Arial unicode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Arial unicode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/>
    <xf numFmtId="164" fontId="0" fillId="0" borderId="0" xfId="1" applyNumberFormat="1" applyFont="1"/>
    <xf numFmtId="164" fontId="0" fillId="0" borderId="0" xfId="1" applyNumberFormat="1" applyFont="1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center"/>
    </xf>
    <xf numFmtId="43" fontId="0" fillId="0" borderId="0" xfId="1" applyNumberFormat="1" applyFont="1" applyAlignment="1">
      <alignment horizontal="center" vertical="center"/>
    </xf>
    <xf numFmtId="0" fontId="0" fillId="0" borderId="1" xfId="0" applyBorder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44" fontId="0" fillId="0" borderId="0" xfId="2" applyFont="1"/>
    <xf numFmtId="44" fontId="0" fillId="0" borderId="0" xfId="0" applyNumberFormat="1"/>
    <xf numFmtId="0" fontId="0" fillId="0" borderId="0" xfId="0" applyAlignment="1">
      <alignment horizontal="center" wrapText="1"/>
    </xf>
    <xf numFmtId="4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/>
    </xf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abSelected="1" workbookViewId="0"/>
  </sheetViews>
  <sheetFormatPr defaultRowHeight="14.25"/>
  <cols>
    <col min="1" max="1" width="9.625" style="1" customWidth="1"/>
    <col min="2" max="2" width="38.125" style="1" customWidth="1"/>
    <col min="3" max="3" width="11.875" style="1" bestFit="1" customWidth="1"/>
    <col min="4" max="4" width="20.875" style="1" bestFit="1" customWidth="1"/>
    <col min="5" max="9" width="17.125" style="1" customWidth="1"/>
    <col min="10" max="16384" width="9" style="1"/>
  </cols>
  <sheetData>
    <row r="1" spans="1:9"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</row>
    <row r="2" spans="1:9">
      <c r="E2" s="1">
        <v>100000</v>
      </c>
      <c r="F2" s="1">
        <v>200000</v>
      </c>
      <c r="G2" s="1">
        <v>300000</v>
      </c>
      <c r="H2" s="1">
        <v>400000</v>
      </c>
      <c r="I2" s="1">
        <v>500000</v>
      </c>
    </row>
    <row r="3" spans="1:9">
      <c r="A3" s="1" t="s">
        <v>34</v>
      </c>
      <c r="B3" s="1" t="s">
        <v>35</v>
      </c>
      <c r="C3" s="1" t="s">
        <v>73</v>
      </c>
      <c r="D3" s="1" t="s">
        <v>33</v>
      </c>
    </row>
    <row r="4" spans="1:9">
      <c r="A4" s="1">
        <v>1</v>
      </c>
      <c r="B4" s="1" t="s">
        <v>0</v>
      </c>
    </row>
    <row r="5" spans="1:9">
      <c r="A5" s="1">
        <v>4</v>
      </c>
      <c r="B5" s="1" t="s">
        <v>1</v>
      </c>
    </row>
    <row r="6" spans="1:9">
      <c r="A6" s="1">
        <v>5</v>
      </c>
      <c r="B6" s="1" t="s">
        <v>2</v>
      </c>
      <c r="D6" s="1" t="s">
        <v>67</v>
      </c>
    </row>
    <row r="7" spans="1:9">
      <c r="A7" s="1">
        <v>6</v>
      </c>
      <c r="B7" s="1" t="s">
        <v>3</v>
      </c>
    </row>
    <row r="8" spans="1:9">
      <c r="A8" s="1">
        <v>7</v>
      </c>
      <c r="B8" s="1" t="s">
        <v>4</v>
      </c>
    </row>
    <row r="9" spans="1:9">
      <c r="A9" s="1">
        <v>8</v>
      </c>
      <c r="B9" s="1" t="s">
        <v>5</v>
      </c>
    </row>
    <row r="10" spans="1:9">
      <c r="A10" s="1">
        <v>9</v>
      </c>
      <c r="B10" s="1" t="s">
        <v>6</v>
      </c>
    </row>
    <row r="11" spans="1:9">
      <c r="A11" s="1">
        <v>10</v>
      </c>
      <c r="B11" s="1" t="s">
        <v>43</v>
      </c>
    </row>
    <row r="12" spans="1:9">
      <c r="A12" s="1">
        <v>11</v>
      </c>
      <c r="B12" s="1" t="s">
        <v>44</v>
      </c>
    </row>
    <row r="13" spans="1:9">
      <c r="A13" s="1">
        <v>12</v>
      </c>
      <c r="B13" s="1" t="s">
        <v>7</v>
      </c>
    </row>
    <row r="14" spans="1:9">
      <c r="A14" s="1">
        <v>13</v>
      </c>
      <c r="B14" s="1" t="s">
        <v>8</v>
      </c>
    </row>
    <row r="15" spans="1:9">
      <c r="A15" s="1">
        <v>14</v>
      </c>
      <c r="B15" s="1" t="s">
        <v>9</v>
      </c>
    </row>
    <row r="16" spans="1:9">
      <c r="A16" s="1">
        <v>15</v>
      </c>
      <c r="B16" s="1" t="s">
        <v>10</v>
      </c>
    </row>
    <row r="17" spans="1:4">
      <c r="A17" s="1">
        <v>16</v>
      </c>
      <c r="B17" s="1" t="s">
        <v>11</v>
      </c>
      <c r="D17" s="1" t="s">
        <v>65</v>
      </c>
    </row>
    <row r="18" spans="1:4">
      <c r="A18" s="1">
        <v>17</v>
      </c>
      <c r="B18" s="1" t="s">
        <v>12</v>
      </c>
      <c r="D18" s="1" t="s">
        <v>65</v>
      </c>
    </row>
    <row r="19" spans="1:4">
      <c r="A19" s="1">
        <v>18</v>
      </c>
      <c r="B19" s="1" t="s">
        <v>18</v>
      </c>
      <c r="D19" s="1" t="s">
        <v>68</v>
      </c>
    </row>
    <row r="20" spans="1:4">
      <c r="A20" s="1">
        <v>19</v>
      </c>
      <c r="B20" s="1" t="s">
        <v>19</v>
      </c>
    </row>
    <row r="21" spans="1:4">
      <c r="A21" s="1">
        <v>20</v>
      </c>
      <c r="B21" s="1" t="s">
        <v>20</v>
      </c>
      <c r="D21" s="1" t="s">
        <v>68</v>
      </c>
    </row>
    <row r="22" spans="1:4">
      <c r="A22" s="1">
        <v>21</v>
      </c>
      <c r="B22" s="1" t="s">
        <v>21</v>
      </c>
      <c r="D22" s="1" t="s">
        <v>67</v>
      </c>
    </row>
    <row r="23" spans="1:4">
      <c r="A23" s="1">
        <v>22</v>
      </c>
      <c r="B23" s="1" t="s">
        <v>22</v>
      </c>
      <c r="D23" s="1" t="s">
        <v>65</v>
      </c>
    </row>
    <row r="24" spans="1:4">
      <c r="A24" s="1">
        <v>23</v>
      </c>
      <c r="B24" s="1" t="s">
        <v>23</v>
      </c>
      <c r="D24" s="1" t="s">
        <v>65</v>
      </c>
    </row>
    <row r="25" spans="1:4">
      <c r="A25" s="1">
        <v>24</v>
      </c>
      <c r="B25" s="1" t="s">
        <v>24</v>
      </c>
      <c r="D25" s="1" t="s">
        <v>69</v>
      </c>
    </row>
    <row r="26" spans="1:4">
      <c r="A26" s="1">
        <v>25</v>
      </c>
      <c r="B26" s="1" t="s">
        <v>25</v>
      </c>
      <c r="D26" s="1" t="s">
        <v>69</v>
      </c>
    </row>
    <row r="27" spans="1:4">
      <c r="A27" s="1">
        <v>26</v>
      </c>
      <c r="B27" s="1" t="s">
        <v>26</v>
      </c>
    </row>
    <row r="28" spans="1:4">
      <c r="A28" s="1">
        <v>27</v>
      </c>
      <c r="B28" s="1" t="s">
        <v>27</v>
      </c>
      <c r="D28" s="1" t="s">
        <v>69</v>
      </c>
    </row>
    <row r="29" spans="1:4">
      <c r="A29" s="1">
        <v>28</v>
      </c>
      <c r="B29" s="1" t="s">
        <v>28</v>
      </c>
      <c r="D29" s="1" t="s">
        <v>69</v>
      </c>
    </row>
    <row r="30" spans="1:4">
      <c r="A30" s="1">
        <v>29</v>
      </c>
      <c r="B30" s="1" t="s">
        <v>29</v>
      </c>
      <c r="D30" s="1" t="s">
        <v>69</v>
      </c>
    </row>
    <row r="31" spans="1:4">
      <c r="A31" s="1">
        <v>30</v>
      </c>
      <c r="B31" s="1" t="s">
        <v>30</v>
      </c>
      <c r="D31" s="1" t="s">
        <v>69</v>
      </c>
    </row>
    <row r="32" spans="1:4">
      <c r="A32" s="1">
        <v>31</v>
      </c>
      <c r="B32" s="1" t="s">
        <v>31</v>
      </c>
      <c r="D32" s="1" t="s">
        <v>69</v>
      </c>
    </row>
    <row r="33" spans="1:4">
      <c r="A33" s="1">
        <v>32</v>
      </c>
      <c r="B33" s="1" t="s">
        <v>32</v>
      </c>
      <c r="D33" s="1" t="s">
        <v>65</v>
      </c>
    </row>
    <row r="34" spans="1:4">
      <c r="A34" s="1">
        <v>33</v>
      </c>
      <c r="B34" s="1" t="s">
        <v>36</v>
      </c>
      <c r="D34" s="1" t="s">
        <v>70</v>
      </c>
    </row>
    <row r="35" spans="1:4">
      <c r="A35" s="1">
        <v>34</v>
      </c>
      <c r="B35" s="1" t="s">
        <v>37</v>
      </c>
      <c r="D35" s="1" t="s">
        <v>71</v>
      </c>
    </row>
    <row r="36" spans="1:4">
      <c r="A36" s="1">
        <v>35</v>
      </c>
      <c r="B36" s="1" t="s">
        <v>38</v>
      </c>
      <c r="D36" s="1" t="s">
        <v>65</v>
      </c>
    </row>
    <row r="37" spans="1:4">
      <c r="A37" s="1">
        <v>36</v>
      </c>
      <c r="B37" s="1" t="s">
        <v>39</v>
      </c>
      <c r="D37" s="1" t="s">
        <v>65</v>
      </c>
    </row>
    <row r="38" spans="1:4">
      <c r="A38" s="1">
        <v>37</v>
      </c>
      <c r="B38" s="1" t="s">
        <v>40</v>
      </c>
      <c r="D38" s="1" t="s">
        <v>65</v>
      </c>
    </row>
    <row r="39" spans="1:4">
      <c r="A39" s="1">
        <v>38</v>
      </c>
      <c r="B39" s="1" t="s">
        <v>41</v>
      </c>
      <c r="D39" s="1" t="s">
        <v>69</v>
      </c>
    </row>
    <row r="40" spans="1:4">
      <c r="A40" s="1">
        <v>39</v>
      </c>
      <c r="B40" s="1" t="s">
        <v>42</v>
      </c>
      <c r="D40" s="1" t="s">
        <v>72</v>
      </c>
    </row>
    <row r="41" spans="1:4">
      <c r="A41" s="1">
        <v>40</v>
      </c>
      <c r="B41" s="1" t="s">
        <v>45</v>
      </c>
    </row>
    <row r="42" spans="1:4">
      <c r="A42" s="1">
        <v>41</v>
      </c>
      <c r="B42" s="1" t="s">
        <v>46</v>
      </c>
      <c r="D42" s="1" t="s">
        <v>67</v>
      </c>
    </row>
    <row r="43" spans="1:4">
      <c r="A43" s="1">
        <v>42</v>
      </c>
      <c r="B43" s="1" t="s">
        <v>47</v>
      </c>
      <c r="D43" s="1" t="s">
        <v>65</v>
      </c>
    </row>
    <row r="44" spans="1:4">
      <c r="A44" s="1">
        <v>43</v>
      </c>
      <c r="B44" s="1" t="s">
        <v>48</v>
      </c>
      <c r="D44" s="1" t="s">
        <v>65</v>
      </c>
    </row>
    <row r="45" spans="1:4">
      <c r="A45" s="1">
        <v>44</v>
      </c>
      <c r="B45" s="1" t="s">
        <v>49</v>
      </c>
      <c r="D45" s="1" t="s">
        <v>65</v>
      </c>
    </row>
    <row r="46" spans="1:4">
      <c r="A46" s="1">
        <v>45</v>
      </c>
      <c r="B46" s="1" t="s">
        <v>50</v>
      </c>
    </row>
    <row r="47" spans="1:4">
      <c r="A47" s="1">
        <v>46</v>
      </c>
      <c r="B47" s="1" t="s">
        <v>51</v>
      </c>
    </row>
    <row r="48" spans="1:4">
      <c r="A48" s="1">
        <v>47</v>
      </c>
      <c r="B48" s="1" t="s">
        <v>52</v>
      </c>
    </row>
    <row r="49" spans="1:4">
      <c r="A49" s="1">
        <v>48</v>
      </c>
      <c r="B49" s="1" t="s">
        <v>53</v>
      </c>
      <c r="D49" s="1" t="s">
        <v>67</v>
      </c>
    </row>
    <row r="50" spans="1:4">
      <c r="A50" s="1">
        <v>49</v>
      </c>
      <c r="B50" s="1" t="s">
        <v>54</v>
      </c>
      <c r="D50" s="1" t="s">
        <v>69</v>
      </c>
    </row>
    <row r="51" spans="1:4">
      <c r="A51" s="1">
        <v>50</v>
      </c>
      <c r="B51" s="1" t="s">
        <v>55</v>
      </c>
    </row>
    <row r="52" spans="1:4">
      <c r="A52" s="1">
        <v>51</v>
      </c>
      <c r="B52" s="1" t="s">
        <v>57</v>
      </c>
      <c r="D52" s="1" t="s">
        <v>56</v>
      </c>
    </row>
    <row r="53" spans="1:4">
      <c r="A53" s="1">
        <v>52</v>
      </c>
      <c r="B53" s="1" t="s">
        <v>58</v>
      </c>
      <c r="D53" s="1" t="s">
        <v>59</v>
      </c>
    </row>
    <row r="54" spans="1:4">
      <c r="A54" s="1">
        <v>53</v>
      </c>
      <c r="B54" s="1" t="s">
        <v>60</v>
      </c>
    </row>
    <row r="55" spans="1:4">
      <c r="A55" s="1">
        <v>54</v>
      </c>
      <c r="B55" s="1" t="s">
        <v>61</v>
      </c>
    </row>
    <row r="56" spans="1:4">
      <c r="A56" s="1">
        <v>55</v>
      </c>
      <c r="B56" s="1" t="s">
        <v>62</v>
      </c>
      <c r="D56" s="1" t="s">
        <v>65</v>
      </c>
    </row>
    <row r="57" spans="1:4">
      <c r="A57" s="1">
        <v>56</v>
      </c>
      <c r="B57" s="1" t="s">
        <v>63</v>
      </c>
      <c r="D57" s="1" t="s">
        <v>65</v>
      </c>
    </row>
    <row r="58" spans="1:4">
      <c r="A58" s="1">
        <v>57</v>
      </c>
      <c r="B58" s="1" t="s">
        <v>64</v>
      </c>
      <c r="D58" s="1" t="s">
        <v>65</v>
      </c>
    </row>
    <row r="59" spans="1:4">
      <c r="A59" s="1">
        <v>58</v>
      </c>
      <c r="B59" s="1" t="s">
        <v>66</v>
      </c>
      <c r="D59" s="1" t="s">
        <v>65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6"/>
  <sheetViews>
    <sheetView workbookViewId="0">
      <selection activeCell="A5" sqref="A5"/>
    </sheetView>
  </sheetViews>
  <sheetFormatPr defaultRowHeight="14.25"/>
  <cols>
    <col min="1" max="1" width="39.625" bestFit="1" customWidth="1"/>
  </cols>
  <sheetData>
    <row r="2" spans="1:1">
      <c r="A2" t="s">
        <v>74</v>
      </c>
    </row>
    <row r="5" spans="1:1">
      <c r="A5" t="s">
        <v>75</v>
      </c>
    </row>
    <row r="6" spans="1:1">
      <c r="A6" t="s">
        <v>76</v>
      </c>
    </row>
    <row r="7" spans="1:1">
      <c r="A7" t="s">
        <v>77</v>
      </c>
    </row>
    <row r="8" spans="1:1">
      <c r="A8" t="s">
        <v>78</v>
      </c>
    </row>
    <row r="9" spans="1:1">
      <c r="A9" t="s">
        <v>79</v>
      </c>
    </row>
    <row r="10" spans="1:1">
      <c r="A10" t="s">
        <v>80</v>
      </c>
    </row>
    <row r="11" spans="1:1">
      <c r="A11" t="s">
        <v>81</v>
      </c>
    </row>
    <row r="12" spans="1:1">
      <c r="A12" t="s">
        <v>82</v>
      </c>
    </row>
    <row r="13" spans="1:1">
      <c r="A13" t="s">
        <v>83</v>
      </c>
    </row>
    <row r="14" spans="1:1">
      <c r="A14" t="s">
        <v>84</v>
      </c>
    </row>
    <row r="15" spans="1:1">
      <c r="A15" t="s">
        <v>85</v>
      </c>
    </row>
    <row r="16" spans="1:1">
      <c r="A16" t="s">
        <v>86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7" sqref="F17"/>
    </sheetView>
  </sheetViews>
  <sheetFormatPr defaultRowHeight="14.25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40"/>
  <sheetViews>
    <sheetView workbookViewId="0">
      <selection activeCell="E3" sqref="E3"/>
    </sheetView>
  </sheetViews>
  <sheetFormatPr defaultRowHeight="14.25"/>
  <cols>
    <col min="5" max="5" width="15.625" bestFit="1" customWidth="1"/>
    <col min="6" max="6" width="10.625" customWidth="1"/>
    <col min="8" max="8" width="13.125" bestFit="1" customWidth="1"/>
    <col min="10" max="10" width="10" bestFit="1" customWidth="1"/>
    <col min="17" max="17" width="16.75" bestFit="1" customWidth="1"/>
  </cols>
  <sheetData>
    <row r="1" spans="2:17">
      <c r="E1" s="9" t="s">
        <v>106</v>
      </c>
      <c r="F1" s="9" t="s">
        <v>89</v>
      </c>
      <c r="G1" s="11" t="s">
        <v>90</v>
      </c>
      <c r="H1" s="11" t="s">
        <v>92</v>
      </c>
    </row>
    <row r="2" spans="2:17">
      <c r="B2" s="19" t="s">
        <v>87</v>
      </c>
      <c r="C2" s="19"/>
      <c r="D2" s="19"/>
      <c r="E2" s="1"/>
      <c r="F2" s="2"/>
      <c r="J2" s="1" t="s">
        <v>91</v>
      </c>
      <c r="K2" s="1" t="s">
        <v>88</v>
      </c>
      <c r="L2" s="1" t="s">
        <v>89</v>
      </c>
      <c r="O2" s="1" t="s">
        <v>98</v>
      </c>
      <c r="P2" s="1">
        <v>21</v>
      </c>
      <c r="Q2" s="2" t="s">
        <v>99</v>
      </c>
    </row>
    <row r="3" spans="2:17">
      <c r="B3" s="19"/>
      <c r="C3" s="19"/>
      <c r="D3" s="19"/>
      <c r="E3" s="1">
        <v>169</v>
      </c>
      <c r="F3">
        <f>H3-G3</f>
        <v>1669</v>
      </c>
      <c r="G3">
        <v>507</v>
      </c>
      <c r="H3" s="2">
        <v>2176</v>
      </c>
      <c r="J3" s="1"/>
      <c r="K3" s="1">
        <v>6</v>
      </c>
      <c r="L3" s="1">
        <v>80</v>
      </c>
      <c r="P3" s="2">
        <v>8</v>
      </c>
      <c r="Q3" s="2" t="s">
        <v>100</v>
      </c>
    </row>
    <row r="4" spans="2:17">
      <c r="D4" s="1"/>
      <c r="P4">
        <v>408</v>
      </c>
      <c r="Q4" t="s">
        <v>132</v>
      </c>
    </row>
    <row r="5" spans="2:17">
      <c r="B5" s="20" t="s">
        <v>134</v>
      </c>
      <c r="C5" s="20"/>
      <c r="D5" s="20"/>
    </row>
    <row r="6" spans="2:17">
      <c r="B6" s="20"/>
      <c r="C6" s="20"/>
      <c r="D6" s="20"/>
      <c r="E6">
        <f>E3*21</f>
        <v>3549</v>
      </c>
      <c r="F6">
        <f>F3*21</f>
        <v>35049</v>
      </c>
      <c r="G6">
        <f>G3*21</f>
        <v>10647</v>
      </c>
      <c r="H6">
        <f>H3*21</f>
        <v>45696</v>
      </c>
    </row>
    <row r="7" spans="2:17">
      <c r="D7" s="1"/>
    </row>
    <row r="8" spans="2:17">
      <c r="E8" s="4"/>
      <c r="F8" s="4"/>
      <c r="P8">
        <f>P3*P2</f>
        <v>168</v>
      </c>
      <c r="Q8" t="s">
        <v>133</v>
      </c>
    </row>
    <row r="9" spans="2:17">
      <c r="B9" s="20" t="s">
        <v>93</v>
      </c>
      <c r="C9" s="20"/>
      <c r="D9" s="20"/>
      <c r="E9" s="1"/>
      <c r="F9" s="1"/>
    </row>
    <row r="10" spans="2:17">
      <c r="B10" s="20"/>
      <c r="C10" s="20"/>
      <c r="D10" s="20"/>
      <c r="E10" s="1">
        <v>260</v>
      </c>
      <c r="F10" s="1">
        <v>35</v>
      </c>
    </row>
    <row r="11" spans="2:17">
      <c r="J11" s="21" t="s">
        <v>119</v>
      </c>
      <c r="K11" s="21"/>
      <c r="L11" s="21"/>
    </row>
    <row r="12" spans="2:17">
      <c r="D12" t="s">
        <v>94</v>
      </c>
      <c r="E12" s="6">
        <f>(E10*$E$3)/1000</f>
        <v>43.94</v>
      </c>
      <c r="F12" s="6">
        <f>(F10*$F$3)/1000</f>
        <v>58.414999999999999</v>
      </c>
      <c r="G12" s="6">
        <f>(F10*G3)/1000</f>
        <v>17.745000000000001</v>
      </c>
      <c r="J12" s="21"/>
      <c r="K12" s="21"/>
      <c r="L12" s="21"/>
    </row>
    <row r="13" spans="2:17">
      <c r="J13" s="21" t="s">
        <v>129</v>
      </c>
      <c r="K13" s="21"/>
      <c r="L13" s="21"/>
    </row>
    <row r="14" spans="2:17">
      <c r="B14" s="16" t="s">
        <v>102</v>
      </c>
      <c r="C14" s="16"/>
      <c r="D14" s="16"/>
      <c r="E14">
        <v>0.16</v>
      </c>
      <c r="F14">
        <v>0.16</v>
      </c>
      <c r="J14" s="1" t="s">
        <v>88</v>
      </c>
      <c r="K14" s="1" t="s">
        <v>120</v>
      </c>
      <c r="L14" s="4" t="s">
        <v>121</v>
      </c>
    </row>
    <row r="15" spans="2:17">
      <c r="B15" s="16"/>
      <c r="C15" s="16"/>
      <c r="D15" s="16"/>
      <c r="J15" s="12">
        <f>(E6*1000)/$H$34</f>
        <v>1407.1606994171525</v>
      </c>
      <c r="K15" s="12">
        <f>(F6*1000)/$H$34</f>
        <v>13896.752706078269</v>
      </c>
      <c r="L15" s="12">
        <f>(G6*1000)/$H$34</f>
        <v>4221.4820982514575</v>
      </c>
    </row>
    <row r="16" spans="2:17">
      <c r="B16" s="8"/>
      <c r="C16" s="8"/>
      <c r="D16" s="8"/>
    </row>
    <row r="17" spans="2:11">
      <c r="B17" s="8"/>
      <c r="C17" s="8"/>
      <c r="D17" s="8" t="s">
        <v>94</v>
      </c>
      <c r="E17" s="10">
        <f>(E14*$E$3)/1000</f>
        <v>2.7039999999999998E-2</v>
      </c>
      <c r="F17" s="10">
        <f>(F14*$F$3)/1000</f>
        <v>0.26704</v>
      </c>
      <c r="J17" t="s">
        <v>127</v>
      </c>
      <c r="K17" s="12">
        <v>487</v>
      </c>
    </row>
    <row r="19" spans="2:11">
      <c r="B19" s="16" t="s">
        <v>103</v>
      </c>
      <c r="C19" s="16"/>
      <c r="D19" s="16"/>
      <c r="K19" t="s">
        <v>126</v>
      </c>
    </row>
    <row r="20" spans="2:11">
      <c r="B20" s="16"/>
      <c r="C20" s="16"/>
      <c r="D20" s="16"/>
    </row>
    <row r="22" spans="2:11">
      <c r="B22" s="16" t="s">
        <v>104</v>
      </c>
      <c r="C22" s="16"/>
      <c r="D22" s="16"/>
    </row>
    <row r="23" spans="2:11">
      <c r="B23" s="16"/>
      <c r="C23" s="16"/>
      <c r="D23" s="16"/>
    </row>
    <row r="25" spans="2:11">
      <c r="B25" s="16" t="s">
        <v>105</v>
      </c>
      <c r="C25" s="16"/>
      <c r="D25" s="16"/>
    </row>
    <row r="26" spans="2:11">
      <c r="B26" s="16"/>
      <c r="C26" s="16"/>
      <c r="D26" s="16"/>
      <c r="E26">
        <f>(1*$E$3)</f>
        <v>169</v>
      </c>
    </row>
    <row r="29" spans="2:11">
      <c r="B29" s="16" t="s">
        <v>101</v>
      </c>
      <c r="C29" s="16"/>
      <c r="D29" s="16"/>
      <c r="E29" t="s">
        <v>88</v>
      </c>
      <c r="F29" t="s">
        <v>89</v>
      </c>
    </row>
    <row r="30" spans="2:11">
      <c r="B30" s="16"/>
      <c r="C30" s="16"/>
      <c r="D30" s="16"/>
      <c r="E30" s="7">
        <f>(E3*$P$8)*15%+E3</f>
        <v>4427.8</v>
      </c>
      <c r="F30" s="7">
        <f>(F3*$P$8)*15%+F3</f>
        <v>43727.799999999996</v>
      </c>
    </row>
    <row r="32" spans="2:11">
      <c r="B32" s="16" t="s">
        <v>107</v>
      </c>
      <c r="C32" s="16"/>
      <c r="D32" s="16"/>
      <c r="E32" s="18">
        <f>(21*E12)</f>
        <v>922.74</v>
      </c>
      <c r="F32" s="18">
        <f>(21*F12)</f>
        <v>1226.7149999999999</v>
      </c>
      <c r="G32" s="18">
        <f>(21*G12)</f>
        <v>372.64500000000004</v>
      </c>
      <c r="H32" s="19" t="s">
        <v>118</v>
      </c>
    </row>
    <row r="33" spans="2:8">
      <c r="B33" s="16"/>
      <c r="C33" s="16"/>
      <c r="D33" s="16"/>
      <c r="E33" s="19"/>
      <c r="F33" s="19"/>
      <c r="G33" s="19"/>
      <c r="H33" s="19"/>
    </row>
    <row r="34" spans="2:8">
      <c r="B34" s="8"/>
      <c r="C34" s="8"/>
      <c r="D34" s="8"/>
      <c r="E34" s="1"/>
      <c r="F34" s="1"/>
      <c r="G34" s="1" t="s">
        <v>125</v>
      </c>
      <c r="H34" s="13">
        <f>SUM(E32:G33)</f>
        <v>2522.1</v>
      </c>
    </row>
    <row r="36" spans="2:8">
      <c r="B36" s="16" t="s">
        <v>108</v>
      </c>
      <c r="C36" s="16"/>
      <c r="D36" s="16"/>
      <c r="E36" s="17">
        <f>E17*21</f>
        <v>0.56784000000000001</v>
      </c>
    </row>
    <row r="37" spans="2:8">
      <c r="B37" s="16"/>
      <c r="C37" s="16"/>
      <c r="D37" s="16"/>
      <c r="E37" s="17"/>
    </row>
    <row r="38" spans="2:8">
      <c r="B38" s="3"/>
      <c r="C38" s="3"/>
      <c r="D38" s="3"/>
    </row>
    <row r="39" spans="2:8" ht="14.25" customHeight="1">
      <c r="B39" s="16" t="s">
        <v>109</v>
      </c>
      <c r="C39" s="16"/>
      <c r="D39" s="16"/>
      <c r="E39" s="18">
        <f>E26*21</f>
        <v>3549</v>
      </c>
    </row>
    <row r="40" spans="2:8">
      <c r="B40" s="16"/>
      <c r="C40" s="16"/>
      <c r="D40" s="16"/>
      <c r="E40" s="18"/>
    </row>
  </sheetData>
  <mergeCells count="19">
    <mergeCell ref="H32:H33"/>
    <mergeCell ref="J11:L12"/>
    <mergeCell ref="B5:D6"/>
    <mergeCell ref="F32:F33"/>
    <mergeCell ref="G32:G33"/>
    <mergeCell ref="J13:L13"/>
    <mergeCell ref="B32:D33"/>
    <mergeCell ref="E32:E33"/>
    <mergeCell ref="B36:D37"/>
    <mergeCell ref="E36:E37"/>
    <mergeCell ref="B39:D40"/>
    <mergeCell ref="E39:E40"/>
    <mergeCell ref="B2:D3"/>
    <mergeCell ref="B9:D10"/>
    <mergeCell ref="B29:D30"/>
    <mergeCell ref="B14:D15"/>
    <mergeCell ref="B19:D20"/>
    <mergeCell ref="B22:D23"/>
    <mergeCell ref="B25:D26"/>
  </mergeCells>
  <pageMargins left="0.511811024" right="0.511811024" top="0.78740157499999996" bottom="0.78740157499999996" header="0.31496062000000002" footer="0.31496062000000002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21"/>
  <sheetViews>
    <sheetView workbookViewId="0">
      <selection activeCell="A5" sqref="A5"/>
    </sheetView>
  </sheetViews>
  <sheetFormatPr defaultRowHeight="14.25"/>
  <cols>
    <col min="1" max="1" width="16.125" bestFit="1" customWidth="1"/>
    <col min="2" max="2" width="10.375" customWidth="1"/>
    <col min="7" max="7" width="13.125" bestFit="1" customWidth="1"/>
    <col min="8" max="8" width="12.5" bestFit="1" customWidth="1"/>
    <col min="9" max="9" width="38.375" bestFit="1" customWidth="1"/>
    <col min="15" max="15" width="15.625" bestFit="1" customWidth="1"/>
  </cols>
  <sheetData>
    <row r="3" spans="1:15" ht="15">
      <c r="G3" s="22" t="s">
        <v>123</v>
      </c>
      <c r="H3" s="22"/>
      <c r="I3" s="22"/>
      <c r="K3" s="21" t="s">
        <v>131</v>
      </c>
      <c r="L3" s="21"/>
      <c r="M3" s="21"/>
      <c r="N3" t="s">
        <v>137</v>
      </c>
    </row>
    <row r="4" spans="1:15">
      <c r="A4" t="s">
        <v>96</v>
      </c>
      <c r="B4">
        <v>127</v>
      </c>
      <c r="C4" t="s">
        <v>111</v>
      </c>
    </row>
    <row r="5" spans="1:15">
      <c r="A5" t="s">
        <v>95</v>
      </c>
      <c r="B5">
        <v>95</v>
      </c>
      <c r="C5" t="s">
        <v>111</v>
      </c>
      <c r="G5" t="s">
        <v>88</v>
      </c>
      <c r="H5" t="s">
        <v>124</v>
      </c>
      <c r="K5">
        <v>470</v>
      </c>
      <c r="L5" t="s">
        <v>136</v>
      </c>
      <c r="N5">
        <v>1227</v>
      </c>
      <c r="O5" t="s">
        <v>138</v>
      </c>
    </row>
    <row r="6" spans="1:15">
      <c r="A6" t="s">
        <v>97</v>
      </c>
      <c r="B6">
        <v>45</v>
      </c>
      <c r="C6" t="s">
        <v>111</v>
      </c>
      <c r="G6">
        <v>2.9</v>
      </c>
      <c r="H6">
        <v>10.9</v>
      </c>
      <c r="K6">
        <v>1410</v>
      </c>
      <c r="L6" t="s">
        <v>135</v>
      </c>
      <c r="N6">
        <v>3549</v>
      </c>
      <c r="O6" t="s">
        <v>135</v>
      </c>
    </row>
    <row r="7" spans="1:15">
      <c r="A7" t="s">
        <v>110</v>
      </c>
      <c r="B7">
        <v>150</v>
      </c>
      <c r="C7" t="s">
        <v>111</v>
      </c>
    </row>
    <row r="8" spans="1:15">
      <c r="A8" t="s">
        <v>112</v>
      </c>
      <c r="G8" s="14">
        <f>G6*'Capacidade de Produção'!J15</f>
        <v>4080.7660283097421</v>
      </c>
      <c r="H8" s="14">
        <f>H6*'Capacidade de Produção'!K17</f>
        <v>5308.3</v>
      </c>
    </row>
    <row r="9" spans="1:15">
      <c r="A9" t="s">
        <v>113</v>
      </c>
      <c r="B9">
        <v>6500</v>
      </c>
      <c r="C9" t="s">
        <v>71</v>
      </c>
      <c r="D9">
        <v>16393</v>
      </c>
    </row>
    <row r="10" spans="1:15">
      <c r="A10" t="s">
        <v>114</v>
      </c>
      <c r="C10" t="s">
        <v>71</v>
      </c>
      <c r="G10" s="14">
        <f>G6*3549</f>
        <v>10292.1</v>
      </c>
      <c r="H10" s="14">
        <f>((35049*35)/1000)*H6</f>
        <v>13371.193499999999</v>
      </c>
    </row>
    <row r="11" spans="1:15">
      <c r="A11" t="s">
        <v>115</v>
      </c>
      <c r="C11" t="s">
        <v>71</v>
      </c>
    </row>
    <row r="12" spans="1:15">
      <c r="A12" t="s">
        <v>116</v>
      </c>
      <c r="C12" t="s">
        <v>71</v>
      </c>
    </row>
    <row r="13" spans="1:15">
      <c r="A13" t="s">
        <v>117</v>
      </c>
      <c r="C13" t="s">
        <v>71</v>
      </c>
    </row>
    <row r="14" spans="1:15">
      <c r="B14">
        <v>500</v>
      </c>
    </row>
    <row r="15" spans="1:15">
      <c r="A15" t="s">
        <v>139</v>
      </c>
      <c r="B15">
        <v>64</v>
      </c>
    </row>
    <row r="16" spans="1:15">
      <c r="A16" t="s">
        <v>140</v>
      </c>
      <c r="B16">
        <v>221</v>
      </c>
    </row>
    <row r="19" spans="1:9">
      <c r="A19" t="s">
        <v>122</v>
      </c>
      <c r="B19" s="5">
        <f>SUM(B4:B16)</f>
        <v>7702</v>
      </c>
      <c r="G19" t="s">
        <v>128</v>
      </c>
      <c r="I19" t="s">
        <v>130</v>
      </c>
    </row>
    <row r="21" spans="1:9">
      <c r="G21" s="15">
        <f>SUM(G8:H8)-B19</f>
        <v>1687.0660283097423</v>
      </c>
      <c r="I21" s="12">
        <f>SUM(G10:H10)-B19</f>
        <v>15961.2935</v>
      </c>
    </row>
  </sheetData>
  <mergeCells count="2">
    <mergeCell ref="G3:I3"/>
    <mergeCell ref="K3:M3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Custos</vt:lpstr>
      <vt:lpstr>Banco de Dados</vt:lpstr>
      <vt:lpstr>Plano de ação</vt:lpstr>
      <vt:lpstr>Plano de Vendas</vt:lpstr>
      <vt:lpstr>Apresentação da Empresa</vt:lpstr>
      <vt:lpstr>Capacidade de Produção</vt:lpstr>
      <vt:lpstr>Gastos</vt:lpstr>
      <vt:lpstr>Custo de Produção</vt:lpstr>
      <vt:lpstr>PCP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Walisson Sobral</dc:creator>
  <cp:lastModifiedBy>Walisson Sobral</cp:lastModifiedBy>
  <dcterms:created xsi:type="dcterms:W3CDTF">2019-05-27T14:14:36Z</dcterms:created>
  <dcterms:modified xsi:type="dcterms:W3CDTF">2019-06-03T17:55:34Z</dcterms:modified>
</cp:coreProperties>
</file>