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leybrowne/Documents/UCB Data Analytics Course/Module 1 - Excel/Excel Projects /"/>
    </mc:Choice>
  </mc:AlternateContent>
  <xr:revisionPtr revIDLastSave="0" documentId="13_ncr:1_{25303DAD-676F-6645-A0BB-7C6E8F86E797}" xr6:coauthVersionLast="45" xr6:coauthVersionMax="45" xr10:uidLastSave="{00000000-0000-0000-0000-000000000000}"/>
  <bookViews>
    <workbookView xWindow="-35120" yWindow="-3140" windowWidth="23860" windowHeight="19900" xr2:uid="{00000000-000D-0000-FFFF-FFFF00000000}"/>
  </bookViews>
  <sheets>
    <sheet name="Kickstarter" sheetId="1" r:id="rId1"/>
    <sheet name="Outcomes Based on Goals" sheetId="18" r:id="rId2"/>
    <sheet name="Theater Outcome Based on Launch" sheetId="17" r:id="rId3"/>
    <sheet name="Descriptive Statistics (Plays)" sheetId="9" r:id="rId4"/>
    <sheet name="Failed U.S. Kickstarters" sheetId="8" r:id="rId5"/>
    <sheet name="Successful US Kickstarters" sheetId="7" r:id="rId6"/>
    <sheet name="Category Statistics" sheetId="2" r:id="rId7"/>
    <sheet name="Skill Drill Pivot Table" sheetId="3" r:id="rId8"/>
    <sheet name="Subcategory Statistics" sheetId="4" r:id="rId9"/>
    <sheet name="Outcomes Based on Launch Date" sheetId="5" r:id="rId10"/>
    <sheet name="Edinburgh Research" sheetId="6" r:id="rId11"/>
  </sheets>
  <definedNames>
    <definedName name="_xlnm._FilterDatabase" localSheetId="0" hidden="1">Kickstarter!$A$1:$U$4115</definedName>
  </definedNames>
  <calcPr calcId="191029"/>
  <pivotCaches>
    <pivotCache cacheId="28" r:id="rId12"/>
    <pivotCache cacheId="29" r:id="rId13"/>
    <pivotCache cacheId="3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D2" i="18"/>
  <c r="B2" i="18"/>
  <c r="E13" i="18" l="1"/>
  <c r="H13" i="18" s="1"/>
  <c r="E12" i="18"/>
  <c r="E11" i="18"/>
  <c r="H11" i="18" s="1"/>
  <c r="E10" i="18"/>
  <c r="H10" i="18" s="1"/>
  <c r="E9" i="18"/>
  <c r="G9" i="18" s="1"/>
  <c r="E8" i="18"/>
  <c r="H8" i="18" s="1"/>
  <c r="E7" i="18"/>
  <c r="G7" i="18" s="1"/>
  <c r="E6" i="18"/>
  <c r="G6" i="18" s="1"/>
  <c r="E5" i="18"/>
  <c r="G5" i="18" s="1"/>
  <c r="E4" i="18"/>
  <c r="F4" i="18" s="1"/>
  <c r="E3" i="18"/>
  <c r="G3" i="18" s="1"/>
  <c r="E2" i="18"/>
  <c r="F2" i="18" s="1"/>
  <c r="G2" i="18" l="1"/>
  <c r="G4" i="18"/>
  <c r="F13" i="18"/>
  <c r="H9" i="18"/>
  <c r="H6" i="18"/>
  <c r="H4" i="18"/>
  <c r="H2" i="18"/>
  <c r="F9" i="18"/>
  <c r="H5" i="18"/>
  <c r="F8" i="18"/>
  <c r="G11" i="18"/>
  <c r="F7" i="18"/>
  <c r="H3" i="18"/>
  <c r="F10" i="18"/>
  <c r="H7" i="18"/>
  <c r="F5" i="18"/>
  <c r="G13" i="18"/>
  <c r="F3" i="18"/>
  <c r="G10" i="18"/>
  <c r="F6" i="18"/>
  <c r="F11" i="18"/>
  <c r="G8" i="18"/>
  <c r="H12" i="18"/>
  <c r="F12" i="18"/>
  <c r="G12" i="18"/>
  <c r="B12" i="9"/>
  <c r="C12" i="9"/>
  <c r="C4" i="9"/>
  <c r="B4" i="9"/>
  <c r="C14" i="9"/>
  <c r="C13" i="9"/>
  <c r="B14" i="9"/>
  <c r="B13" i="9"/>
  <c r="C6" i="9"/>
  <c r="C5" i="9"/>
  <c r="B6" i="9"/>
  <c r="B5" i="9"/>
  <c r="C11" i="9"/>
  <c r="B11" i="9"/>
  <c r="C2" i="9"/>
  <c r="B3" i="9"/>
  <c r="C10" i="9"/>
  <c r="B10" i="9"/>
  <c r="C3" i="9"/>
  <c r="B2" i="9"/>
  <c r="D3" i="6"/>
  <c r="D4" i="6"/>
  <c r="D5" i="6"/>
  <c r="D6" i="6"/>
  <c r="D2" i="6"/>
  <c r="F3" i="6"/>
  <c r="F4" i="6"/>
  <c r="F5" i="6"/>
  <c r="F6" i="6"/>
  <c r="F2" i="6"/>
  <c r="C3" i="6"/>
  <c r="C4" i="6"/>
  <c r="C5" i="6"/>
  <c r="C6" i="6"/>
  <c r="C2" i="6"/>
  <c r="B3" i="6"/>
  <c r="B4" i="6"/>
  <c r="B5" i="6"/>
  <c r="B6" i="6"/>
  <c r="B2" i="6"/>
  <c r="C15" i="9" l="1"/>
  <c r="B15" i="9"/>
  <c r="C7" i="9"/>
  <c r="B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1" i="1"/>
  <c r="U3181" i="1" s="1"/>
  <c r="S3182" i="1"/>
  <c r="U3182" i="1" s="1"/>
  <c r="S3376" i="1"/>
  <c r="U3376" i="1" s="1"/>
  <c r="S3183" i="1"/>
  <c r="U3183" i="1" s="1"/>
  <c r="S3334" i="1"/>
  <c r="U3334" i="1" s="1"/>
  <c r="S2842" i="1"/>
  <c r="U2842" i="1" s="1"/>
  <c r="S3688" i="1"/>
  <c r="U3688" i="1" s="1"/>
  <c r="S2857" i="1"/>
  <c r="U2857" i="1" s="1"/>
  <c r="S3833" i="1"/>
  <c r="U3833" i="1" s="1"/>
  <c r="S3818" i="1"/>
  <c r="U3818" i="1" s="1"/>
  <c r="S3362" i="1"/>
  <c r="U3362" i="1" s="1"/>
  <c r="S3301" i="1"/>
  <c r="U3301" i="1" s="1"/>
  <c r="S2858" i="1"/>
  <c r="U2858" i="1" s="1"/>
  <c r="S3548" i="1"/>
  <c r="U3548" i="1" s="1"/>
  <c r="S2813" i="1"/>
  <c r="U2813" i="1" s="1"/>
  <c r="S3549" i="1"/>
  <c r="U3549" i="1" s="1"/>
  <c r="S3366" i="1"/>
  <c r="U3366" i="1" s="1"/>
  <c r="S3550" i="1"/>
  <c r="U3550" i="1" s="1"/>
  <c r="S3184" i="1"/>
  <c r="U3184" i="1" s="1"/>
  <c r="S3991" i="1"/>
  <c r="U399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1" i="1"/>
  <c r="U3551" i="1" s="1"/>
  <c r="S3552" i="1"/>
  <c r="U3552" i="1" s="1"/>
  <c r="S3689" i="1"/>
  <c r="U3689" i="1" s="1"/>
  <c r="S4072" i="1"/>
  <c r="U4072" i="1" s="1"/>
  <c r="S3302" i="1"/>
  <c r="U3302" i="1" s="1"/>
  <c r="S3690" i="1"/>
  <c r="U3690" i="1" s="1"/>
  <c r="S3335" i="1"/>
  <c r="U3335" i="1" s="1"/>
  <c r="S3377" i="1"/>
  <c r="U3377" i="1" s="1"/>
  <c r="S3676" i="1"/>
  <c r="U3676" i="1" s="1"/>
  <c r="S2814" i="1"/>
  <c r="U2814" i="1" s="1"/>
  <c r="S3992" i="1"/>
  <c r="U3992" i="1" s="1"/>
  <c r="S3479" i="1"/>
  <c r="U3479" i="1" s="1"/>
  <c r="S3929" i="1"/>
  <c r="U3929" i="1" s="1"/>
  <c r="S2793" i="1"/>
  <c r="U2793" i="1" s="1"/>
  <c r="S3553" i="1"/>
  <c r="U3553" i="1" s="1"/>
  <c r="S3336" i="1"/>
  <c r="U3336" i="1" s="1"/>
  <c r="S3378" i="1"/>
  <c r="U3378" i="1" s="1"/>
  <c r="S3554" i="1"/>
  <c r="U3554" i="1" s="1"/>
  <c r="S3480" i="1"/>
  <c r="U3480" i="1" s="1"/>
  <c r="S3337" i="1"/>
  <c r="U33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38" i="1"/>
  <c r="U3838" i="1" s="1"/>
  <c r="S3839" i="1"/>
  <c r="U3839" i="1" s="1"/>
  <c r="S3147" i="1"/>
  <c r="U3147" i="1" s="1"/>
  <c r="S3185" i="1"/>
  <c r="U3185" i="1" s="1"/>
  <c r="S3481" i="1"/>
  <c r="U3481" i="1" s="1"/>
  <c r="S3840" i="1"/>
  <c r="U3840" i="1" s="1"/>
  <c r="S3555" i="1"/>
  <c r="U3555" i="1" s="1"/>
  <c r="S3379" i="1"/>
  <c r="U3379" i="1" s="1"/>
  <c r="S3380" i="1"/>
  <c r="U3380" i="1" s="1"/>
  <c r="S3556" i="1"/>
  <c r="U3556" i="1" s="1"/>
  <c r="S3557" i="1"/>
  <c r="U3557" i="1" s="1"/>
  <c r="S2859" i="1"/>
  <c r="U2859" i="1" s="1"/>
  <c r="S4112" i="1"/>
  <c r="U4112" i="1" s="1"/>
  <c r="S3959" i="1"/>
  <c r="U3959" i="1" s="1"/>
  <c r="S3934" i="1"/>
  <c r="U3934" i="1" s="1"/>
  <c r="S2963" i="1"/>
  <c r="U2963" i="1" s="1"/>
  <c r="S3186" i="1"/>
  <c r="U3186" i="1" s="1"/>
  <c r="S3187" i="1"/>
  <c r="U3187" i="1" s="1"/>
  <c r="S3841" i="1"/>
  <c r="U3841" i="1" s="1"/>
  <c r="S3993" i="1"/>
  <c r="U3993" i="1" s="1"/>
  <c r="S3381" i="1"/>
  <c r="U3381" i="1" s="1"/>
  <c r="S2860" i="1"/>
  <c r="U2860" i="1" s="1"/>
  <c r="S3842" i="1"/>
  <c r="U3842" i="1" s="1"/>
  <c r="S4047" i="1"/>
  <c r="U4047" i="1" s="1"/>
  <c r="S3382" i="1"/>
  <c r="U3382" i="1" s="1"/>
  <c r="S3188" i="1"/>
  <c r="U3188" i="1" s="1"/>
  <c r="S3287" i="1"/>
  <c r="U3287" i="1" s="1"/>
  <c r="S3482" i="1"/>
  <c r="U3482" i="1" s="1"/>
  <c r="S3483" i="1"/>
  <c r="U3483" i="1" s="1"/>
  <c r="S2861" i="1"/>
  <c r="U2861" i="1" s="1"/>
  <c r="S3189" i="1"/>
  <c r="U3189" i="1" s="1"/>
  <c r="S3467" i="1"/>
  <c r="U3467" i="1" s="1"/>
  <c r="S3691" i="1"/>
  <c r="U3691" i="1" s="1"/>
  <c r="S4073" i="1"/>
  <c r="U4073" i="1" s="1"/>
  <c r="S3383" i="1"/>
  <c r="U3383" i="1" s="1"/>
  <c r="S3975" i="1"/>
  <c r="U3975" i="1" s="1"/>
  <c r="S2862" i="1"/>
  <c r="U2862" i="1" s="1"/>
  <c r="S3210" i="1"/>
  <c r="U3210" i="1" s="1"/>
  <c r="S4091" i="1"/>
  <c r="U4091" i="1" s="1"/>
  <c r="S3843" i="1"/>
  <c r="U3843" i="1" s="1"/>
  <c r="S3148" i="1"/>
  <c r="U3148" i="1" s="1"/>
  <c r="S4106" i="1"/>
  <c r="U4106" i="1" s="1"/>
  <c r="S3972" i="1"/>
  <c r="U3972" i="1" s="1"/>
  <c r="S3384" i="1"/>
  <c r="U3384" i="1" s="1"/>
  <c r="S3558" i="1"/>
  <c r="U3558" i="1" s="1"/>
  <c r="S3559" i="1"/>
  <c r="U3559" i="1" s="1"/>
  <c r="S2912" i="1"/>
  <c r="U2912" i="1" s="1"/>
  <c r="S3484" i="1"/>
  <c r="U3484" i="1" s="1"/>
  <c r="S3385" i="1"/>
  <c r="U3385" i="1" s="1"/>
  <c r="S3386" i="1"/>
  <c r="U3386" i="1" s="1"/>
  <c r="S3485" i="1"/>
  <c r="U3485" i="1" s="1"/>
  <c r="S3475" i="1"/>
  <c r="U3475" i="1" s="1"/>
  <c r="S3935" i="1"/>
  <c r="U3935" i="1" s="1"/>
  <c r="S3844" i="1"/>
  <c r="U3844" i="1" s="1"/>
  <c r="S4046" i="1"/>
  <c r="U4046" i="1" s="1"/>
  <c r="S3930" i="1"/>
  <c r="U3930" i="1" s="1"/>
  <c r="S3560" i="1"/>
  <c r="U3560" i="1" s="1"/>
  <c r="S3338" i="1"/>
  <c r="U3338" i="1" s="1"/>
  <c r="S3486" i="1"/>
  <c r="U3486" i="1" s="1"/>
  <c r="S3845" i="1"/>
  <c r="U3845" i="1" s="1"/>
  <c r="S3692" i="1"/>
  <c r="U3692" i="1" s="1"/>
  <c r="S3819" i="1"/>
  <c r="U3819" i="1" s="1"/>
  <c r="S3986" i="1"/>
  <c r="U3986" i="1" s="1"/>
  <c r="S2981" i="1"/>
  <c r="U2981" i="1" s="1"/>
  <c r="S2964" i="1"/>
  <c r="U2964" i="1" s="1"/>
  <c r="S3561" i="1"/>
  <c r="U3561" i="1" s="1"/>
  <c r="S1289" i="1"/>
  <c r="U1289" i="1" s="1"/>
  <c r="S3994" i="1"/>
  <c r="U3994" i="1" s="1"/>
  <c r="S2965" i="1"/>
  <c r="U2965" i="1" s="1"/>
  <c r="S3288" i="1"/>
  <c r="U3288" i="1" s="1"/>
  <c r="S3211" i="1"/>
  <c r="U3211" i="1" s="1"/>
  <c r="S2913" i="1"/>
  <c r="U2913" i="1" s="1"/>
  <c r="S3846" i="1"/>
  <c r="U3846" i="1" s="1"/>
  <c r="S3976" i="1"/>
  <c r="U3976" i="1" s="1"/>
  <c r="S3387" i="1"/>
  <c r="U3387" i="1" s="1"/>
  <c r="S1288" i="1"/>
  <c r="U1288" i="1" s="1"/>
  <c r="S3847" i="1"/>
  <c r="U3847" i="1" s="1"/>
  <c r="S3562" i="1"/>
  <c r="U3562" i="1" s="1"/>
  <c r="S3303" i="1"/>
  <c r="U3303" i="1" s="1"/>
  <c r="S4074" i="1"/>
  <c r="U4074" i="1" s="1"/>
  <c r="S2840" i="1"/>
  <c r="U2840" i="1" s="1"/>
  <c r="S534" i="1"/>
  <c r="U534" i="1" s="1"/>
  <c r="S3487" i="1"/>
  <c r="U3487" i="1" s="1"/>
  <c r="S3463" i="1"/>
  <c r="U3463" i="1" s="1"/>
  <c r="S3212" i="1"/>
  <c r="U3212" i="1" s="1"/>
  <c r="S3488" i="1"/>
  <c r="U3488" i="1" s="1"/>
  <c r="S2815" i="1"/>
  <c r="U2815" i="1" s="1"/>
  <c r="S2794" i="1"/>
  <c r="U2794" i="1" s="1"/>
  <c r="S3213" i="1"/>
  <c r="U3213" i="1" s="1"/>
  <c r="S2863" i="1"/>
  <c r="U2863" i="1" s="1"/>
  <c r="S3388" i="1"/>
  <c r="U3388" i="1" s="1"/>
  <c r="S3489" i="1"/>
  <c r="U3489" i="1" s="1"/>
  <c r="S3214" i="1"/>
  <c r="U3214" i="1" s="1"/>
  <c r="S2795" i="1"/>
  <c r="U2795" i="1" s="1"/>
  <c r="S524" i="1"/>
  <c r="U524" i="1" s="1"/>
  <c r="S3149" i="1"/>
  <c r="U3149" i="1" s="1"/>
  <c r="S3389" i="1"/>
  <c r="U3389" i="1" s="1"/>
  <c r="S2852" i="1"/>
  <c r="U2852" i="1" s="1"/>
  <c r="S2843" i="1"/>
  <c r="U2843" i="1" s="1"/>
  <c r="S3169" i="1"/>
  <c r="U3169" i="1" s="1"/>
  <c r="S3949" i="1"/>
  <c r="U3949" i="1" s="1"/>
  <c r="S2864" i="1"/>
  <c r="U2864" i="1" s="1"/>
  <c r="S540" i="1"/>
  <c r="U540" i="1" s="1"/>
  <c r="S4048" i="1"/>
  <c r="U4048" i="1" s="1"/>
  <c r="S4092" i="1"/>
  <c r="U4092" i="1" s="1"/>
  <c r="S3390" i="1"/>
  <c r="U3390" i="1" s="1"/>
  <c r="S1296" i="1"/>
  <c r="U1296" i="1" s="1"/>
  <c r="S3391" i="1"/>
  <c r="U3391" i="1" s="1"/>
  <c r="S3563" i="1"/>
  <c r="U3563" i="1" s="1"/>
  <c r="S2865" i="1"/>
  <c r="U2865" i="1" s="1"/>
  <c r="S3170" i="1"/>
  <c r="U3170" i="1" s="1"/>
  <c r="S3215" i="1"/>
  <c r="U3215" i="1" s="1"/>
  <c r="S535" i="1"/>
  <c r="U535" i="1" s="1"/>
  <c r="S3995" i="1"/>
  <c r="U3995" i="1" s="1"/>
  <c r="S3392" i="1"/>
  <c r="U3392" i="1" s="1"/>
  <c r="S2844" i="1"/>
  <c r="U2844" i="1" s="1"/>
  <c r="S2982" i="1"/>
  <c r="U2982" i="1" s="1"/>
  <c r="S2866" i="1"/>
  <c r="U2866" i="1" s="1"/>
  <c r="S3171" i="1"/>
  <c r="U3171" i="1" s="1"/>
  <c r="S3950" i="1"/>
  <c r="U3950" i="1" s="1"/>
  <c r="S525" i="1"/>
  <c r="U525" i="1" s="1"/>
  <c r="S3216" i="1"/>
  <c r="U3216" i="1" s="1"/>
  <c r="S3693" i="1"/>
  <c r="U3693" i="1" s="1"/>
  <c r="S3339" i="1"/>
  <c r="U3339" i="1" s="1"/>
  <c r="S3150" i="1"/>
  <c r="U3150" i="1" s="1"/>
  <c r="S3490" i="1"/>
  <c r="U3490" i="1" s="1"/>
  <c r="S2910" i="1"/>
  <c r="U2910" i="1" s="1"/>
  <c r="S523" i="1"/>
  <c r="U523" i="1" s="1"/>
  <c r="S1297" i="1"/>
  <c r="U1297" i="1" s="1"/>
  <c r="S3666" i="1"/>
  <c r="U3666" i="1" s="1"/>
  <c r="S2834" i="1"/>
  <c r="U2834" i="1" s="1"/>
  <c r="S2867" i="1"/>
  <c r="U2867" i="1" s="1"/>
  <c r="S2785" i="1"/>
  <c r="U2785" i="1" s="1"/>
  <c r="S3848" i="1"/>
  <c r="U3848" i="1" s="1"/>
  <c r="S3665" i="1"/>
  <c r="U3665" i="1" s="1"/>
  <c r="S3564" i="1"/>
  <c r="U3564" i="1" s="1"/>
  <c r="S3217" i="1"/>
  <c r="U3217" i="1" s="1"/>
  <c r="S3977" i="1"/>
  <c r="U3977" i="1" s="1"/>
  <c r="S3491" i="1"/>
  <c r="U3491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8" i="1"/>
  <c r="U3218" i="1" s="1"/>
  <c r="S3849" i="1"/>
  <c r="U3849" i="1" s="1"/>
  <c r="S2868" i="1"/>
  <c r="U2868" i="1" s="1"/>
  <c r="S3219" i="1"/>
  <c r="U3219" i="1" s="1"/>
  <c r="S3694" i="1"/>
  <c r="U3694" i="1" s="1"/>
  <c r="S2869" i="1"/>
  <c r="U2869" i="1" s="1"/>
  <c r="S3220" i="1"/>
  <c r="U3220" i="1" s="1"/>
  <c r="S3340" i="1"/>
  <c r="U3340" i="1" s="1"/>
  <c r="S3850" i="1"/>
  <c r="U3850" i="1" s="1"/>
  <c r="S3151" i="1"/>
  <c r="U3151" i="1" s="1"/>
  <c r="S3372" i="1"/>
  <c r="U3372" i="1" s="1"/>
  <c r="S3565" i="1"/>
  <c r="U3565" i="1" s="1"/>
  <c r="S3221" i="1"/>
  <c r="U3221" i="1" s="1"/>
  <c r="S3222" i="1"/>
  <c r="U3222" i="1" s="1"/>
  <c r="S2966" i="1"/>
  <c r="U2966" i="1" s="1"/>
  <c r="S4111" i="1"/>
  <c r="U4111" i="1" s="1"/>
  <c r="S3393" i="1"/>
  <c r="U3393" i="1" s="1"/>
  <c r="S3951" i="1"/>
  <c r="U3951" i="1" s="1"/>
  <c r="S3223" i="1"/>
  <c r="U3223" i="1" s="1"/>
  <c r="S3394" i="1"/>
  <c r="U339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6" i="1"/>
  <c r="U2816" i="1" s="1"/>
  <c r="S3812" i="1"/>
  <c r="U3812" i="1" s="1"/>
  <c r="S2870" i="1"/>
  <c r="U2870" i="1" s="1"/>
  <c r="S3300" i="1"/>
  <c r="U3300" i="1" s="1"/>
  <c r="S1298" i="1"/>
  <c r="U1298" i="1" s="1"/>
  <c r="S3996" i="1"/>
  <c r="U3996" i="1" s="1"/>
  <c r="S3851" i="1"/>
  <c r="U3851" i="1" s="1"/>
  <c r="S3947" i="1"/>
  <c r="U3947" i="1" s="1"/>
  <c r="S3997" i="1"/>
  <c r="U3997" i="1" s="1"/>
  <c r="S3695" i="1"/>
  <c r="U3695" i="1" s="1"/>
  <c r="S4093" i="1"/>
  <c r="U4093" i="1" s="1"/>
  <c r="S536" i="1"/>
  <c r="U536" i="1" s="1"/>
  <c r="S2871" i="1"/>
  <c r="U2871" i="1" s="1"/>
  <c r="S3998" i="1"/>
  <c r="U3998" i="1" s="1"/>
  <c r="S3471" i="1"/>
  <c r="U3471" i="1" s="1"/>
  <c r="S3960" i="1"/>
  <c r="U3960" i="1" s="1"/>
  <c r="S2872" i="1"/>
  <c r="U2872" i="1" s="1"/>
  <c r="S2786" i="1"/>
  <c r="U2786" i="1" s="1"/>
  <c r="S537" i="1"/>
  <c r="U537" i="1" s="1"/>
  <c r="S2796" i="1"/>
  <c r="U2796" i="1" s="1"/>
  <c r="S3667" i="1"/>
  <c r="U3667" i="1" s="1"/>
  <c r="S3813" i="1"/>
  <c r="U3813" i="1" s="1"/>
  <c r="S3341" i="1"/>
  <c r="U3341" i="1" s="1"/>
  <c r="S3342" i="1"/>
  <c r="U3342" i="1" s="1"/>
  <c r="S3542" i="1"/>
  <c r="U3542" i="1" s="1"/>
  <c r="S3395" i="1"/>
  <c r="U3395" i="1" s="1"/>
  <c r="S3135" i="1"/>
  <c r="U3135" i="1" s="1"/>
  <c r="S3224" i="1"/>
  <c r="U3224" i="1" s="1"/>
  <c r="S3172" i="1"/>
  <c r="U3172" i="1" s="1"/>
  <c r="S3304" i="1"/>
  <c r="U3304" i="1" s="1"/>
  <c r="S3225" i="1"/>
  <c r="U3225" i="1" s="1"/>
  <c r="S3696" i="1"/>
  <c r="U3696" i="1" s="1"/>
  <c r="S3289" i="1"/>
  <c r="U3289" i="1" s="1"/>
  <c r="S3566" i="1"/>
  <c r="U3566" i="1" s="1"/>
  <c r="S3305" i="1"/>
  <c r="U3305" i="1" s="1"/>
  <c r="S2837" i="1"/>
  <c r="U2837" i="1" s="1"/>
  <c r="S3492" i="1"/>
  <c r="U3492" i="1" s="1"/>
  <c r="S3952" i="1"/>
  <c r="U3952" i="1" s="1"/>
  <c r="S1290" i="1"/>
  <c r="U1290" i="1" s="1"/>
  <c r="S3396" i="1"/>
  <c r="U3396" i="1" s="1"/>
  <c r="S3493" i="1"/>
  <c r="U3493" i="1" s="1"/>
  <c r="S2967" i="1"/>
  <c r="U2967" i="1" s="1"/>
  <c r="S3567" i="1"/>
  <c r="U3567" i="1" s="1"/>
  <c r="S3136" i="1"/>
  <c r="U3136" i="1" s="1"/>
  <c r="S3568" i="1"/>
  <c r="U3568" i="1" s="1"/>
  <c r="S2873" i="1"/>
  <c r="U2873" i="1" s="1"/>
  <c r="S3397" i="1"/>
  <c r="U3397" i="1" s="1"/>
  <c r="S3226" i="1"/>
  <c r="U3226" i="1" s="1"/>
  <c r="S3664" i="1"/>
  <c r="U3664" i="1" s="1"/>
  <c r="S3494" i="1"/>
  <c r="U3494" i="1" s="1"/>
  <c r="S3697" i="1"/>
  <c r="U3697" i="1" s="1"/>
  <c r="S3299" i="1"/>
  <c r="U3299" i="1" s="1"/>
  <c r="S3820" i="1"/>
  <c r="U3820" i="1" s="1"/>
  <c r="S3999" i="1"/>
  <c r="U3999" i="1" s="1"/>
  <c r="S3137" i="1"/>
  <c r="U3137" i="1" s="1"/>
  <c r="S3495" i="1"/>
  <c r="U3495" i="1" s="1"/>
  <c r="S3297" i="1"/>
  <c r="U3297" i="1" s="1"/>
  <c r="S3852" i="1"/>
  <c r="U3852" i="1" s="1"/>
  <c r="S3373" i="1"/>
  <c r="U3373" i="1" s="1"/>
  <c r="S2817" i="1"/>
  <c r="U281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27" i="1"/>
  <c r="U3227" i="1" s="1"/>
  <c r="S2914" i="1"/>
  <c r="U2914" i="1" s="1"/>
  <c r="S3398" i="1"/>
  <c r="U3398" i="1" s="1"/>
  <c r="S2790" i="1"/>
  <c r="U2790" i="1" s="1"/>
  <c r="S3306" i="1"/>
  <c r="U3306" i="1" s="1"/>
  <c r="S3152" i="1"/>
  <c r="U3152" i="1" s="1"/>
  <c r="S2845" i="1"/>
  <c r="U2845" i="1" s="1"/>
  <c r="S1291" i="1"/>
  <c r="U1291" i="1" s="1"/>
  <c r="S3569" i="1"/>
  <c r="U3569" i="1" s="1"/>
  <c r="S3290" i="1"/>
  <c r="U3290" i="1" s="1"/>
  <c r="S2846" i="1"/>
  <c r="U2846" i="1" s="1"/>
  <c r="S2797" i="1"/>
  <c r="U2797" i="1" s="1"/>
  <c r="S2818" i="1"/>
  <c r="U2818" i="1" s="1"/>
  <c r="S3307" i="1"/>
  <c r="U3307" i="1" s="1"/>
  <c r="S3496" i="1"/>
  <c r="U3496" i="1" s="1"/>
  <c r="S3375" i="1"/>
  <c r="U3375" i="1" s="1"/>
  <c r="S1299" i="1"/>
  <c r="U1299" i="1" s="1"/>
  <c r="S3570" i="1"/>
  <c r="U3570" i="1" s="1"/>
  <c r="S3821" i="1"/>
  <c r="U3821" i="1" s="1"/>
  <c r="S3822" i="1"/>
  <c r="U3822" i="1" s="1"/>
  <c r="S3138" i="1"/>
  <c r="U3138" i="1" s="1"/>
  <c r="S2798" i="1"/>
  <c r="U2798" i="1" s="1"/>
  <c r="S3477" i="1"/>
  <c r="U3477" i="1" s="1"/>
  <c r="S3853" i="1"/>
  <c r="U3853" i="1" s="1"/>
  <c r="S3854" i="1"/>
  <c r="U3854" i="1" s="1"/>
  <c r="S3228" i="1"/>
  <c r="U3228" i="1" s="1"/>
  <c r="S3308" i="1"/>
  <c r="U3308" i="1" s="1"/>
  <c r="S2819" i="1"/>
  <c r="U2819" i="1" s="1"/>
  <c r="S2799" i="1"/>
  <c r="U2799" i="1" s="1"/>
  <c r="S1292" i="1"/>
  <c r="U1292" i="1" s="1"/>
  <c r="S3468" i="1"/>
  <c r="U3468" i="1" s="1"/>
  <c r="S3165" i="1"/>
  <c r="U3165" i="1" s="1"/>
  <c r="S3399" i="1"/>
  <c r="U3399" i="1" s="1"/>
  <c r="S2920" i="1"/>
  <c r="U2920" i="1" s="1"/>
  <c r="S2874" i="1"/>
  <c r="U2874" i="1" s="1"/>
  <c r="S2968" i="1"/>
  <c r="U2968" i="1" s="1"/>
  <c r="S3683" i="1"/>
  <c r="U3683" i="1" s="1"/>
  <c r="S2792" i="1"/>
  <c r="U2792" i="1" s="1"/>
  <c r="S2875" i="1"/>
  <c r="U2875" i="1" s="1"/>
  <c r="S3497" i="1"/>
  <c r="U3497" i="1" s="1"/>
  <c r="S2847" i="1"/>
  <c r="U2847" i="1" s="1"/>
  <c r="S3173" i="1"/>
  <c r="U3173" i="1" s="1"/>
  <c r="S2787" i="1"/>
  <c r="U2787" i="1" s="1"/>
  <c r="S3698" i="1"/>
  <c r="U3698" i="1" s="1"/>
  <c r="S3540" i="1"/>
  <c r="U3540" i="1" s="1"/>
  <c r="S2800" i="1"/>
  <c r="U2800" i="1" s="1"/>
  <c r="S2838" i="1"/>
  <c r="U2838" i="1" s="1"/>
  <c r="S4059" i="1"/>
  <c r="U4059" i="1" s="1"/>
  <c r="S2876" i="1"/>
  <c r="U2876" i="1" s="1"/>
  <c r="S3571" i="1"/>
  <c r="U3571" i="1" s="1"/>
  <c r="S3139" i="1"/>
  <c r="U3139" i="1" s="1"/>
  <c r="S2791" i="1"/>
  <c r="U2791" i="1" s="1"/>
  <c r="S3229" i="1"/>
  <c r="U3229" i="1" s="1"/>
  <c r="S3367" i="1"/>
  <c r="U3367" i="1" s="1"/>
  <c r="S2841" i="1"/>
  <c r="U2841" i="1" s="1"/>
  <c r="S3498" i="1"/>
  <c r="U3498" i="1" s="1"/>
  <c r="S3499" i="1"/>
  <c r="U3499" i="1" s="1"/>
  <c r="S3476" i="1"/>
  <c r="U3476" i="1" s="1"/>
  <c r="S3153" i="1"/>
  <c r="U3153" i="1" s="1"/>
  <c r="S2820" i="1"/>
  <c r="U2820" i="1" s="1"/>
  <c r="S3572" i="1"/>
  <c r="U3572" i="1" s="1"/>
  <c r="S2969" i="1"/>
  <c r="U2969" i="1" s="1"/>
  <c r="S3668" i="1"/>
  <c r="U3668" i="1" s="1"/>
  <c r="S3699" i="1"/>
  <c r="U3699" i="1" s="1"/>
  <c r="S2877" i="1"/>
  <c r="U2877" i="1" s="1"/>
  <c r="S3309" i="1"/>
  <c r="U3309" i="1" s="1"/>
  <c r="S2812" i="1"/>
  <c r="U2812" i="1" s="1"/>
  <c r="S3669" i="1"/>
  <c r="U3669" i="1" s="1"/>
  <c r="S3291" i="1"/>
  <c r="U3291" i="1" s="1"/>
  <c r="S3230" i="1"/>
  <c r="U3230" i="1" s="1"/>
  <c r="S3500" i="1"/>
  <c r="U3500" i="1" s="1"/>
  <c r="S3166" i="1"/>
  <c r="U3166" i="1" s="1"/>
  <c r="S3573" i="1"/>
  <c r="U3573" i="1" s="1"/>
  <c r="S3231" i="1"/>
  <c r="U3231" i="1" s="1"/>
  <c r="S1295" i="1"/>
  <c r="U1295" i="1" s="1"/>
  <c r="S3936" i="1"/>
  <c r="U3936" i="1" s="1"/>
  <c r="S3400" i="1"/>
  <c r="U3400" i="1" s="1"/>
  <c r="S3285" i="1"/>
  <c r="U3285" i="1" s="1"/>
  <c r="S2821" i="1"/>
  <c r="U2821" i="1" s="1"/>
  <c r="S3501" i="1"/>
  <c r="U3501" i="1" s="1"/>
  <c r="S2878" i="1"/>
  <c r="U2878" i="1" s="1"/>
  <c r="S4000" i="1"/>
  <c r="U4000" i="1" s="1"/>
  <c r="S3574" i="1"/>
  <c r="U3574" i="1" s="1"/>
  <c r="S4001" i="1"/>
  <c r="U4001" i="1" s="1"/>
  <c r="S4105" i="1"/>
  <c r="U4105" i="1" s="1"/>
  <c r="S3292" i="1"/>
  <c r="U3292" i="1" s="1"/>
  <c r="S3978" i="1"/>
  <c r="U3978" i="1" s="1"/>
  <c r="S3961" i="1"/>
  <c r="U3961" i="1" s="1"/>
  <c r="S3700" i="1"/>
  <c r="U3700" i="1" s="1"/>
  <c r="S3174" i="1"/>
  <c r="U3174" i="1" s="1"/>
  <c r="S2879" i="1"/>
  <c r="U2879" i="1" s="1"/>
  <c r="S3401" i="1"/>
  <c r="U3401" i="1" s="1"/>
  <c r="S3402" i="1"/>
  <c r="U3402" i="1" s="1"/>
  <c r="S3403" i="1"/>
  <c r="U3403" i="1" s="1"/>
  <c r="S2922" i="1"/>
  <c r="U2922" i="1" s="1"/>
  <c r="S3670" i="1"/>
  <c r="U3670" i="1" s="1"/>
  <c r="S2822" i="1"/>
  <c r="U2822" i="1" s="1"/>
  <c r="S3310" i="1"/>
  <c r="U3310" i="1" s="1"/>
  <c r="S3701" i="1"/>
  <c r="U3701" i="1" s="1"/>
  <c r="S3855" i="1"/>
  <c r="U3855" i="1" s="1"/>
  <c r="S3343" i="1"/>
  <c r="U3343" i="1" s="1"/>
  <c r="S4052" i="1"/>
  <c r="U4052" i="1" s="1"/>
  <c r="S3145" i="1"/>
  <c r="U3145" i="1" s="1"/>
  <c r="S3502" i="1"/>
  <c r="U3502" i="1" s="1"/>
  <c r="S3503" i="1"/>
  <c r="U3503" i="1" s="1"/>
  <c r="S3575" i="1"/>
  <c r="U3575" i="1" s="1"/>
  <c r="S3937" i="1"/>
  <c r="U3937" i="1" s="1"/>
  <c r="S3311" i="1"/>
  <c r="U3311" i="1" s="1"/>
  <c r="S2850" i="1"/>
  <c r="U2850" i="1" s="1"/>
  <c r="S3836" i="1"/>
  <c r="U3836" i="1" s="1"/>
  <c r="S3576" i="1"/>
  <c r="U3576" i="1" s="1"/>
  <c r="S4002" i="1"/>
  <c r="U4002" i="1" s="1"/>
  <c r="S3504" i="1"/>
  <c r="U3504" i="1" s="1"/>
  <c r="S4003" i="1"/>
  <c r="U4003" i="1" s="1"/>
  <c r="S3368" i="1"/>
  <c r="U3368" i="1" s="1"/>
  <c r="S3856" i="1"/>
  <c r="U3856" i="1" s="1"/>
  <c r="S3702" i="1"/>
  <c r="U3702" i="1" s="1"/>
  <c r="S4049" i="1"/>
  <c r="U4049" i="1" s="1"/>
  <c r="S2970" i="1"/>
  <c r="U2970" i="1" s="1"/>
  <c r="S3938" i="1"/>
  <c r="U3938" i="1" s="1"/>
  <c r="S3671" i="1"/>
  <c r="U3671" i="1" s="1"/>
  <c r="S3857" i="1"/>
  <c r="U3857" i="1" s="1"/>
  <c r="S3703" i="1"/>
  <c r="U3703" i="1" s="1"/>
  <c r="S3232" i="1"/>
  <c r="U3232" i="1" s="1"/>
  <c r="S3154" i="1"/>
  <c r="U3154" i="1" s="1"/>
  <c r="S3344" i="1"/>
  <c r="U3344" i="1" s="1"/>
  <c r="S3330" i="1"/>
  <c r="U3330" i="1" s="1"/>
  <c r="S3233" i="1"/>
  <c r="U3233" i="1" s="1"/>
  <c r="S4075" i="1"/>
  <c r="U4075" i="1" s="1"/>
  <c r="S3505" i="1"/>
  <c r="U3505" i="1" s="1"/>
  <c r="S2823" i="1"/>
  <c r="U2823" i="1" s="1"/>
  <c r="S2971" i="1"/>
  <c r="U2971" i="1" s="1"/>
  <c r="S3404" i="1"/>
  <c r="U3404" i="1" s="1"/>
  <c r="S3364" i="1"/>
  <c r="U3364" i="1" s="1"/>
  <c r="S3155" i="1"/>
  <c r="U3155" i="1" s="1"/>
  <c r="S3962" i="1"/>
  <c r="U3962" i="1" s="1"/>
  <c r="S3293" i="1"/>
  <c r="U3293" i="1" s="1"/>
  <c r="S4004" i="1"/>
  <c r="U4004" i="1" s="1"/>
  <c r="S3704" i="1"/>
  <c r="U3704" i="1" s="1"/>
  <c r="S3577" i="1"/>
  <c r="U3577" i="1" s="1"/>
  <c r="S3175" i="1"/>
  <c r="U3175" i="1" s="1"/>
  <c r="S3858" i="1"/>
  <c r="U3858" i="1" s="1"/>
  <c r="S3345" i="1"/>
  <c r="U3345" i="1" s="1"/>
  <c r="S3234" i="1"/>
  <c r="U3234" i="1" s="1"/>
  <c r="S3235" i="1"/>
  <c r="U3235" i="1" s="1"/>
  <c r="S4005" i="1"/>
  <c r="U4005" i="1" s="1"/>
  <c r="S3405" i="1"/>
  <c r="U3405" i="1" s="1"/>
  <c r="S3673" i="1"/>
  <c r="U3673" i="1" s="1"/>
  <c r="S3705" i="1"/>
  <c r="U3705" i="1" s="1"/>
  <c r="S3578" i="1"/>
  <c r="U3578" i="1" s="1"/>
  <c r="S2880" i="1"/>
  <c r="U2880" i="1" s="1"/>
  <c r="S3312" i="1"/>
  <c r="U3312" i="1" s="1"/>
  <c r="S2917" i="1"/>
  <c r="U2917" i="1" s="1"/>
  <c r="S3236" i="1"/>
  <c r="U3236" i="1" s="1"/>
  <c r="S4006" i="1"/>
  <c r="U4006" i="1" s="1"/>
  <c r="S2980" i="1"/>
  <c r="U2980" i="1" s="1"/>
  <c r="S3406" i="1"/>
  <c r="U3406" i="1" s="1"/>
  <c r="S3506" i="1"/>
  <c r="U3506" i="1" s="1"/>
  <c r="S4007" i="1"/>
  <c r="U4007" i="1" s="1"/>
  <c r="S3953" i="1"/>
  <c r="U3953" i="1" s="1"/>
  <c r="S3859" i="1"/>
  <c r="U3859" i="1" s="1"/>
  <c r="S3237" i="1"/>
  <c r="U3237" i="1" s="1"/>
  <c r="S3706" i="1"/>
  <c r="U3706" i="1" s="1"/>
  <c r="S4094" i="1"/>
  <c r="U4094" i="1" s="1"/>
  <c r="S3860" i="1"/>
  <c r="U3860" i="1" s="1"/>
  <c r="S3579" i="1"/>
  <c r="U3579" i="1" s="1"/>
  <c r="S3346" i="1"/>
  <c r="U3346" i="1" s="1"/>
  <c r="S3407" i="1"/>
  <c r="U3407" i="1" s="1"/>
  <c r="S2972" i="1"/>
  <c r="U2972" i="1" s="1"/>
  <c r="S2973" i="1"/>
  <c r="U2973" i="1" s="1"/>
  <c r="S3987" i="1"/>
  <c r="U3987" i="1" s="1"/>
  <c r="S3580" i="1"/>
  <c r="U3580" i="1" s="1"/>
  <c r="S3408" i="1"/>
  <c r="U3408" i="1" s="1"/>
  <c r="S3313" i="1"/>
  <c r="U3313" i="1" s="1"/>
  <c r="S3347" i="1"/>
  <c r="U3347" i="1" s="1"/>
  <c r="S3674" i="1"/>
  <c r="U3674" i="1" s="1"/>
  <c r="S3156" i="1"/>
  <c r="U3156" i="1" s="1"/>
  <c r="S3581" i="1"/>
  <c r="U3581" i="1" s="1"/>
  <c r="S3582" i="1"/>
  <c r="U3582" i="1" s="1"/>
  <c r="S3409" i="1"/>
  <c r="U3409" i="1" s="1"/>
  <c r="S3707" i="1"/>
  <c r="U3707" i="1" s="1"/>
  <c r="S2881" i="1"/>
  <c r="U2881" i="1" s="1"/>
  <c r="S3708" i="1"/>
  <c r="U3708" i="1" s="1"/>
  <c r="S4008" i="1"/>
  <c r="U4008" i="1" s="1"/>
  <c r="S4009" i="1"/>
  <c r="U4009" i="1" s="1"/>
  <c r="S3709" i="1"/>
  <c r="U3709" i="1" s="1"/>
  <c r="S3988" i="1"/>
  <c r="U3988" i="1" s="1"/>
  <c r="S4010" i="1"/>
  <c r="U4010" i="1" s="1"/>
  <c r="S3710" i="1"/>
  <c r="U3710" i="1" s="1"/>
  <c r="S4076" i="1"/>
  <c r="U4076" i="1" s="1"/>
  <c r="S3314" i="1"/>
  <c r="U3314" i="1" s="1"/>
  <c r="S3823" i="1"/>
  <c r="U3823" i="1" s="1"/>
  <c r="S2882" i="1"/>
  <c r="U2882" i="1" s="1"/>
  <c r="S3462" i="1"/>
  <c r="U3462" i="1" s="1"/>
  <c r="S2824" i="1"/>
  <c r="U2824" i="1" s="1"/>
  <c r="S3583" i="1"/>
  <c r="U3583" i="1" s="1"/>
  <c r="S4011" i="1"/>
  <c r="U4011" i="1" s="1"/>
  <c r="S4053" i="1"/>
  <c r="U4053" i="1" s="1"/>
  <c r="S2883" i="1"/>
  <c r="U2883" i="1" s="1"/>
  <c r="S3584" i="1"/>
  <c r="U3584" i="1" s="1"/>
  <c r="S4012" i="1"/>
  <c r="U4012" i="1" s="1"/>
  <c r="S4013" i="1"/>
  <c r="U4013" i="1" s="1"/>
  <c r="S3410" i="1"/>
  <c r="U3410" i="1" s="1"/>
  <c r="S2825" i="1"/>
  <c r="U2825" i="1" s="1"/>
  <c r="S3411" i="1"/>
  <c r="U3411" i="1" s="1"/>
  <c r="S4014" i="1"/>
  <c r="U4014" i="1" s="1"/>
  <c r="S3412" i="1"/>
  <c r="U3412" i="1" s="1"/>
  <c r="S4095" i="1"/>
  <c r="U4095" i="1" s="1"/>
  <c r="S3315" i="1"/>
  <c r="U3315" i="1" s="1"/>
  <c r="S3677" i="1"/>
  <c r="U3677" i="1" s="1"/>
  <c r="S3316" i="1"/>
  <c r="U3316" i="1" s="1"/>
  <c r="S3472" i="1"/>
  <c r="U3472" i="1" s="1"/>
  <c r="S3963" i="1"/>
  <c r="U3963" i="1" s="1"/>
  <c r="S2884" i="1"/>
  <c r="U2884" i="1" s="1"/>
  <c r="S3413" i="1"/>
  <c r="U3413" i="1" s="1"/>
  <c r="S4077" i="1"/>
  <c r="U4077" i="1" s="1"/>
  <c r="S3157" i="1"/>
  <c r="U3157" i="1" s="1"/>
  <c r="S1300" i="1"/>
  <c r="U1300" i="1" s="1"/>
  <c r="S3332" i="1"/>
  <c r="U3332" i="1" s="1"/>
  <c r="S3711" i="1"/>
  <c r="U3711" i="1" s="1"/>
  <c r="S3585" i="1"/>
  <c r="U3585" i="1" s="1"/>
  <c r="S4100" i="1"/>
  <c r="U4100" i="1" s="1"/>
  <c r="S3586" i="1"/>
  <c r="U3586" i="1" s="1"/>
  <c r="S3587" i="1"/>
  <c r="U3587" i="1" s="1"/>
  <c r="S3588" i="1"/>
  <c r="U3588" i="1" s="1"/>
  <c r="S2915" i="1"/>
  <c r="U2915" i="1" s="1"/>
  <c r="S2885" i="1"/>
  <c r="U2885" i="1" s="1"/>
  <c r="S3861" i="1"/>
  <c r="U3861" i="1" s="1"/>
  <c r="S3238" i="1"/>
  <c r="U3238" i="1" s="1"/>
  <c r="S3414" i="1"/>
  <c r="U3414" i="1" s="1"/>
  <c r="S3507" i="1"/>
  <c r="U3507" i="1" s="1"/>
  <c r="S3824" i="1"/>
  <c r="U3824" i="1" s="1"/>
  <c r="S3239" i="1"/>
  <c r="U3239" i="1" s="1"/>
  <c r="S3508" i="1"/>
  <c r="U3508" i="1" s="1"/>
  <c r="S4078" i="1"/>
  <c r="U4078" i="1" s="1"/>
  <c r="S3862" i="1"/>
  <c r="U3862" i="1" s="1"/>
  <c r="S4060" i="1"/>
  <c r="U4060" i="1" s="1"/>
  <c r="S3589" i="1"/>
  <c r="U3589" i="1" s="1"/>
  <c r="S3863" i="1"/>
  <c r="U3863" i="1" s="1"/>
  <c r="S3864" i="1"/>
  <c r="U3864" i="1" s="1"/>
  <c r="S3545" i="1"/>
  <c r="U3545" i="1" s="1"/>
  <c r="S3939" i="1"/>
  <c r="U3939" i="1" s="1"/>
  <c r="S4015" i="1"/>
  <c r="U4015" i="1" s="1"/>
  <c r="S3973" i="1"/>
  <c r="U3973" i="1" s="1"/>
  <c r="S3865" i="1"/>
  <c r="U3865" i="1" s="1"/>
  <c r="S4061" i="1"/>
  <c r="U4061" i="1" s="1"/>
  <c r="S3964" i="1"/>
  <c r="U3964" i="1" s="1"/>
  <c r="S2886" i="1"/>
  <c r="U2886" i="1" s="1"/>
  <c r="S3415" i="1"/>
  <c r="U3415" i="1" s="1"/>
  <c r="S3590" i="1"/>
  <c r="U3590" i="1" s="1"/>
  <c r="S3924" i="1"/>
  <c r="U3924" i="1" s="1"/>
  <c r="S4016" i="1"/>
  <c r="U4016" i="1" s="1"/>
  <c r="S4017" i="1"/>
  <c r="U4017" i="1" s="1"/>
  <c r="S4018" i="1"/>
  <c r="U4018" i="1" s="1"/>
  <c r="S4079" i="1"/>
  <c r="U4079" i="1" s="1"/>
  <c r="S2887" i="1"/>
  <c r="U2887" i="1" s="1"/>
  <c r="S3240" i="1"/>
  <c r="U3240" i="1" s="1"/>
  <c r="S3591" i="1"/>
  <c r="U3591" i="1" s="1"/>
  <c r="S3348" i="1"/>
  <c r="U3348" i="1" s="1"/>
  <c r="S3416" i="1"/>
  <c r="U3416" i="1" s="1"/>
  <c r="S2888" i="1"/>
  <c r="U2888" i="1" s="1"/>
  <c r="S3469" i="1"/>
  <c r="U3469" i="1" s="1"/>
  <c r="S4080" i="1"/>
  <c r="U4080" i="1" s="1"/>
  <c r="S4019" i="1"/>
  <c r="U4019" i="1" s="1"/>
  <c r="S3592" i="1"/>
  <c r="U3592" i="1" s="1"/>
  <c r="S3286" i="1"/>
  <c r="U3286" i="1" s="1"/>
  <c r="S3593" i="1"/>
  <c r="U3593" i="1" s="1"/>
  <c r="S4062" i="1"/>
  <c r="U4062" i="1" s="1"/>
  <c r="S4063" i="1"/>
  <c r="U4063" i="1" s="1"/>
  <c r="S3672" i="1"/>
  <c r="U3672" i="1" s="1"/>
  <c r="S3594" i="1"/>
  <c r="U3594" i="1" s="1"/>
  <c r="S3712" i="1"/>
  <c r="U3712" i="1" s="1"/>
  <c r="S3713" i="1"/>
  <c r="U3713" i="1" s="1"/>
  <c r="S2889" i="1"/>
  <c r="U2889" i="1" s="1"/>
  <c r="S3417" i="1"/>
  <c r="U3417" i="1" s="1"/>
  <c r="S3365" i="1"/>
  <c r="U3365" i="1" s="1"/>
  <c r="S3509" i="1"/>
  <c r="U3509" i="1" s="1"/>
  <c r="S3679" i="1"/>
  <c r="U3679" i="1" s="1"/>
  <c r="S3418" i="1"/>
  <c r="U3418" i="1" s="1"/>
  <c r="S3595" i="1"/>
  <c r="U3595" i="1" s="1"/>
  <c r="S3419" i="1"/>
  <c r="U3419" i="1" s="1"/>
  <c r="S3241" i="1"/>
  <c r="U3241" i="1" s="1"/>
  <c r="S3866" i="1"/>
  <c r="U3866" i="1" s="1"/>
  <c r="S4020" i="1"/>
  <c r="U4020" i="1" s="1"/>
  <c r="S3331" i="1"/>
  <c r="U3331" i="1" s="1"/>
  <c r="S3714" i="1"/>
  <c r="U3714" i="1" s="1"/>
  <c r="S4050" i="1"/>
  <c r="U4050" i="1" s="1"/>
  <c r="S3242" i="1"/>
  <c r="U3242" i="1" s="1"/>
  <c r="S3420" i="1"/>
  <c r="U3420" i="1" s="1"/>
  <c r="S3687" i="1"/>
  <c r="U3687" i="1" s="1"/>
  <c r="S3680" i="1"/>
  <c r="U3680" i="1" s="1"/>
  <c r="S3596" i="1"/>
  <c r="U3596" i="1" s="1"/>
  <c r="S3867" i="1"/>
  <c r="U3867" i="1" s="1"/>
  <c r="S3715" i="1"/>
  <c r="U3715" i="1" s="1"/>
  <c r="S3317" i="1"/>
  <c r="U3317" i="1" s="1"/>
  <c r="S3510" i="1"/>
  <c r="U3510" i="1" s="1"/>
  <c r="S3868" i="1"/>
  <c r="U3868" i="1" s="1"/>
  <c r="S3511" i="1"/>
  <c r="U3511" i="1" s="1"/>
  <c r="S3421" i="1"/>
  <c r="U3421" i="1" s="1"/>
  <c r="S2890" i="1"/>
  <c r="U2890" i="1" s="1"/>
  <c r="S4107" i="1"/>
  <c r="U4107" i="1" s="1"/>
  <c r="S3422" i="1"/>
  <c r="U3422" i="1" s="1"/>
  <c r="S3926" i="1"/>
  <c r="U3926" i="1" s="1"/>
  <c r="S3716" i="1"/>
  <c r="U3716" i="1" s="1"/>
  <c r="S3869" i="1"/>
  <c r="U3869" i="1" s="1"/>
  <c r="S3470" i="1"/>
  <c r="U3470" i="1" s="1"/>
  <c r="S4021" i="1"/>
  <c r="U4021" i="1" s="1"/>
  <c r="S3423" i="1"/>
  <c r="U3423" i="1" s="1"/>
  <c r="S3512" i="1"/>
  <c r="U3512" i="1" s="1"/>
  <c r="S3318" i="1"/>
  <c r="U3318" i="1" s="1"/>
  <c r="S3717" i="1"/>
  <c r="U3717" i="1" s="1"/>
  <c r="S3597" i="1"/>
  <c r="U3597" i="1" s="1"/>
  <c r="S3598" i="1"/>
  <c r="U3598" i="1" s="1"/>
  <c r="S4054" i="1"/>
  <c r="U4054" i="1" s="1"/>
  <c r="S3748" i="1"/>
  <c r="U3748" i="1" s="1"/>
  <c r="S3319" i="1"/>
  <c r="U3319" i="1" s="1"/>
  <c r="S2891" i="1"/>
  <c r="U2891" i="1" s="1"/>
  <c r="S4022" i="1"/>
  <c r="U4022" i="1" s="1"/>
  <c r="S3369" i="1"/>
  <c r="U3369" i="1" s="1"/>
  <c r="S3158" i="1"/>
  <c r="U3158" i="1" s="1"/>
  <c r="S3681" i="1"/>
  <c r="U3681" i="1" s="1"/>
  <c r="S4023" i="1"/>
  <c r="U4023" i="1" s="1"/>
  <c r="S3473" i="1"/>
  <c r="U3473" i="1" s="1"/>
  <c r="S3890" i="1"/>
  <c r="U3890" i="1" s="1"/>
  <c r="S3925" i="1"/>
  <c r="U3925" i="1" s="1"/>
  <c r="S4024" i="1"/>
  <c r="U4024" i="1" s="1"/>
  <c r="S3243" i="1"/>
  <c r="U3243" i="1" s="1"/>
  <c r="S3599" i="1"/>
  <c r="U3599" i="1" s="1"/>
  <c r="S4101" i="1"/>
  <c r="U4101" i="1" s="1"/>
  <c r="S3971" i="1"/>
  <c r="U3971" i="1" s="1"/>
  <c r="S3600" i="1"/>
  <c r="U3600" i="1" s="1"/>
  <c r="S3979" i="1"/>
  <c r="U3979" i="1" s="1"/>
  <c r="S4064" i="1"/>
  <c r="U4064" i="1" s="1"/>
  <c r="S3825" i="1"/>
  <c r="U3825" i="1" s="1"/>
  <c r="S3176" i="1"/>
  <c r="U3176" i="1" s="1"/>
  <c r="S3718" i="1"/>
  <c r="U3718" i="1" s="1"/>
  <c r="S3513" i="1"/>
  <c r="U3513" i="1" s="1"/>
  <c r="S4081" i="1"/>
  <c r="U4081" i="1" s="1"/>
  <c r="S3834" i="1"/>
  <c r="U3834" i="1" s="1"/>
  <c r="S1293" i="1"/>
  <c r="U1293" i="1" s="1"/>
  <c r="S3546" i="1"/>
  <c r="U3546" i="1" s="1"/>
  <c r="S3891" i="1"/>
  <c r="U3891" i="1" s="1"/>
  <c r="S3514" i="1"/>
  <c r="U3514" i="1" s="1"/>
  <c r="S3719" i="1"/>
  <c r="U3719" i="1" s="1"/>
  <c r="S3948" i="1"/>
  <c r="U3948" i="1" s="1"/>
  <c r="S3177" i="1"/>
  <c r="U3177" i="1" s="1"/>
  <c r="S3244" i="1"/>
  <c r="U3244" i="1" s="1"/>
  <c r="S3539" i="1"/>
  <c r="U3539" i="1" s="1"/>
  <c r="S3543" i="1"/>
  <c r="U3543" i="1" s="1"/>
  <c r="S527" i="1"/>
  <c r="U527" i="1" s="1"/>
  <c r="S4055" i="1"/>
  <c r="U4055" i="1" s="1"/>
  <c r="S3892" i="1"/>
  <c r="U3892" i="1" s="1"/>
  <c r="S3374" i="1"/>
  <c r="U3374" i="1" s="1"/>
  <c r="S3515" i="1"/>
  <c r="U3515" i="1" s="1"/>
  <c r="S4058" i="1"/>
  <c r="U4058" i="1" s="1"/>
  <c r="S4025" i="1"/>
  <c r="U4025" i="1" s="1"/>
  <c r="S3893" i="1"/>
  <c r="U3893" i="1" s="1"/>
  <c r="S3927" i="1"/>
  <c r="U3927" i="1" s="1"/>
  <c r="S3601" i="1"/>
  <c r="U3601" i="1" s="1"/>
  <c r="S3894" i="1"/>
  <c r="U3894" i="1" s="1"/>
  <c r="S3895" i="1"/>
  <c r="U3895" i="1" s="1"/>
  <c r="S3245" i="1"/>
  <c r="U3245" i="1" s="1"/>
  <c r="S3602" i="1"/>
  <c r="U3602" i="1" s="1"/>
  <c r="S3720" i="1"/>
  <c r="U3720" i="1" s="1"/>
  <c r="S4026" i="1"/>
  <c r="U4026" i="1" s="1"/>
  <c r="S3424" i="1"/>
  <c r="U3424" i="1" s="1"/>
  <c r="S3167" i="1"/>
  <c r="U3167" i="1" s="1"/>
  <c r="S2892" i="1"/>
  <c r="U2892" i="1" s="1"/>
  <c r="S4108" i="1"/>
  <c r="U4108" i="1" s="1"/>
  <c r="S3980" i="1"/>
  <c r="U3980" i="1" s="1"/>
  <c r="S3721" i="1"/>
  <c r="U3721" i="1" s="1"/>
  <c r="S4027" i="1"/>
  <c r="U4027" i="1" s="1"/>
  <c r="S3928" i="1"/>
  <c r="U3928" i="1" s="1"/>
  <c r="S3722" i="1"/>
  <c r="U3722" i="1" s="1"/>
  <c r="S3896" i="1"/>
  <c r="U3896" i="1" s="1"/>
  <c r="S3425" i="1"/>
  <c r="U3425" i="1" s="1"/>
  <c r="S3426" i="1"/>
  <c r="U3426" i="1" s="1"/>
  <c r="S3363" i="1"/>
  <c r="U3363" i="1" s="1"/>
  <c r="S3130" i="1"/>
  <c r="U3130" i="1" s="1"/>
  <c r="S4028" i="1"/>
  <c r="U4028" i="1" s="1"/>
  <c r="S4096" i="1"/>
  <c r="U4096" i="1" s="1"/>
  <c r="S3320" i="1"/>
  <c r="U3320" i="1" s="1"/>
  <c r="S3246" i="1"/>
  <c r="U3246" i="1" s="1"/>
  <c r="S3965" i="1"/>
  <c r="U3965" i="1" s="1"/>
  <c r="S3603" i="1"/>
  <c r="U3603" i="1" s="1"/>
  <c r="S3427" i="1"/>
  <c r="U3427" i="1" s="1"/>
  <c r="S3684" i="1"/>
  <c r="U3684" i="1" s="1"/>
  <c r="S3478" i="1"/>
  <c r="U3478" i="1" s="1"/>
  <c r="S3835" i="1"/>
  <c r="U3835" i="1" s="1"/>
  <c r="S3516" i="1"/>
  <c r="U3516" i="1" s="1"/>
  <c r="S3897" i="1"/>
  <c r="U3897" i="1" s="1"/>
  <c r="S4029" i="1"/>
  <c r="U4029" i="1" s="1"/>
  <c r="S4114" i="1"/>
  <c r="U4114" i="1" s="1"/>
  <c r="S3604" i="1"/>
  <c r="U3604" i="1" s="1"/>
  <c r="S3321" i="1"/>
  <c r="U3321" i="1" s="1"/>
  <c r="S3723" i="1"/>
  <c r="U3723" i="1" s="1"/>
  <c r="S3428" i="1"/>
  <c r="U3428" i="1" s="1"/>
  <c r="S4082" i="1"/>
  <c r="U4082" i="1" s="1"/>
  <c r="S3429" i="1"/>
  <c r="U3429" i="1" s="1"/>
  <c r="S3989" i="1"/>
  <c r="U3989" i="1" s="1"/>
  <c r="S3940" i="1"/>
  <c r="U3940" i="1" s="1"/>
  <c r="S3662" i="1"/>
  <c r="U3662" i="1" s="1"/>
  <c r="S3898" i="1"/>
  <c r="U3898" i="1" s="1"/>
  <c r="S3517" i="1"/>
  <c r="U3517" i="1" s="1"/>
  <c r="S3247" i="1"/>
  <c r="U3247" i="1" s="1"/>
  <c r="S3814" i="1"/>
  <c r="U3814" i="1" s="1"/>
  <c r="S3518" i="1"/>
  <c r="U3518" i="1" s="1"/>
  <c r="S3519" i="1"/>
  <c r="U3519" i="1" s="1"/>
  <c r="S3520" i="1"/>
  <c r="U3520" i="1" s="1"/>
  <c r="S3958" i="1"/>
  <c r="U3958" i="1" s="1"/>
  <c r="S3605" i="1"/>
  <c r="U3605" i="1" s="1"/>
  <c r="S3899" i="1"/>
  <c r="U3899" i="1" s="1"/>
  <c r="S2855" i="1"/>
  <c r="U2855" i="1" s="1"/>
  <c r="S3430" i="1"/>
  <c r="U3430" i="1" s="1"/>
  <c r="S3900" i="1"/>
  <c r="U3900" i="1" s="1"/>
  <c r="S3521" i="1"/>
  <c r="U3521" i="1" s="1"/>
  <c r="S3431" i="1"/>
  <c r="U3431" i="1" s="1"/>
  <c r="S3432" i="1"/>
  <c r="U3432" i="1" s="1"/>
  <c r="S3322" i="1"/>
  <c r="U3322" i="1" s="1"/>
  <c r="S3606" i="1"/>
  <c r="U360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41" i="1"/>
  <c r="U541" i="1" s="1"/>
  <c r="S3954" i="1"/>
  <c r="U3954" i="1" s="1"/>
  <c r="S4030" i="1"/>
  <c r="U4030" i="1" s="1"/>
  <c r="S4031" i="1"/>
  <c r="U4031" i="1" s="1"/>
  <c r="S4065" i="1"/>
  <c r="U4065" i="1" s="1"/>
  <c r="S3607" i="1"/>
  <c r="U3607" i="1" s="1"/>
  <c r="S3724" i="1"/>
  <c r="U3724" i="1" s="1"/>
  <c r="S3248" i="1"/>
  <c r="U3248" i="1" s="1"/>
  <c r="S3249" i="1"/>
  <c r="U3249" i="1" s="1"/>
  <c r="S3608" i="1"/>
  <c r="U3608" i="1" s="1"/>
  <c r="S3725" i="1"/>
  <c r="U3725" i="1" s="1"/>
  <c r="S3433" i="1"/>
  <c r="U3433" i="1" s="1"/>
  <c r="S4083" i="1"/>
  <c r="U4083" i="1" s="1"/>
  <c r="S3434" i="1"/>
  <c r="U3434" i="1" s="1"/>
  <c r="S2974" i="1"/>
  <c r="U2974" i="1" s="1"/>
  <c r="S4089" i="1"/>
  <c r="U4089" i="1" s="1"/>
  <c r="S3941" i="1"/>
  <c r="U3941" i="1" s="1"/>
  <c r="S3974" i="1"/>
  <c r="U3974" i="1" s="1"/>
  <c r="S3826" i="1"/>
  <c r="U3826" i="1" s="1"/>
  <c r="S3435" i="1"/>
  <c r="U3435" i="1" s="1"/>
  <c r="S3901" i="1"/>
  <c r="U3901" i="1" s="1"/>
  <c r="S3902" i="1"/>
  <c r="U3902" i="1" s="1"/>
  <c r="S4090" i="1"/>
  <c r="U4090" i="1" s="1"/>
  <c r="S3349" i="1"/>
  <c r="U3349" i="1" s="1"/>
  <c r="S3436" i="1"/>
  <c r="U3436" i="1" s="1"/>
  <c r="S3323" i="1"/>
  <c r="U3323" i="1" s="1"/>
  <c r="S3294" i="1"/>
  <c r="U3294" i="1" s="1"/>
  <c r="S4113" i="1"/>
  <c r="U4113" i="1" s="1"/>
  <c r="S3942" i="1"/>
  <c r="U3942" i="1" s="1"/>
  <c r="S2848" i="1"/>
  <c r="U2848" i="1" s="1"/>
  <c r="S3609" i="1"/>
  <c r="U3609" i="1" s="1"/>
  <c r="S3610" i="1"/>
  <c r="U3610" i="1" s="1"/>
  <c r="S3437" i="1"/>
  <c r="U3437" i="1" s="1"/>
  <c r="S3903" i="1"/>
  <c r="U3903" i="1" s="1"/>
  <c r="S3438" i="1"/>
  <c r="U3438" i="1" s="1"/>
  <c r="S3350" i="1"/>
  <c r="U3350" i="1" s="1"/>
  <c r="S3955" i="1"/>
  <c r="U3955" i="1" s="1"/>
  <c r="S3250" i="1"/>
  <c r="U3250" i="1" s="1"/>
  <c r="S4056" i="1"/>
  <c r="U4056" i="1" s="1"/>
  <c r="S3251" i="1"/>
  <c r="U3251" i="1" s="1"/>
  <c r="S3439" i="1"/>
  <c r="U3439" i="1" s="1"/>
  <c r="S3440" i="1"/>
  <c r="U3440" i="1" s="1"/>
  <c r="S3726" i="1"/>
  <c r="U3726" i="1" s="1"/>
  <c r="S1286" i="1"/>
  <c r="U1286" i="1" s="1"/>
  <c r="S3904" i="1"/>
  <c r="U3904" i="1" s="1"/>
  <c r="S4057" i="1"/>
  <c r="U4057" i="1" s="1"/>
  <c r="S3351" i="1"/>
  <c r="U3351" i="1" s="1"/>
  <c r="S3324" i="1"/>
  <c r="U3324" i="1" s="1"/>
  <c r="S3611" i="1"/>
  <c r="U3611" i="1" s="1"/>
  <c r="S3612" i="1"/>
  <c r="U3612" i="1" s="1"/>
  <c r="S3252" i="1"/>
  <c r="U3252" i="1" s="1"/>
  <c r="S3522" i="1"/>
  <c r="U3522" i="1" s="1"/>
  <c r="S4032" i="1"/>
  <c r="U4032" i="1" s="1"/>
  <c r="S3727" i="1"/>
  <c r="U3727" i="1" s="1"/>
  <c r="S3441" i="1"/>
  <c r="U3441" i="1" s="1"/>
  <c r="S3837" i="1"/>
  <c r="U3837" i="1" s="1"/>
  <c r="S4066" i="1"/>
  <c r="U4066" i="1" s="1"/>
  <c r="S3465" i="1"/>
  <c r="U3465" i="1" s="1"/>
  <c r="S3728" i="1"/>
  <c r="U3728" i="1" s="1"/>
  <c r="S3905" i="1"/>
  <c r="U3905" i="1" s="1"/>
  <c r="S3966" i="1"/>
  <c r="U3966" i="1" s="1"/>
  <c r="S3906" i="1"/>
  <c r="U3906" i="1" s="1"/>
  <c r="S3749" i="1"/>
  <c r="U3749" i="1" s="1"/>
  <c r="S4033" i="1"/>
  <c r="U4033" i="1" s="1"/>
  <c r="S3131" i="1"/>
  <c r="U3131" i="1" s="1"/>
  <c r="S3613" i="1"/>
  <c r="U3613" i="1" s="1"/>
  <c r="S2893" i="1"/>
  <c r="U2893" i="1" s="1"/>
  <c r="S3352" i="1"/>
  <c r="U3352" i="1" s="1"/>
  <c r="S3943" i="1"/>
  <c r="U3943" i="1" s="1"/>
  <c r="S3325" i="1"/>
  <c r="U3325" i="1" s="1"/>
  <c r="S4034" i="1"/>
  <c r="U4034" i="1" s="1"/>
  <c r="S4097" i="1"/>
  <c r="U4097" i="1" s="1"/>
  <c r="S3370" i="1"/>
  <c r="U3370" i="1" s="1"/>
  <c r="S3253" i="1"/>
  <c r="U3253" i="1" s="1"/>
  <c r="S3729" i="1"/>
  <c r="U3729" i="1" s="1"/>
  <c r="S3295" i="1"/>
  <c r="U3295" i="1" s="1"/>
  <c r="S3298" i="1"/>
  <c r="U3298" i="1" s="1"/>
  <c r="S4067" i="1"/>
  <c r="U4067" i="1" s="1"/>
  <c r="S3931" i="1"/>
  <c r="U3931" i="1" s="1"/>
  <c r="S3614" i="1"/>
  <c r="U3614" i="1" s="1"/>
  <c r="S2801" i="1"/>
  <c r="U2801" i="1" s="1"/>
  <c r="S3254" i="1"/>
  <c r="U3254" i="1" s="1"/>
  <c r="S3907" i="1"/>
  <c r="U3907" i="1" s="1"/>
  <c r="S3178" i="1"/>
  <c r="U3178" i="1" s="1"/>
  <c r="S3932" i="1"/>
  <c r="U3932" i="1" s="1"/>
  <c r="S3730" i="1"/>
  <c r="U3730" i="1" s="1"/>
  <c r="S3731" i="1"/>
  <c r="U3731" i="1" s="1"/>
  <c r="S4102" i="1"/>
  <c r="U4102" i="1" s="1"/>
  <c r="S3732" i="1"/>
  <c r="U3732" i="1" s="1"/>
  <c r="S3967" i="1"/>
  <c r="U3967" i="1" s="1"/>
  <c r="S3733" i="1"/>
  <c r="U3733" i="1" s="1"/>
  <c r="S3326" i="1"/>
  <c r="U3326" i="1" s="1"/>
  <c r="S3615" i="1"/>
  <c r="U3615" i="1" s="1"/>
  <c r="S2802" i="1"/>
  <c r="U2802" i="1" s="1"/>
  <c r="S3255" i="1"/>
  <c r="U3255" i="1" s="1"/>
  <c r="S3544" i="1"/>
  <c r="U3544" i="1" s="1"/>
  <c r="S3827" i="1"/>
  <c r="U3827" i="1" s="1"/>
  <c r="S4109" i="1"/>
  <c r="U4109" i="1" s="1"/>
  <c r="S2921" i="1"/>
  <c r="U2921" i="1" s="1"/>
  <c r="S3523" i="1"/>
  <c r="U352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8" i="1"/>
  <c r="U3908" i="1" s="1"/>
  <c r="S3616" i="1"/>
  <c r="U3616" i="1" s="1"/>
  <c r="S3734" i="1"/>
  <c r="U3734" i="1" s="1"/>
  <c r="S4084" i="1"/>
  <c r="U4084" i="1" s="1"/>
  <c r="S3617" i="1"/>
  <c r="U3617" i="1" s="1"/>
  <c r="S3547" i="1"/>
  <c r="U3547" i="1" s="1"/>
  <c r="S3735" i="1"/>
  <c r="U3735" i="1" s="1"/>
  <c r="S3909" i="1"/>
  <c r="U3909" i="1" s="1"/>
  <c r="S3736" i="1"/>
  <c r="U3736" i="1" s="1"/>
  <c r="S3618" i="1"/>
  <c r="U3618" i="1" s="1"/>
  <c r="S4085" i="1"/>
  <c r="U4085" i="1" s="1"/>
  <c r="S3910" i="1"/>
  <c r="U3910" i="1" s="1"/>
  <c r="S4068" i="1"/>
  <c r="U4068" i="1" s="1"/>
  <c r="S3353" i="1"/>
  <c r="U3353" i="1" s="1"/>
  <c r="S3256" i="1"/>
  <c r="U3256" i="1" s="1"/>
  <c r="S3524" i="1"/>
  <c r="U3524" i="1" s="1"/>
  <c r="S4086" i="1"/>
  <c r="U4086" i="1" s="1"/>
  <c r="S3257" i="1"/>
  <c r="U3257" i="1" s="1"/>
  <c r="S3981" i="1"/>
  <c r="U3981" i="1" s="1"/>
  <c r="S3442" i="1"/>
  <c r="U3442" i="1" s="1"/>
  <c r="S3258" i="1"/>
  <c r="U3258" i="1" s="1"/>
  <c r="S4035" i="1"/>
  <c r="U4035" i="1" s="1"/>
  <c r="S4110" i="1"/>
  <c r="U4110" i="1" s="1"/>
  <c r="S4036" i="1"/>
  <c r="U4036" i="1" s="1"/>
  <c r="S3828" i="1"/>
  <c r="U3828" i="1" s="1"/>
  <c r="S3829" i="1"/>
  <c r="U3829" i="1" s="1"/>
  <c r="S3443" i="1"/>
  <c r="U3443" i="1" s="1"/>
  <c r="S4098" i="1"/>
  <c r="U4098" i="1" s="1"/>
  <c r="S3944" i="1"/>
  <c r="U3944" i="1" s="1"/>
  <c r="S3619" i="1"/>
  <c r="U3619" i="1" s="1"/>
  <c r="S528" i="1"/>
  <c r="U528" i="1" s="1"/>
  <c r="S3620" i="1"/>
  <c r="U3620" i="1" s="1"/>
  <c r="S4115" i="1"/>
  <c r="U4115" i="1" s="1"/>
  <c r="S2894" i="1"/>
  <c r="U2894" i="1" s="1"/>
  <c r="S3259" i="1"/>
  <c r="U3259" i="1" s="1"/>
  <c r="S3260" i="1"/>
  <c r="U3260" i="1" s="1"/>
  <c r="S2909" i="1"/>
  <c r="U2909" i="1" s="1"/>
  <c r="S1287" i="1"/>
  <c r="U1287" i="1" s="1"/>
  <c r="S3140" i="1"/>
  <c r="U3140" i="1" s="1"/>
  <c r="S2856" i="1"/>
  <c r="U2856" i="1" s="1"/>
  <c r="S2839" i="1"/>
  <c r="U2839" i="1" s="1"/>
  <c r="S1301" i="1"/>
  <c r="U1301" i="1" s="1"/>
  <c r="S3911" i="1"/>
  <c r="U3911" i="1" s="1"/>
  <c r="S3525" i="1"/>
  <c r="U3525" i="1" s="1"/>
  <c r="S2895" i="1"/>
  <c r="U2895" i="1" s="1"/>
  <c r="S529" i="1"/>
  <c r="U529" i="1" s="1"/>
  <c r="S2854" i="1"/>
  <c r="U2854" i="1" s="1"/>
  <c r="S3912" i="1"/>
  <c r="U3912" i="1" s="1"/>
  <c r="S3261" i="1"/>
  <c r="U3261" i="1" s="1"/>
  <c r="S3262" i="1"/>
  <c r="U3262" i="1" s="1"/>
  <c r="S4037" i="1"/>
  <c r="U4037" i="1" s="1"/>
  <c r="S3526" i="1"/>
  <c r="U3526" i="1" s="1"/>
  <c r="S3159" i="1"/>
  <c r="U3159" i="1" s="1"/>
  <c r="S3621" i="1"/>
  <c r="U3621" i="1" s="1"/>
  <c r="S3132" i="1"/>
  <c r="U3132" i="1" s="1"/>
  <c r="S3160" i="1"/>
  <c r="U3160" i="1" s="1"/>
  <c r="S3263" i="1"/>
  <c r="U3263" i="1" s="1"/>
  <c r="S3538" i="1"/>
  <c r="U3538" i="1" s="1"/>
  <c r="S3622" i="1"/>
  <c r="U3622" i="1" s="1"/>
  <c r="S3623" i="1"/>
  <c r="U362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4" i="1"/>
  <c r="U3624" i="1" s="1"/>
  <c r="S2975" i="1"/>
  <c r="U2975" i="1" s="1"/>
  <c r="S2826" i="1"/>
  <c r="U2826" i="1" s="1"/>
  <c r="S3945" i="1"/>
  <c r="U3945" i="1" s="1"/>
  <c r="S3913" i="1"/>
  <c r="U3913" i="1" s="1"/>
  <c r="S538" i="1"/>
  <c r="U538" i="1" s="1"/>
  <c r="S2827" i="1"/>
  <c r="U2827" i="1" s="1"/>
  <c r="S3914" i="1"/>
  <c r="U3914" i="1" s="1"/>
  <c r="S3685" i="1"/>
  <c r="U3685" i="1" s="1"/>
  <c r="S3527" i="1"/>
  <c r="U3527" i="1" s="1"/>
  <c r="S3528" i="1"/>
  <c r="U3528" i="1" s="1"/>
  <c r="S2896" i="1"/>
  <c r="U2896" i="1" s="1"/>
  <c r="S3529" i="1"/>
  <c r="U3529" i="1" s="1"/>
  <c r="S3444" i="1"/>
  <c r="U3444" i="1" s="1"/>
  <c r="S3445" i="1"/>
  <c r="U3445" i="1" s="1"/>
  <c r="S3737" i="1"/>
  <c r="U3737" i="1" s="1"/>
  <c r="S2897" i="1"/>
  <c r="U2897" i="1" s="1"/>
  <c r="S3738" i="1"/>
  <c r="U3738" i="1" s="1"/>
  <c r="S3739" i="1"/>
  <c r="U3739" i="1" s="1"/>
  <c r="S3915" i="1"/>
  <c r="U3915" i="1" s="1"/>
  <c r="S3956" i="1"/>
  <c r="U3956" i="1" s="1"/>
  <c r="S532" i="1"/>
  <c r="U532" i="1" s="1"/>
  <c r="S3161" i="1"/>
  <c r="U3161" i="1" s="1"/>
  <c r="S2976" i="1"/>
  <c r="U2976" i="1" s="1"/>
  <c r="S2828" i="1"/>
  <c r="U2828" i="1" s="1"/>
  <c r="S2898" i="1"/>
  <c r="U2898" i="1" s="1"/>
  <c r="S3530" i="1"/>
  <c r="U3530" i="1" s="1"/>
  <c r="S3740" i="1"/>
  <c r="U3740" i="1" s="1"/>
  <c r="S3625" i="1"/>
  <c r="U3625" i="1" s="1"/>
  <c r="S3354" i="1"/>
  <c r="U3354" i="1" s="1"/>
  <c r="S533" i="1"/>
  <c r="U533" i="1" s="1"/>
  <c r="S3264" i="1"/>
  <c r="U3264" i="1" s="1"/>
  <c r="S3531" i="1"/>
  <c r="U3531" i="1" s="1"/>
  <c r="S3446" i="1"/>
  <c r="U3446" i="1" s="1"/>
  <c r="S3957" i="1"/>
  <c r="U3957" i="1" s="1"/>
  <c r="S2851" i="1"/>
  <c r="U2851" i="1" s="1"/>
  <c r="S2829" i="1"/>
  <c r="U2829" i="1" s="1"/>
  <c r="S4103" i="1"/>
  <c r="U4103" i="1" s="1"/>
  <c r="S3265" i="1"/>
  <c r="U3265" i="1" s="1"/>
  <c r="S3532" i="1"/>
  <c r="U3532" i="1" s="1"/>
  <c r="S3266" i="1"/>
  <c r="U3266" i="1" s="1"/>
  <c r="S2803" i="1"/>
  <c r="U2803" i="1" s="1"/>
  <c r="S2899" i="1"/>
  <c r="U2899" i="1" s="1"/>
  <c r="S2977" i="1"/>
  <c r="U2977" i="1" s="1"/>
  <c r="S2849" i="1"/>
  <c r="U2849" i="1" s="1"/>
  <c r="S3141" i="1"/>
  <c r="U3141" i="1" s="1"/>
  <c r="S3267" i="1"/>
  <c r="U3267" i="1" s="1"/>
  <c r="S3447" i="1"/>
  <c r="U3447" i="1" s="1"/>
  <c r="S2804" i="1"/>
  <c r="U2804" i="1" s="1"/>
  <c r="S3464" i="1"/>
  <c r="U3464" i="1" s="1"/>
  <c r="S3371" i="1"/>
  <c r="U3371" i="1" s="1"/>
  <c r="S3268" i="1"/>
  <c r="U3268" i="1" s="1"/>
  <c r="S3269" i="1"/>
  <c r="U3269" i="1" s="1"/>
  <c r="S3179" i="1"/>
  <c r="U3179" i="1" s="1"/>
  <c r="S3830" i="1"/>
  <c r="U3830" i="1" s="1"/>
  <c r="S3270" i="1"/>
  <c r="U3270" i="1" s="1"/>
  <c r="S3271" i="1"/>
  <c r="U3271" i="1" s="1"/>
  <c r="S3626" i="1"/>
  <c r="U3626" i="1" s="1"/>
  <c r="S3162" i="1"/>
  <c r="U3162" i="1" s="1"/>
  <c r="S3448" i="1"/>
  <c r="U3448" i="1" s="1"/>
  <c r="S1302" i="1"/>
  <c r="U1302" i="1" s="1"/>
  <c r="S2900" i="1"/>
  <c r="U2900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27" i="1"/>
  <c r="U3627" i="1" s="1"/>
  <c r="S3831" i="1"/>
  <c r="U3831" i="1" s="1"/>
  <c r="S3449" i="1"/>
  <c r="U3449" i="1" s="1"/>
  <c r="S3272" i="1"/>
  <c r="U3272" i="1" s="1"/>
  <c r="S3747" i="1"/>
  <c r="U3747" i="1" s="1"/>
  <c r="S2901" i="1"/>
  <c r="U2901" i="1" s="1"/>
  <c r="S3628" i="1"/>
  <c r="U3628" i="1" s="1"/>
  <c r="S3629" i="1"/>
  <c r="U3629" i="1" s="1"/>
  <c r="S3133" i="1"/>
  <c r="U3133" i="1" s="1"/>
  <c r="S3678" i="1"/>
  <c r="U3678" i="1" s="1"/>
  <c r="S3273" i="1"/>
  <c r="U3273" i="1" s="1"/>
  <c r="S3466" i="1"/>
  <c r="U3466" i="1" s="1"/>
  <c r="S2830" i="1"/>
  <c r="U2830" i="1" s="1"/>
  <c r="S2835" i="1"/>
  <c r="U2835" i="1" s="1"/>
  <c r="S3916" i="1"/>
  <c r="U3916" i="1" s="1"/>
  <c r="S3274" i="1"/>
  <c r="U3274" i="1" s="1"/>
  <c r="S3917" i="1"/>
  <c r="U3917" i="1" s="1"/>
  <c r="S3970" i="1"/>
  <c r="U3970" i="1" s="1"/>
  <c r="S3810" i="1"/>
  <c r="U3810" i="1" s="1"/>
  <c r="S530" i="1"/>
  <c r="U530" i="1" s="1"/>
  <c r="S3650" i="1"/>
  <c r="U3650" i="1" s="1"/>
  <c r="S3163" i="1"/>
  <c r="U3163" i="1" s="1"/>
  <c r="S3533" i="1"/>
  <c r="U3533" i="1" s="1"/>
  <c r="S1303" i="1"/>
  <c r="U1303" i="1" s="1"/>
  <c r="S3933" i="1"/>
  <c r="U3933" i="1" s="1"/>
  <c r="S2853" i="1"/>
  <c r="U2853" i="1" s="1"/>
  <c r="S3741" i="1"/>
  <c r="U3741" i="1" s="1"/>
  <c r="S3651" i="1"/>
  <c r="U3651" i="1" s="1"/>
  <c r="S3275" i="1"/>
  <c r="U3275" i="1" s="1"/>
  <c r="S4051" i="1"/>
  <c r="U4051" i="1" s="1"/>
  <c r="S3742" i="1"/>
  <c r="U3742" i="1" s="1"/>
  <c r="S3450" i="1"/>
  <c r="U3450" i="1" s="1"/>
  <c r="S3682" i="1"/>
  <c r="U3682" i="1" s="1"/>
  <c r="S4038" i="1"/>
  <c r="U4038" i="1" s="1"/>
  <c r="S2902" i="1"/>
  <c r="U2902" i="1" s="1"/>
  <c r="S539" i="1"/>
  <c r="U539" i="1" s="1"/>
  <c r="S3652" i="1"/>
  <c r="U3652" i="1" s="1"/>
  <c r="S4099" i="1"/>
  <c r="U4099" i="1" s="1"/>
  <c r="S3451" i="1"/>
  <c r="U3451" i="1" s="1"/>
  <c r="S3452" i="1"/>
  <c r="U3452" i="1" s="1"/>
  <c r="S3815" i="1"/>
  <c r="U3815" i="1" s="1"/>
  <c r="S3142" i="1"/>
  <c r="U3142" i="1" s="1"/>
  <c r="S2978" i="1"/>
  <c r="U2978" i="1" s="1"/>
  <c r="S3832" i="1"/>
  <c r="U3832" i="1" s="1"/>
  <c r="S3816" i="1"/>
  <c r="U3816" i="1" s="1"/>
  <c r="S3653" i="1"/>
  <c r="U3653" i="1" s="1"/>
  <c r="S4039" i="1"/>
  <c r="U4039" i="1" s="1"/>
  <c r="S3453" i="1"/>
  <c r="U3453" i="1" s="1"/>
  <c r="S1304" i="1"/>
  <c r="U1304" i="1" s="1"/>
  <c r="S3654" i="1"/>
  <c r="U3654" i="1" s="1"/>
  <c r="S3918" i="1"/>
  <c r="U3918" i="1" s="1"/>
  <c r="S3663" i="1"/>
  <c r="U3663" i="1" s="1"/>
  <c r="S3134" i="1"/>
  <c r="U3134" i="1" s="1"/>
  <c r="S4087" i="1"/>
  <c r="U4087" i="1" s="1"/>
  <c r="S3985" i="1"/>
  <c r="U3985" i="1" s="1"/>
  <c r="S3655" i="1"/>
  <c r="U3655" i="1" s="1"/>
  <c r="S2918" i="1"/>
  <c r="U2918" i="1" s="1"/>
  <c r="S3143" i="1"/>
  <c r="U3143" i="1" s="1"/>
  <c r="S4040" i="1"/>
  <c r="U4040" i="1" s="1"/>
  <c r="S2903" i="1"/>
  <c r="U2903" i="1" s="1"/>
  <c r="S3743" i="1"/>
  <c r="U3743" i="1" s="1"/>
  <c r="S3355" i="1"/>
  <c r="U3355" i="1" s="1"/>
  <c r="S3982" i="1"/>
  <c r="U3982" i="1" s="1"/>
  <c r="S2831" i="1"/>
  <c r="U2831" i="1" s="1"/>
  <c r="S2809" i="1"/>
  <c r="U2809" i="1" s="1"/>
  <c r="S3144" i="1"/>
  <c r="U3144" i="1" s="1"/>
  <c r="S3946" i="1"/>
  <c r="U3946" i="1" s="1"/>
  <c r="S3276" i="1"/>
  <c r="U3276" i="1" s="1"/>
  <c r="S3328" i="1"/>
  <c r="U3328" i="1" s="1"/>
  <c r="S3454" i="1"/>
  <c r="U3454" i="1" s="1"/>
  <c r="S3656" i="1"/>
  <c r="U3656" i="1" s="1"/>
  <c r="S2805" i="1"/>
  <c r="U2805" i="1" s="1"/>
  <c r="S3534" i="1"/>
  <c r="U3534" i="1" s="1"/>
  <c r="S3277" i="1"/>
  <c r="U3277" i="1" s="1"/>
  <c r="S3146" i="1"/>
  <c r="U3146" i="1" s="1"/>
  <c r="S2789" i="1"/>
  <c r="U2789" i="1" s="1"/>
  <c r="S2836" i="1"/>
  <c r="U2836" i="1" s="1"/>
  <c r="S2904" i="1"/>
  <c r="U2904" i="1" s="1"/>
  <c r="S3164" i="1"/>
  <c r="U3164" i="1" s="1"/>
  <c r="S3968" i="1"/>
  <c r="U3968" i="1" s="1"/>
  <c r="S3535" i="1"/>
  <c r="U3535" i="1" s="1"/>
  <c r="S4041" i="1"/>
  <c r="U4041" i="1" s="1"/>
  <c r="S2979" i="1"/>
  <c r="U2979" i="1" s="1"/>
  <c r="S3278" i="1"/>
  <c r="U3278" i="1" s="1"/>
  <c r="S2905" i="1"/>
  <c r="U2905" i="1" s="1"/>
  <c r="S4069" i="1"/>
  <c r="U4069" i="1" s="1"/>
  <c r="S3983" i="1"/>
  <c r="U3983" i="1" s="1"/>
  <c r="S3279" i="1"/>
  <c r="U3279" i="1" s="1"/>
  <c r="S3168" i="1"/>
  <c r="U3168" i="1" s="1"/>
  <c r="S3280" i="1"/>
  <c r="U3280" i="1" s="1"/>
  <c r="S2811" i="1"/>
  <c r="U2811" i="1" s="1"/>
  <c r="S2806" i="1"/>
  <c r="U2806" i="1" s="1"/>
  <c r="S3744" i="1"/>
  <c r="U3744" i="1" s="1"/>
  <c r="S4042" i="1"/>
  <c r="U4042" i="1" s="1"/>
  <c r="S3455" i="1"/>
  <c r="U3455" i="1" s="1"/>
  <c r="S4043" i="1"/>
  <c r="U4043" i="1" s="1"/>
  <c r="S2919" i="1"/>
  <c r="U2919" i="1" s="1"/>
  <c r="S3281" i="1"/>
  <c r="U3281" i="1" s="1"/>
  <c r="S3745" i="1"/>
  <c r="U3745" i="1" s="1"/>
  <c r="S3356" i="1"/>
  <c r="U3356" i="1" s="1"/>
  <c r="S3333" i="1"/>
  <c r="U3333" i="1" s="1"/>
  <c r="S2906" i="1"/>
  <c r="U2906" i="1" s="1"/>
  <c r="S2907" i="1"/>
  <c r="U2907" i="1" s="1"/>
  <c r="S3990" i="1"/>
  <c r="U3990" i="1" s="1"/>
  <c r="S2807" i="1"/>
  <c r="U2807" i="1" s="1"/>
  <c r="S2916" i="1"/>
  <c r="U2916" i="1" s="1"/>
  <c r="S3657" i="1"/>
  <c r="U3657" i="1" s="1"/>
  <c r="S3329" i="1"/>
  <c r="U3329" i="1" s="1"/>
  <c r="S2832" i="1"/>
  <c r="U2832" i="1" s="1"/>
  <c r="S3282" i="1"/>
  <c r="U3282" i="1" s="1"/>
  <c r="S3361" i="1"/>
  <c r="U3361" i="1" s="1"/>
  <c r="S3817" i="1"/>
  <c r="U3817" i="1" s="1"/>
  <c r="S3919" i="1"/>
  <c r="U3919" i="1" s="1"/>
  <c r="S2808" i="1"/>
  <c r="U2808" i="1" s="1"/>
  <c r="S3920" i="1"/>
  <c r="U3920" i="1" s="1"/>
  <c r="S3357" i="1"/>
  <c r="U3357" i="1" s="1"/>
  <c r="S3474" i="1"/>
  <c r="U3474" i="1" s="1"/>
  <c r="S3658" i="1"/>
  <c r="U3658" i="1" s="1"/>
  <c r="S3969" i="1"/>
  <c r="U3969" i="1" s="1"/>
  <c r="S2833" i="1"/>
  <c r="U2833" i="1" s="1"/>
  <c r="S4088" i="1"/>
  <c r="U4088" i="1" s="1"/>
  <c r="S3456" i="1"/>
  <c r="U3456" i="1" s="1"/>
  <c r="S3457" i="1"/>
  <c r="U3457" i="1" s="1"/>
  <c r="S3541" i="1"/>
  <c r="U3541" i="1" s="1"/>
  <c r="S4104" i="1"/>
  <c r="U4104" i="1" s="1"/>
  <c r="S3358" i="1"/>
  <c r="U3358" i="1" s="1"/>
  <c r="S3458" i="1"/>
  <c r="U3458" i="1" s="1"/>
  <c r="S3359" i="1"/>
  <c r="U3359" i="1" s="1"/>
  <c r="S3921" i="1"/>
  <c r="U3921" i="1" s="1"/>
  <c r="S2911" i="1"/>
  <c r="U2911" i="1" s="1"/>
  <c r="S3659" i="1"/>
  <c r="U3659" i="1" s="1"/>
  <c r="S3283" i="1"/>
  <c r="U3283" i="1" s="1"/>
  <c r="S3922" i="1"/>
  <c r="U3922" i="1" s="1"/>
  <c r="S3686" i="1"/>
  <c r="U3686" i="1" s="1"/>
  <c r="S526" i="1"/>
  <c r="U526" i="1" s="1"/>
  <c r="S3536" i="1"/>
  <c r="U3536" i="1" s="1"/>
  <c r="S3660" i="1"/>
  <c r="U3660" i="1" s="1"/>
  <c r="S1305" i="1"/>
  <c r="U1305" i="1" s="1"/>
  <c r="S3360" i="1"/>
  <c r="U3360" i="1" s="1"/>
  <c r="S2908" i="1"/>
  <c r="U2908" i="1" s="1"/>
  <c r="S531" i="1"/>
  <c r="U531" i="1" s="1"/>
  <c r="S3296" i="1"/>
  <c r="U3296" i="1" s="1"/>
  <c r="S4071" i="1"/>
  <c r="U4071" i="1" s="1"/>
  <c r="S3984" i="1"/>
  <c r="U3984" i="1" s="1"/>
  <c r="S4044" i="1"/>
  <c r="U4044" i="1" s="1"/>
  <c r="S3923" i="1"/>
  <c r="U3923" i="1" s="1"/>
  <c r="S3459" i="1"/>
  <c r="U3459" i="1" s="1"/>
  <c r="S1294" i="1"/>
  <c r="U1294" i="1" s="1"/>
  <c r="S3284" i="1"/>
  <c r="U3284" i="1" s="1"/>
  <c r="S3661" i="1"/>
  <c r="U3661" i="1" s="1"/>
  <c r="S3460" i="1"/>
  <c r="U3460" i="1" s="1"/>
  <c r="S4045" i="1"/>
  <c r="U4045" i="1" s="1"/>
  <c r="S4070" i="1"/>
  <c r="U4070" i="1" s="1"/>
  <c r="S3461" i="1"/>
  <c r="U3461" i="1" s="1"/>
  <c r="S3537" i="1"/>
  <c r="U3537" i="1" s="1"/>
  <c r="S3746" i="1"/>
  <c r="U3746" i="1" s="1"/>
  <c r="S2" i="1"/>
  <c r="U2" i="1" s="1"/>
  <c r="O3746" i="1"/>
  <c r="O3537" i="1"/>
  <c r="O3461" i="1"/>
  <c r="O4070" i="1"/>
  <c r="O4045" i="1"/>
  <c r="O3460" i="1"/>
  <c r="O3661" i="1"/>
  <c r="O3284" i="1"/>
  <c r="O1294" i="1"/>
  <c r="O3459" i="1"/>
  <c r="O3923" i="1"/>
  <c r="O4044" i="1"/>
  <c r="O3984" i="1"/>
  <c r="O4071" i="1"/>
  <c r="O3296" i="1"/>
  <c r="O531" i="1"/>
  <c r="O2908" i="1"/>
  <c r="O3360" i="1"/>
  <c r="O1305" i="1"/>
  <c r="O3660" i="1"/>
  <c r="O3536" i="1"/>
  <c r="O526" i="1"/>
  <c r="O3686" i="1"/>
  <c r="O3922" i="1"/>
  <c r="O3283" i="1"/>
  <c r="O3659" i="1"/>
  <c r="O2911" i="1"/>
  <c r="O3921" i="1"/>
  <c r="O3359" i="1"/>
  <c r="O3458" i="1"/>
  <c r="O3358" i="1"/>
  <c r="O4104" i="1"/>
  <c r="O3541" i="1"/>
  <c r="O3457" i="1"/>
  <c r="O3456" i="1"/>
  <c r="O4088" i="1"/>
  <c r="O2833" i="1"/>
  <c r="O3969" i="1"/>
  <c r="O3658" i="1"/>
  <c r="O3474" i="1"/>
  <c r="O3357" i="1"/>
  <c r="O3920" i="1"/>
  <c r="O2808" i="1"/>
  <c r="O3919" i="1"/>
  <c r="O3817" i="1"/>
  <c r="O3361" i="1"/>
  <c r="O3282" i="1"/>
  <c r="O2832" i="1"/>
  <c r="O3329" i="1"/>
  <c r="O3657" i="1"/>
  <c r="O2916" i="1"/>
  <c r="O2807" i="1"/>
  <c r="O3990" i="1"/>
  <c r="O2907" i="1"/>
  <c r="O2906" i="1"/>
  <c r="O3333" i="1"/>
  <c r="O3356" i="1"/>
  <c r="O3745" i="1"/>
  <c r="O3281" i="1"/>
  <c r="O2919" i="1"/>
  <c r="O4043" i="1"/>
  <c r="O3455" i="1"/>
  <c r="O4042" i="1"/>
  <c r="O3744" i="1"/>
  <c r="O2806" i="1"/>
  <c r="O2811" i="1"/>
  <c r="O3280" i="1"/>
  <c r="O3168" i="1"/>
  <c r="O3279" i="1"/>
  <c r="O3983" i="1"/>
  <c r="O4069" i="1"/>
  <c r="O2905" i="1"/>
  <c r="O3278" i="1"/>
  <c r="O2979" i="1"/>
  <c r="O4041" i="1"/>
  <c r="O3535" i="1"/>
  <c r="O3968" i="1"/>
  <c r="O3164" i="1"/>
  <c r="O2904" i="1"/>
  <c r="O2836" i="1"/>
  <c r="O2789" i="1"/>
  <c r="O3146" i="1"/>
  <c r="O3277" i="1"/>
  <c r="O3534" i="1"/>
  <c r="O2805" i="1"/>
  <c r="O3656" i="1"/>
  <c r="O3454" i="1"/>
  <c r="O3328" i="1"/>
  <c r="O3276" i="1"/>
  <c r="O3946" i="1"/>
  <c r="O3144" i="1"/>
  <c r="O2809" i="1"/>
  <c r="O2831" i="1"/>
  <c r="O3982" i="1"/>
  <c r="O3355" i="1"/>
  <c r="O3743" i="1"/>
  <c r="O2903" i="1"/>
  <c r="O4040" i="1"/>
  <c r="O3143" i="1"/>
  <c r="O2918" i="1"/>
  <c r="O3655" i="1"/>
  <c r="O3985" i="1"/>
  <c r="O4087" i="1"/>
  <c r="O3134" i="1"/>
  <c r="O3663" i="1"/>
  <c r="O3918" i="1"/>
  <c r="O3654" i="1"/>
  <c r="O1304" i="1"/>
  <c r="O3453" i="1"/>
  <c r="O4039" i="1"/>
  <c r="O3653" i="1"/>
  <c r="O3816" i="1"/>
  <c r="O3832" i="1"/>
  <c r="O2978" i="1"/>
  <c r="O3142" i="1"/>
  <c r="O3815" i="1"/>
  <c r="O3452" i="1"/>
  <c r="O3451" i="1"/>
  <c r="O4099" i="1"/>
  <c r="O3652" i="1"/>
  <c r="O539" i="1"/>
  <c r="O2902" i="1"/>
  <c r="O4038" i="1"/>
  <c r="O3682" i="1"/>
  <c r="O3450" i="1"/>
  <c r="O3742" i="1"/>
  <c r="O4051" i="1"/>
  <c r="O3275" i="1"/>
  <c r="O3651" i="1"/>
  <c r="O3741" i="1"/>
  <c r="O2853" i="1"/>
  <c r="O3933" i="1"/>
  <c r="O1303" i="1"/>
  <c r="O3533" i="1"/>
  <c r="O3163" i="1"/>
  <c r="O3650" i="1"/>
  <c r="O530" i="1"/>
  <c r="O3810" i="1"/>
  <c r="O3970" i="1"/>
  <c r="O3917" i="1"/>
  <c r="O3274" i="1"/>
  <c r="O3916" i="1"/>
  <c r="O2835" i="1"/>
  <c r="O2830" i="1"/>
  <c r="O3466" i="1"/>
  <c r="O3273" i="1"/>
  <c r="O3678" i="1"/>
  <c r="O3133" i="1"/>
  <c r="O3629" i="1"/>
  <c r="O3628" i="1"/>
  <c r="O2901" i="1"/>
  <c r="O3747" i="1"/>
  <c r="O3272" i="1"/>
  <c r="O3449" i="1"/>
  <c r="O3831" i="1"/>
  <c r="O3627" i="1"/>
  <c r="O2783" i="1"/>
  <c r="O3180" i="1"/>
  <c r="O3675" i="1"/>
  <c r="O2788" i="1"/>
  <c r="O2810" i="1"/>
  <c r="O2784" i="1"/>
  <c r="O522" i="1"/>
  <c r="O3327" i="1"/>
  <c r="O2900" i="1"/>
  <c r="O1302" i="1"/>
  <c r="O3448" i="1"/>
  <c r="O3162" i="1"/>
  <c r="O3626" i="1"/>
  <c r="O3271" i="1"/>
  <c r="O3270" i="1"/>
  <c r="O3830" i="1"/>
  <c r="O3179" i="1"/>
  <c r="O3269" i="1"/>
  <c r="O3268" i="1"/>
  <c r="O3371" i="1"/>
  <c r="O3464" i="1"/>
  <c r="O2804" i="1"/>
  <c r="O3447" i="1"/>
  <c r="O3267" i="1"/>
  <c r="O3141" i="1"/>
  <c r="O2849" i="1"/>
  <c r="O2977" i="1"/>
  <c r="O2899" i="1"/>
  <c r="O2803" i="1"/>
  <c r="O3266" i="1"/>
  <c r="O3532" i="1"/>
  <c r="O3265" i="1"/>
  <c r="O4103" i="1"/>
  <c r="O2829" i="1"/>
  <c r="O2851" i="1"/>
  <c r="O3957" i="1"/>
  <c r="O3446" i="1"/>
  <c r="O3531" i="1"/>
  <c r="O3264" i="1"/>
  <c r="O533" i="1"/>
  <c r="O3354" i="1"/>
  <c r="O3625" i="1"/>
  <c r="O3740" i="1"/>
  <c r="O3530" i="1"/>
  <c r="O2898" i="1"/>
  <c r="O2828" i="1"/>
  <c r="O2976" i="1"/>
  <c r="O3161" i="1"/>
  <c r="O532" i="1"/>
  <c r="O3956" i="1"/>
  <c r="O3915" i="1"/>
  <c r="O3739" i="1"/>
  <c r="O3738" i="1"/>
  <c r="O2897" i="1"/>
  <c r="O3737" i="1"/>
  <c r="O3445" i="1"/>
  <c r="O3444" i="1"/>
  <c r="O3529" i="1"/>
  <c r="O2896" i="1"/>
  <c r="O3528" i="1"/>
  <c r="O3527" i="1"/>
  <c r="O3685" i="1"/>
  <c r="O3914" i="1"/>
  <c r="O2827" i="1"/>
  <c r="O538" i="1"/>
  <c r="O3913" i="1"/>
  <c r="O3945" i="1"/>
  <c r="O2826" i="1"/>
  <c r="O2975" i="1"/>
  <c r="O3624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623" i="1"/>
  <c r="O3622" i="1"/>
  <c r="O3538" i="1"/>
  <c r="O3263" i="1"/>
  <c r="O3160" i="1"/>
  <c r="O3132" i="1"/>
  <c r="O3621" i="1"/>
  <c r="O3159" i="1"/>
  <c r="O3526" i="1"/>
  <c r="O4037" i="1"/>
  <c r="O3262" i="1"/>
  <c r="O3261" i="1"/>
  <c r="O3912" i="1"/>
  <c r="O2854" i="1"/>
  <c r="O529" i="1"/>
  <c r="O2895" i="1"/>
  <c r="O3525" i="1"/>
  <c r="O3911" i="1"/>
  <c r="O1301" i="1"/>
  <c r="O2839" i="1"/>
  <c r="O2856" i="1"/>
  <c r="O3140" i="1"/>
  <c r="O1287" i="1"/>
  <c r="O2909" i="1"/>
  <c r="O3260" i="1"/>
  <c r="O3259" i="1"/>
  <c r="O2894" i="1"/>
  <c r="O4115" i="1"/>
  <c r="O3620" i="1"/>
  <c r="O528" i="1"/>
  <c r="O3619" i="1"/>
  <c r="O3944" i="1"/>
  <c r="O4098" i="1"/>
  <c r="O3443" i="1"/>
  <c r="O3829" i="1"/>
  <c r="O3828" i="1"/>
  <c r="O4036" i="1"/>
  <c r="O4110" i="1"/>
  <c r="O4035" i="1"/>
  <c r="O3258" i="1"/>
  <c r="O3442" i="1"/>
  <c r="O3981" i="1"/>
  <c r="O3257" i="1"/>
  <c r="O4086" i="1"/>
  <c r="O3524" i="1"/>
  <c r="O3256" i="1"/>
  <c r="O3353" i="1"/>
  <c r="O4068" i="1"/>
  <c r="O3910" i="1"/>
  <c r="O4085" i="1"/>
  <c r="O3618" i="1"/>
  <c r="O3736" i="1"/>
  <c r="O3909" i="1"/>
  <c r="O3735" i="1"/>
  <c r="O3547" i="1"/>
  <c r="O3617" i="1"/>
  <c r="O4084" i="1"/>
  <c r="O3734" i="1"/>
  <c r="O3616" i="1"/>
  <c r="O3908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523" i="1"/>
  <c r="O2921" i="1"/>
  <c r="O4109" i="1"/>
  <c r="O3827" i="1"/>
  <c r="O3544" i="1"/>
  <c r="O3255" i="1"/>
  <c r="O2802" i="1"/>
  <c r="O3615" i="1"/>
  <c r="O3326" i="1"/>
  <c r="O3733" i="1"/>
  <c r="O3967" i="1"/>
  <c r="O3732" i="1"/>
  <c r="O4102" i="1"/>
  <c r="O3731" i="1"/>
  <c r="O3730" i="1"/>
  <c r="O3932" i="1"/>
  <c r="O3178" i="1"/>
  <c r="O3907" i="1"/>
  <c r="O3254" i="1"/>
  <c r="O2801" i="1"/>
  <c r="O3614" i="1"/>
  <c r="O3931" i="1"/>
  <c r="O4067" i="1"/>
  <c r="O3298" i="1"/>
  <c r="O3295" i="1"/>
  <c r="O3729" i="1"/>
  <c r="O3253" i="1"/>
  <c r="O3370" i="1"/>
  <c r="O4097" i="1"/>
  <c r="O4034" i="1"/>
  <c r="O3325" i="1"/>
  <c r="O3943" i="1"/>
  <c r="O3352" i="1"/>
  <c r="O2893" i="1"/>
  <c r="O3613" i="1"/>
  <c r="O3131" i="1"/>
  <c r="O4033" i="1"/>
  <c r="O3749" i="1"/>
  <c r="O3906" i="1"/>
  <c r="O3966" i="1"/>
  <c r="O3905" i="1"/>
  <c r="O3728" i="1"/>
  <c r="O3465" i="1"/>
  <c r="O4066" i="1"/>
  <c r="O3837" i="1"/>
  <c r="O3441" i="1"/>
  <c r="O3727" i="1"/>
  <c r="O4032" i="1"/>
  <c r="O3522" i="1"/>
  <c r="O3252" i="1"/>
  <c r="O3612" i="1"/>
  <c r="O3611" i="1"/>
  <c r="O3324" i="1"/>
  <c r="O3351" i="1"/>
  <c r="O4057" i="1"/>
  <c r="O3904" i="1"/>
  <c r="O1286" i="1"/>
  <c r="O3726" i="1"/>
  <c r="O3440" i="1"/>
  <c r="O3439" i="1"/>
  <c r="O3251" i="1"/>
  <c r="O4056" i="1"/>
  <c r="O3250" i="1"/>
  <c r="O3955" i="1"/>
  <c r="O3350" i="1"/>
  <c r="O3438" i="1"/>
  <c r="O3903" i="1"/>
  <c r="O3437" i="1"/>
  <c r="O3610" i="1"/>
  <c r="O3609" i="1"/>
  <c r="O2848" i="1"/>
  <c r="O3942" i="1"/>
  <c r="O4113" i="1"/>
  <c r="O3294" i="1"/>
  <c r="O3323" i="1"/>
  <c r="O3436" i="1"/>
  <c r="O3349" i="1"/>
  <c r="O4090" i="1"/>
  <c r="O3902" i="1"/>
  <c r="O3901" i="1"/>
  <c r="O3435" i="1"/>
  <c r="O3826" i="1"/>
  <c r="O3974" i="1"/>
  <c r="O3941" i="1"/>
  <c r="O4089" i="1"/>
  <c r="O2974" i="1"/>
  <c r="O3434" i="1"/>
  <c r="O4083" i="1"/>
  <c r="O3433" i="1"/>
  <c r="O3725" i="1"/>
  <c r="O3608" i="1"/>
  <c r="O3249" i="1"/>
  <c r="O3248" i="1"/>
  <c r="O3724" i="1"/>
  <c r="O3607" i="1"/>
  <c r="O4065" i="1"/>
  <c r="O4031" i="1"/>
  <c r="O4030" i="1"/>
  <c r="O3954" i="1"/>
  <c r="O541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06" i="1"/>
  <c r="O3322" i="1"/>
  <c r="O3432" i="1"/>
  <c r="O3431" i="1"/>
  <c r="O3521" i="1"/>
  <c r="O3900" i="1"/>
  <c r="O3430" i="1"/>
  <c r="O2855" i="1"/>
  <c r="O3899" i="1"/>
  <c r="O3605" i="1"/>
  <c r="O3958" i="1"/>
  <c r="O3520" i="1"/>
  <c r="O3519" i="1"/>
  <c r="O3518" i="1"/>
  <c r="O3814" i="1"/>
  <c r="O3247" i="1"/>
  <c r="O3517" i="1"/>
  <c r="O3898" i="1"/>
  <c r="O3662" i="1"/>
  <c r="O3940" i="1"/>
  <c r="O3989" i="1"/>
  <c r="O3429" i="1"/>
  <c r="O4082" i="1"/>
  <c r="O3428" i="1"/>
  <c r="O3723" i="1"/>
  <c r="O3321" i="1"/>
  <c r="O3604" i="1"/>
  <c r="O4114" i="1"/>
  <c r="O4029" i="1"/>
  <c r="O3897" i="1"/>
  <c r="O3516" i="1"/>
  <c r="O3835" i="1"/>
  <c r="O3478" i="1"/>
  <c r="O3684" i="1"/>
  <c r="O3427" i="1"/>
  <c r="O3603" i="1"/>
  <c r="O3965" i="1"/>
  <c r="O3246" i="1"/>
  <c r="O3320" i="1"/>
  <c r="O4096" i="1"/>
  <c r="O4028" i="1"/>
  <c r="O3130" i="1"/>
  <c r="O3363" i="1"/>
  <c r="O3426" i="1"/>
  <c r="O3425" i="1"/>
  <c r="O3896" i="1"/>
  <c r="O3722" i="1"/>
  <c r="O3928" i="1"/>
  <c r="O4027" i="1"/>
  <c r="O3721" i="1"/>
  <c r="O3980" i="1"/>
  <c r="O4108" i="1"/>
  <c r="O2892" i="1"/>
  <c r="O3167" i="1"/>
  <c r="O3424" i="1"/>
  <c r="O4026" i="1"/>
  <c r="O3720" i="1"/>
  <c r="O3602" i="1"/>
  <c r="O3245" i="1"/>
  <c r="O3895" i="1"/>
  <c r="O3894" i="1"/>
  <c r="O3601" i="1"/>
  <c r="O3927" i="1"/>
  <c r="O3893" i="1"/>
  <c r="O4025" i="1"/>
  <c r="O4058" i="1"/>
  <c r="O3515" i="1"/>
  <c r="O3374" i="1"/>
  <c r="O3892" i="1"/>
  <c r="O4055" i="1"/>
  <c r="O527" i="1"/>
  <c r="O3543" i="1"/>
  <c r="O3539" i="1"/>
  <c r="O3244" i="1"/>
  <c r="O3177" i="1"/>
  <c r="O3948" i="1"/>
  <c r="O3719" i="1"/>
  <c r="O3514" i="1"/>
  <c r="O3891" i="1"/>
  <c r="O3546" i="1"/>
  <c r="O1293" i="1"/>
  <c r="O3834" i="1"/>
  <c r="O4081" i="1"/>
  <c r="O3513" i="1"/>
  <c r="O3718" i="1"/>
  <c r="O3176" i="1"/>
  <c r="O3825" i="1"/>
  <c r="O4064" i="1"/>
  <c r="O3979" i="1"/>
  <c r="O3600" i="1"/>
  <c r="O3971" i="1"/>
  <c r="O4101" i="1"/>
  <c r="O3599" i="1"/>
  <c r="O3243" i="1"/>
  <c r="O4024" i="1"/>
  <c r="O3925" i="1"/>
  <c r="O3890" i="1"/>
  <c r="O3473" i="1"/>
  <c r="O4023" i="1"/>
  <c r="O3681" i="1"/>
  <c r="O3158" i="1"/>
  <c r="O3369" i="1"/>
  <c r="O4022" i="1"/>
  <c r="O2891" i="1"/>
  <c r="O3319" i="1"/>
  <c r="O3748" i="1"/>
  <c r="O4054" i="1"/>
  <c r="O3598" i="1"/>
  <c r="O3597" i="1"/>
  <c r="O3717" i="1"/>
  <c r="O3318" i="1"/>
  <c r="O3512" i="1"/>
  <c r="O3423" i="1"/>
  <c r="O4021" i="1"/>
  <c r="O3470" i="1"/>
  <c r="O3869" i="1"/>
  <c r="O3716" i="1"/>
  <c r="O3926" i="1"/>
  <c r="O3422" i="1"/>
  <c r="O4107" i="1"/>
  <c r="O2890" i="1"/>
  <c r="O3421" i="1"/>
  <c r="O3511" i="1"/>
  <c r="O3868" i="1"/>
  <c r="O3510" i="1"/>
  <c r="O3317" i="1"/>
  <c r="O3715" i="1"/>
  <c r="O3867" i="1"/>
  <c r="O3596" i="1"/>
  <c r="O3680" i="1"/>
  <c r="O3687" i="1"/>
  <c r="O3420" i="1"/>
  <c r="O3242" i="1"/>
  <c r="O4050" i="1"/>
  <c r="O3714" i="1"/>
  <c r="O3331" i="1"/>
  <c r="O4020" i="1"/>
  <c r="O3866" i="1"/>
  <c r="O3241" i="1"/>
  <c r="O3419" i="1"/>
  <c r="O3595" i="1"/>
  <c r="O3418" i="1"/>
  <c r="O3679" i="1"/>
  <c r="O3509" i="1"/>
  <c r="O3365" i="1"/>
  <c r="O3417" i="1"/>
  <c r="O2889" i="1"/>
  <c r="O3713" i="1"/>
  <c r="O3712" i="1"/>
  <c r="O3594" i="1"/>
  <c r="O3672" i="1"/>
  <c r="O4063" i="1"/>
  <c r="O4062" i="1"/>
  <c r="O3593" i="1"/>
  <c r="O3286" i="1"/>
  <c r="O3592" i="1"/>
  <c r="O4019" i="1"/>
  <c r="O4080" i="1"/>
  <c r="O3469" i="1"/>
  <c r="O2888" i="1"/>
  <c r="O3416" i="1"/>
  <c r="O3348" i="1"/>
  <c r="O3591" i="1"/>
  <c r="O3240" i="1"/>
  <c r="O2887" i="1"/>
  <c r="O4079" i="1"/>
  <c r="O4018" i="1"/>
  <c r="O4017" i="1"/>
  <c r="O4016" i="1"/>
  <c r="O3924" i="1"/>
  <c r="O3590" i="1"/>
  <c r="O3415" i="1"/>
  <c r="O2886" i="1"/>
  <c r="O3964" i="1"/>
  <c r="O4061" i="1"/>
  <c r="O3865" i="1"/>
  <c r="O3973" i="1"/>
  <c r="O4015" i="1"/>
  <c r="O3939" i="1"/>
  <c r="O3545" i="1"/>
  <c r="O3864" i="1"/>
  <c r="O3863" i="1"/>
  <c r="O3589" i="1"/>
  <c r="O4060" i="1"/>
  <c r="O3862" i="1"/>
  <c r="O4078" i="1"/>
  <c r="O3508" i="1"/>
  <c r="O3239" i="1"/>
  <c r="O3824" i="1"/>
  <c r="O3507" i="1"/>
  <c r="O3414" i="1"/>
  <c r="O3238" i="1"/>
  <c r="O3861" i="1"/>
  <c r="O2885" i="1"/>
  <c r="O2915" i="1"/>
  <c r="O3588" i="1"/>
  <c r="O3587" i="1"/>
  <c r="O3586" i="1"/>
  <c r="O4100" i="1"/>
  <c r="O3585" i="1"/>
  <c r="O3711" i="1"/>
  <c r="O3332" i="1"/>
  <c r="O1300" i="1"/>
  <c r="O3157" i="1"/>
  <c r="O4077" i="1"/>
  <c r="O3413" i="1"/>
  <c r="O2884" i="1"/>
  <c r="O3963" i="1"/>
  <c r="O3472" i="1"/>
  <c r="O3316" i="1"/>
  <c r="O3677" i="1"/>
  <c r="O3315" i="1"/>
  <c r="O4095" i="1"/>
  <c r="O3412" i="1"/>
  <c r="O4014" i="1"/>
  <c r="O3411" i="1"/>
  <c r="O2825" i="1"/>
  <c r="O3410" i="1"/>
  <c r="O4013" i="1"/>
  <c r="O4012" i="1"/>
  <c r="O3584" i="1"/>
  <c r="O2883" i="1"/>
  <c r="O4053" i="1"/>
  <c r="O4011" i="1"/>
  <c r="O3583" i="1"/>
  <c r="O2824" i="1"/>
  <c r="O3462" i="1"/>
  <c r="O2882" i="1"/>
  <c r="O3823" i="1"/>
  <c r="O3314" i="1"/>
  <c r="O4076" i="1"/>
  <c r="O3710" i="1"/>
  <c r="O4010" i="1"/>
  <c r="O3988" i="1"/>
  <c r="O3709" i="1"/>
  <c r="O4009" i="1"/>
  <c r="O4008" i="1"/>
  <c r="O3708" i="1"/>
  <c r="O2881" i="1"/>
  <c r="O3707" i="1"/>
  <c r="O3409" i="1"/>
  <c r="O3582" i="1"/>
  <c r="O3581" i="1"/>
  <c r="O3156" i="1"/>
  <c r="O3674" i="1"/>
  <c r="O3347" i="1"/>
  <c r="O3313" i="1"/>
  <c r="O3408" i="1"/>
  <c r="O3580" i="1"/>
  <c r="O3987" i="1"/>
  <c r="O2973" i="1"/>
  <c r="O2972" i="1"/>
  <c r="O3407" i="1"/>
  <c r="O3346" i="1"/>
  <c r="O3579" i="1"/>
  <c r="O3860" i="1"/>
  <c r="O4094" i="1"/>
  <c r="O3706" i="1"/>
  <c r="O3237" i="1"/>
  <c r="O3859" i="1"/>
  <c r="O3953" i="1"/>
  <c r="O4007" i="1"/>
  <c r="O3506" i="1"/>
  <c r="O3406" i="1"/>
  <c r="O2980" i="1"/>
  <c r="O4006" i="1"/>
  <c r="O3236" i="1"/>
  <c r="O2917" i="1"/>
  <c r="O3312" i="1"/>
  <c r="O2880" i="1"/>
  <c r="O3578" i="1"/>
  <c r="O3705" i="1"/>
  <c r="O3673" i="1"/>
  <c r="O3405" i="1"/>
  <c r="O4005" i="1"/>
  <c r="O3235" i="1"/>
  <c r="O3234" i="1"/>
  <c r="O3345" i="1"/>
  <c r="O3858" i="1"/>
  <c r="O3175" i="1"/>
  <c r="O3577" i="1"/>
  <c r="O3704" i="1"/>
  <c r="O4004" i="1"/>
  <c r="O3293" i="1"/>
  <c r="O3962" i="1"/>
  <c r="O3155" i="1"/>
  <c r="O3364" i="1"/>
  <c r="O3404" i="1"/>
  <c r="O2971" i="1"/>
  <c r="O2823" i="1"/>
  <c r="O3505" i="1"/>
  <c r="O4075" i="1"/>
  <c r="O3233" i="1"/>
  <c r="O3330" i="1"/>
  <c r="O3344" i="1"/>
  <c r="O3154" i="1"/>
  <c r="O3232" i="1"/>
  <c r="O3703" i="1"/>
  <c r="O3857" i="1"/>
  <c r="O3671" i="1"/>
  <c r="O3938" i="1"/>
  <c r="O2970" i="1"/>
  <c r="O4049" i="1"/>
  <c r="O3702" i="1"/>
  <c r="O3856" i="1"/>
  <c r="O3368" i="1"/>
  <c r="O4003" i="1"/>
  <c r="O3504" i="1"/>
  <c r="O4002" i="1"/>
  <c r="O3576" i="1"/>
  <c r="O3836" i="1"/>
  <c r="O2850" i="1"/>
  <c r="O3311" i="1"/>
  <c r="O3937" i="1"/>
  <c r="O3575" i="1"/>
  <c r="O3503" i="1"/>
  <c r="O3502" i="1"/>
  <c r="O3145" i="1"/>
  <c r="O4052" i="1"/>
  <c r="O3343" i="1"/>
  <c r="O3855" i="1"/>
  <c r="O3701" i="1"/>
  <c r="O3310" i="1"/>
  <c r="O2822" i="1"/>
  <c r="O3670" i="1"/>
  <c r="O2922" i="1"/>
  <c r="O3403" i="1"/>
  <c r="O3402" i="1"/>
  <c r="O3401" i="1"/>
  <c r="O2879" i="1"/>
  <c r="O3174" i="1"/>
  <c r="O3700" i="1"/>
  <c r="O3961" i="1"/>
  <c r="O3978" i="1"/>
  <c r="O3292" i="1"/>
  <c r="O4105" i="1"/>
  <c r="O4001" i="1"/>
  <c r="O3574" i="1"/>
  <c r="O4000" i="1"/>
  <c r="O2878" i="1"/>
  <c r="O3501" i="1"/>
  <c r="O2821" i="1"/>
  <c r="O3285" i="1"/>
  <c r="O3400" i="1"/>
  <c r="O3936" i="1"/>
  <c r="O1295" i="1"/>
  <c r="O3231" i="1"/>
  <c r="O3573" i="1"/>
  <c r="O3166" i="1"/>
  <c r="O3500" i="1"/>
  <c r="O3230" i="1"/>
  <c r="O3291" i="1"/>
  <c r="O3669" i="1"/>
  <c r="O2812" i="1"/>
  <c r="O3309" i="1"/>
  <c r="O2877" i="1"/>
  <c r="O3699" i="1"/>
  <c r="O3668" i="1"/>
  <c r="O2969" i="1"/>
  <c r="O3572" i="1"/>
  <c r="O2820" i="1"/>
  <c r="O3153" i="1"/>
  <c r="O3476" i="1"/>
  <c r="O3499" i="1"/>
  <c r="O3498" i="1"/>
  <c r="O2841" i="1"/>
  <c r="O3367" i="1"/>
  <c r="O3229" i="1"/>
  <c r="O2791" i="1"/>
  <c r="O3139" i="1"/>
  <c r="O3571" i="1"/>
  <c r="O2876" i="1"/>
  <c r="O4059" i="1"/>
  <c r="O2838" i="1"/>
  <c r="O2800" i="1"/>
  <c r="O3540" i="1"/>
  <c r="O3698" i="1"/>
  <c r="O2787" i="1"/>
  <c r="O3173" i="1"/>
  <c r="O2847" i="1"/>
  <c r="O3497" i="1"/>
  <c r="O2875" i="1"/>
  <c r="O2792" i="1"/>
  <c r="O3683" i="1"/>
  <c r="O2968" i="1"/>
  <c r="O2874" i="1"/>
  <c r="O2920" i="1"/>
  <c r="O3399" i="1"/>
  <c r="O3165" i="1"/>
  <c r="O3468" i="1"/>
  <c r="O1292" i="1"/>
  <c r="O2799" i="1"/>
  <c r="O2819" i="1"/>
  <c r="O3308" i="1"/>
  <c r="O3228" i="1"/>
  <c r="O3854" i="1"/>
  <c r="O3853" i="1"/>
  <c r="O3477" i="1"/>
  <c r="O2798" i="1"/>
  <c r="O3138" i="1"/>
  <c r="O3822" i="1"/>
  <c r="O3821" i="1"/>
  <c r="O3570" i="1"/>
  <c r="O1299" i="1"/>
  <c r="O3375" i="1"/>
  <c r="O3496" i="1"/>
  <c r="O3307" i="1"/>
  <c r="O2818" i="1"/>
  <c r="O2797" i="1"/>
  <c r="O2846" i="1"/>
  <c r="O3290" i="1"/>
  <c r="O3569" i="1"/>
  <c r="O1291" i="1"/>
  <c r="O2845" i="1"/>
  <c r="O3152" i="1"/>
  <c r="O3306" i="1"/>
  <c r="O2790" i="1"/>
  <c r="O3398" i="1"/>
  <c r="O2914" i="1"/>
  <c r="O3227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2817" i="1"/>
  <c r="O3373" i="1"/>
  <c r="O3852" i="1"/>
  <c r="O3297" i="1"/>
  <c r="O3495" i="1"/>
  <c r="O3137" i="1"/>
  <c r="O3999" i="1"/>
  <c r="O3820" i="1"/>
  <c r="O3299" i="1"/>
  <c r="O3697" i="1"/>
  <c r="O3494" i="1"/>
  <c r="O3664" i="1"/>
  <c r="O3226" i="1"/>
  <c r="O3397" i="1"/>
  <c r="O2873" i="1"/>
  <c r="O3568" i="1"/>
  <c r="O3136" i="1"/>
  <c r="O3567" i="1"/>
  <c r="O2967" i="1"/>
  <c r="O3493" i="1"/>
  <c r="O3396" i="1"/>
  <c r="O1290" i="1"/>
  <c r="O3952" i="1"/>
  <c r="O3492" i="1"/>
  <c r="O2837" i="1"/>
  <c r="O3305" i="1"/>
  <c r="O3566" i="1"/>
  <c r="O3289" i="1"/>
  <c r="O3696" i="1"/>
  <c r="O3225" i="1"/>
  <c r="O3304" i="1"/>
  <c r="O3172" i="1"/>
  <c r="O3224" i="1"/>
  <c r="O3135" i="1"/>
  <c r="O3395" i="1"/>
  <c r="O3542" i="1"/>
  <c r="O3342" i="1"/>
  <c r="O3341" i="1"/>
  <c r="O3813" i="1"/>
  <c r="O3667" i="1"/>
  <c r="O2796" i="1"/>
  <c r="O537" i="1"/>
  <c r="O2786" i="1"/>
  <c r="O2872" i="1"/>
  <c r="O3960" i="1"/>
  <c r="O3471" i="1"/>
  <c r="O3998" i="1"/>
  <c r="O2871" i="1"/>
  <c r="O536" i="1"/>
  <c r="O4093" i="1"/>
  <c r="O3695" i="1"/>
  <c r="O3997" i="1"/>
  <c r="O3947" i="1"/>
  <c r="O3851" i="1"/>
  <c r="O3996" i="1"/>
  <c r="O1298" i="1"/>
  <c r="O3300" i="1"/>
  <c r="O2870" i="1"/>
  <c r="O3812" i="1"/>
  <c r="O2816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3394" i="1"/>
  <c r="O3223" i="1"/>
  <c r="O3951" i="1"/>
  <c r="O3393" i="1"/>
  <c r="O4111" i="1"/>
  <c r="O2966" i="1"/>
  <c r="O3222" i="1"/>
  <c r="O3221" i="1"/>
  <c r="O3565" i="1"/>
  <c r="O3372" i="1"/>
  <c r="O3151" i="1"/>
  <c r="O3850" i="1"/>
  <c r="O3340" i="1"/>
  <c r="O3220" i="1"/>
  <c r="O2869" i="1"/>
  <c r="O3694" i="1"/>
  <c r="O3219" i="1"/>
  <c r="O2868" i="1"/>
  <c r="O3849" i="1"/>
  <c r="O3218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3491" i="1"/>
  <c r="O3977" i="1"/>
  <c r="O3217" i="1"/>
  <c r="O3564" i="1"/>
  <c r="O3665" i="1"/>
  <c r="O3848" i="1"/>
  <c r="O2785" i="1"/>
  <c r="O2867" i="1"/>
  <c r="O2834" i="1"/>
  <c r="O3666" i="1"/>
  <c r="O1297" i="1"/>
  <c r="O523" i="1"/>
  <c r="O2910" i="1"/>
  <c r="O3490" i="1"/>
  <c r="O3150" i="1"/>
  <c r="O3339" i="1"/>
  <c r="O3693" i="1"/>
  <c r="O3216" i="1"/>
  <c r="O525" i="1"/>
  <c r="O3950" i="1"/>
  <c r="O3171" i="1"/>
  <c r="O2866" i="1"/>
  <c r="O2982" i="1"/>
  <c r="O2844" i="1"/>
  <c r="O3392" i="1"/>
  <c r="O3995" i="1"/>
  <c r="O535" i="1"/>
  <c r="O3215" i="1"/>
  <c r="O3170" i="1"/>
  <c r="O2865" i="1"/>
  <c r="O3563" i="1"/>
  <c r="O3391" i="1"/>
  <c r="O1296" i="1"/>
  <c r="O3390" i="1"/>
  <c r="O4092" i="1"/>
  <c r="O4048" i="1"/>
  <c r="O540" i="1"/>
  <c r="O2864" i="1"/>
  <c r="O3949" i="1"/>
  <c r="O3169" i="1"/>
  <c r="O2843" i="1"/>
  <c r="O2852" i="1"/>
  <c r="O3389" i="1"/>
  <c r="O3149" i="1"/>
  <c r="O524" i="1"/>
  <c r="O2795" i="1"/>
  <c r="O3214" i="1"/>
  <c r="O3489" i="1"/>
  <c r="O3388" i="1"/>
  <c r="O2863" i="1"/>
  <c r="O3213" i="1"/>
  <c r="O2794" i="1"/>
  <c r="O2815" i="1"/>
  <c r="O3488" i="1"/>
  <c r="O3212" i="1"/>
  <c r="O3463" i="1"/>
  <c r="O3487" i="1"/>
  <c r="O534" i="1"/>
  <c r="O2840" i="1"/>
  <c r="O4074" i="1"/>
  <c r="O3303" i="1"/>
  <c r="O3562" i="1"/>
  <c r="O3847" i="1"/>
  <c r="O1288" i="1"/>
  <c r="O3387" i="1"/>
  <c r="O3976" i="1"/>
  <c r="O3846" i="1"/>
  <c r="O2913" i="1"/>
  <c r="O3211" i="1"/>
  <c r="O3288" i="1"/>
  <c r="O2965" i="1"/>
  <c r="O3994" i="1"/>
  <c r="O1289" i="1"/>
  <c r="O3561" i="1"/>
  <c r="O2964" i="1"/>
  <c r="O2981" i="1"/>
  <c r="O3986" i="1"/>
  <c r="O3819" i="1"/>
  <c r="O3692" i="1"/>
  <c r="O3845" i="1"/>
  <c r="O3486" i="1"/>
  <c r="O3338" i="1"/>
  <c r="O3560" i="1"/>
  <c r="O3930" i="1"/>
  <c r="O4046" i="1"/>
  <c r="O3844" i="1"/>
  <c r="O3935" i="1"/>
  <c r="O3475" i="1"/>
  <c r="O3485" i="1"/>
  <c r="O3386" i="1"/>
  <c r="O3385" i="1"/>
  <c r="O3484" i="1"/>
  <c r="O2912" i="1"/>
  <c r="O3559" i="1"/>
  <c r="O3558" i="1"/>
  <c r="O3384" i="1"/>
  <c r="O3972" i="1"/>
  <c r="O4106" i="1"/>
  <c r="O3148" i="1"/>
  <c r="O3843" i="1"/>
  <c r="O4091" i="1"/>
  <c r="O3210" i="1"/>
  <c r="O2862" i="1"/>
  <c r="O3975" i="1"/>
  <c r="O3383" i="1"/>
  <c r="O4073" i="1"/>
  <c r="O3691" i="1"/>
  <c r="O3467" i="1"/>
  <c r="O3189" i="1"/>
  <c r="O2861" i="1"/>
  <c r="O3483" i="1"/>
  <c r="O3482" i="1"/>
  <c r="O3287" i="1"/>
  <c r="O3188" i="1"/>
  <c r="O3382" i="1"/>
  <c r="O4047" i="1"/>
  <c r="O3842" i="1"/>
  <c r="O2860" i="1"/>
  <c r="O3381" i="1"/>
  <c r="O3993" i="1"/>
  <c r="O3841" i="1"/>
  <c r="O3187" i="1"/>
  <c r="O3186" i="1"/>
  <c r="O2963" i="1"/>
  <c r="O3934" i="1"/>
  <c r="O3959" i="1"/>
  <c r="O4112" i="1"/>
  <c r="O2859" i="1"/>
  <c r="O3557" i="1"/>
  <c r="O3556" i="1"/>
  <c r="O3380" i="1"/>
  <c r="O3379" i="1"/>
  <c r="O3555" i="1"/>
  <c r="O3840" i="1"/>
  <c r="O3481" i="1"/>
  <c r="O3185" i="1"/>
  <c r="O3147" i="1"/>
  <c r="O3839" i="1"/>
  <c r="O3838" i="1"/>
  <c r="O3811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3337" i="1"/>
  <c r="O3480" i="1"/>
  <c r="O3554" i="1"/>
  <c r="O3378" i="1"/>
  <c r="O3336" i="1"/>
  <c r="O3553" i="1"/>
  <c r="O2793" i="1"/>
  <c r="O3929" i="1"/>
  <c r="O3479" i="1"/>
  <c r="O3992" i="1"/>
  <c r="O2814" i="1"/>
  <c r="O3676" i="1"/>
  <c r="O3377" i="1"/>
  <c r="O3335" i="1"/>
  <c r="O3690" i="1"/>
  <c r="O3302" i="1"/>
  <c r="O4072" i="1"/>
  <c r="O3689" i="1"/>
  <c r="O3552" i="1"/>
  <c r="O3551" i="1"/>
  <c r="O3991" i="1"/>
  <c r="O3184" i="1"/>
  <c r="O3550" i="1"/>
  <c r="O3366" i="1"/>
  <c r="O3549" i="1"/>
  <c r="O2813" i="1"/>
  <c r="O3548" i="1"/>
  <c r="O2858" i="1"/>
  <c r="O3301" i="1"/>
  <c r="O3362" i="1"/>
  <c r="O3818" i="1"/>
  <c r="O3833" i="1"/>
  <c r="O2857" i="1"/>
  <c r="O3688" i="1"/>
  <c r="O2842" i="1"/>
  <c r="O3334" i="1"/>
  <c r="O3183" i="1"/>
  <c r="O3376" i="1"/>
  <c r="O3182" i="1"/>
  <c r="O3181" i="1"/>
  <c r="P3746" i="1"/>
  <c r="P3537" i="1"/>
  <c r="P3461" i="1"/>
  <c r="P4070" i="1"/>
  <c r="P4045" i="1"/>
  <c r="P3460" i="1"/>
  <c r="P3661" i="1"/>
  <c r="P3284" i="1"/>
  <c r="P1294" i="1"/>
  <c r="P3459" i="1"/>
  <c r="P3923" i="1"/>
  <c r="P4044" i="1"/>
  <c r="P3984" i="1"/>
  <c r="P4071" i="1"/>
  <c r="P3296" i="1"/>
  <c r="P531" i="1"/>
  <c r="P2908" i="1"/>
  <c r="P3360" i="1"/>
  <c r="P1305" i="1"/>
  <c r="P3660" i="1"/>
  <c r="P3536" i="1"/>
  <c r="P526" i="1"/>
  <c r="P3686" i="1"/>
  <c r="P3922" i="1"/>
  <c r="P3283" i="1"/>
  <c r="P3659" i="1"/>
  <c r="P2911" i="1"/>
  <c r="P3921" i="1"/>
  <c r="P3359" i="1"/>
  <c r="P3458" i="1"/>
  <c r="P3358" i="1"/>
  <c r="P4104" i="1"/>
  <c r="P3541" i="1"/>
  <c r="P3457" i="1"/>
  <c r="P3456" i="1"/>
  <c r="P4088" i="1"/>
  <c r="P2833" i="1"/>
  <c r="P3969" i="1"/>
  <c r="P3658" i="1"/>
  <c r="P3474" i="1"/>
  <c r="P3357" i="1"/>
  <c r="P3920" i="1"/>
  <c r="P2808" i="1"/>
  <c r="P3919" i="1"/>
  <c r="P3817" i="1"/>
  <c r="P3361" i="1"/>
  <c r="P3282" i="1"/>
  <c r="P2832" i="1"/>
  <c r="P3329" i="1"/>
  <c r="P3657" i="1"/>
  <c r="P2916" i="1"/>
  <c r="P2807" i="1"/>
  <c r="P3990" i="1"/>
  <c r="P2907" i="1"/>
  <c r="P2906" i="1"/>
  <c r="P3333" i="1"/>
  <c r="P3356" i="1"/>
  <c r="P3745" i="1"/>
  <c r="P3281" i="1"/>
  <c r="P2919" i="1"/>
  <c r="P4043" i="1"/>
  <c r="P3455" i="1"/>
  <c r="P4042" i="1"/>
  <c r="P3744" i="1"/>
  <c r="P2806" i="1"/>
  <c r="P2811" i="1"/>
  <c r="P3280" i="1"/>
  <c r="P3168" i="1"/>
  <c r="P3279" i="1"/>
  <c r="P3983" i="1"/>
  <c r="P4069" i="1"/>
  <c r="P2905" i="1"/>
  <c r="P3278" i="1"/>
  <c r="P2979" i="1"/>
  <c r="P4041" i="1"/>
  <c r="P3535" i="1"/>
  <c r="P3968" i="1"/>
  <c r="P3164" i="1"/>
  <c r="P2904" i="1"/>
  <c r="P2836" i="1"/>
  <c r="P2789" i="1"/>
  <c r="P3146" i="1"/>
  <c r="P3277" i="1"/>
  <c r="P3534" i="1"/>
  <c r="P2805" i="1"/>
  <c r="P3656" i="1"/>
  <c r="P3454" i="1"/>
  <c r="P3328" i="1"/>
  <c r="P3276" i="1"/>
  <c r="P3946" i="1"/>
  <c r="P3144" i="1"/>
  <c r="P2809" i="1"/>
  <c r="P2831" i="1"/>
  <c r="P3982" i="1"/>
  <c r="P3355" i="1"/>
  <c r="P3743" i="1"/>
  <c r="P2903" i="1"/>
  <c r="P4040" i="1"/>
  <c r="P3143" i="1"/>
  <c r="P2918" i="1"/>
  <c r="P3655" i="1"/>
  <c r="P3985" i="1"/>
  <c r="P4087" i="1"/>
  <c r="P3134" i="1"/>
  <c r="P3663" i="1"/>
  <c r="P3918" i="1"/>
  <c r="P3654" i="1"/>
  <c r="P1304" i="1"/>
  <c r="P3453" i="1"/>
  <c r="P4039" i="1"/>
  <c r="P3653" i="1"/>
  <c r="P3816" i="1"/>
  <c r="P3832" i="1"/>
  <c r="P2978" i="1"/>
  <c r="P3142" i="1"/>
  <c r="P3815" i="1"/>
  <c r="P3452" i="1"/>
  <c r="P3451" i="1"/>
  <c r="P4099" i="1"/>
  <c r="P3652" i="1"/>
  <c r="P539" i="1"/>
  <c r="P2902" i="1"/>
  <c r="P4038" i="1"/>
  <c r="P3682" i="1"/>
  <c r="P3450" i="1"/>
  <c r="P3742" i="1"/>
  <c r="P4051" i="1"/>
  <c r="P3275" i="1"/>
  <c r="P3651" i="1"/>
  <c r="P3741" i="1"/>
  <c r="P2853" i="1"/>
  <c r="P3933" i="1"/>
  <c r="P1303" i="1"/>
  <c r="P3533" i="1"/>
  <c r="P3163" i="1"/>
  <c r="P3650" i="1"/>
  <c r="P530" i="1"/>
  <c r="P3810" i="1"/>
  <c r="P3970" i="1"/>
  <c r="P3917" i="1"/>
  <c r="P3274" i="1"/>
  <c r="P3916" i="1"/>
  <c r="P2835" i="1"/>
  <c r="P2830" i="1"/>
  <c r="P3466" i="1"/>
  <c r="P3273" i="1"/>
  <c r="P3678" i="1"/>
  <c r="P3133" i="1"/>
  <c r="P3629" i="1"/>
  <c r="P3628" i="1"/>
  <c r="P2901" i="1"/>
  <c r="P3747" i="1"/>
  <c r="P3272" i="1"/>
  <c r="P3449" i="1"/>
  <c r="P3831" i="1"/>
  <c r="P3627" i="1"/>
  <c r="P2783" i="1"/>
  <c r="P3180" i="1"/>
  <c r="P3675" i="1"/>
  <c r="P2788" i="1"/>
  <c r="P2810" i="1"/>
  <c r="P2784" i="1"/>
  <c r="P522" i="1"/>
  <c r="P3327" i="1"/>
  <c r="P2900" i="1"/>
  <c r="P1302" i="1"/>
  <c r="P3448" i="1"/>
  <c r="P3162" i="1"/>
  <c r="P3626" i="1"/>
  <c r="P3271" i="1"/>
  <c r="P3270" i="1"/>
  <c r="P3830" i="1"/>
  <c r="P3179" i="1"/>
  <c r="P3269" i="1"/>
  <c r="P3268" i="1"/>
  <c r="P3371" i="1"/>
  <c r="P3464" i="1"/>
  <c r="P2804" i="1"/>
  <c r="P3447" i="1"/>
  <c r="P3267" i="1"/>
  <c r="P3141" i="1"/>
  <c r="P2849" i="1"/>
  <c r="P2977" i="1"/>
  <c r="P2899" i="1"/>
  <c r="P2803" i="1"/>
  <c r="P3266" i="1"/>
  <c r="P3532" i="1"/>
  <c r="P3265" i="1"/>
  <c r="P4103" i="1"/>
  <c r="P2829" i="1"/>
  <c r="P2851" i="1"/>
  <c r="P3957" i="1"/>
  <c r="P3446" i="1"/>
  <c r="P3531" i="1"/>
  <c r="P3264" i="1"/>
  <c r="P533" i="1"/>
  <c r="P3354" i="1"/>
  <c r="P3625" i="1"/>
  <c r="P3740" i="1"/>
  <c r="P3530" i="1"/>
  <c r="P2898" i="1"/>
  <c r="P2828" i="1"/>
  <c r="P2976" i="1"/>
  <c r="P3161" i="1"/>
  <c r="P532" i="1"/>
  <c r="P3956" i="1"/>
  <c r="P3915" i="1"/>
  <c r="P3739" i="1"/>
  <c r="P3738" i="1"/>
  <c r="P2897" i="1"/>
  <c r="P3737" i="1"/>
  <c r="P3445" i="1"/>
  <c r="P3444" i="1"/>
  <c r="P3529" i="1"/>
  <c r="P2896" i="1"/>
  <c r="P3528" i="1"/>
  <c r="P3527" i="1"/>
  <c r="P3685" i="1"/>
  <c r="P3914" i="1"/>
  <c r="P2827" i="1"/>
  <c r="P538" i="1"/>
  <c r="P3913" i="1"/>
  <c r="P3945" i="1"/>
  <c r="P2826" i="1"/>
  <c r="P2975" i="1"/>
  <c r="P3624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623" i="1"/>
  <c r="P3622" i="1"/>
  <c r="P3538" i="1"/>
  <c r="P3263" i="1"/>
  <c r="P3160" i="1"/>
  <c r="P3132" i="1"/>
  <c r="P3621" i="1"/>
  <c r="P3159" i="1"/>
  <c r="P3526" i="1"/>
  <c r="P4037" i="1"/>
  <c r="P3262" i="1"/>
  <c r="P3261" i="1"/>
  <c r="P3912" i="1"/>
  <c r="P2854" i="1"/>
  <c r="P529" i="1"/>
  <c r="P2895" i="1"/>
  <c r="P3525" i="1"/>
  <c r="P3911" i="1"/>
  <c r="P1301" i="1"/>
  <c r="P2839" i="1"/>
  <c r="P2856" i="1"/>
  <c r="P3140" i="1"/>
  <c r="P1287" i="1"/>
  <c r="P2909" i="1"/>
  <c r="P3260" i="1"/>
  <c r="P3259" i="1"/>
  <c r="P2894" i="1"/>
  <c r="P4115" i="1"/>
  <c r="P3620" i="1"/>
  <c r="P528" i="1"/>
  <c r="P3619" i="1"/>
  <c r="P3944" i="1"/>
  <c r="P4098" i="1"/>
  <c r="P3443" i="1"/>
  <c r="P3829" i="1"/>
  <c r="P3828" i="1"/>
  <c r="P4036" i="1"/>
  <c r="P4110" i="1"/>
  <c r="P4035" i="1"/>
  <c r="P3258" i="1"/>
  <c r="P3442" i="1"/>
  <c r="P3981" i="1"/>
  <c r="P3257" i="1"/>
  <c r="P4086" i="1"/>
  <c r="P3524" i="1"/>
  <c r="P3256" i="1"/>
  <c r="P3353" i="1"/>
  <c r="P4068" i="1"/>
  <c r="P3910" i="1"/>
  <c r="P4085" i="1"/>
  <c r="P3618" i="1"/>
  <c r="P3736" i="1"/>
  <c r="P3909" i="1"/>
  <c r="P3735" i="1"/>
  <c r="P3547" i="1"/>
  <c r="P3617" i="1"/>
  <c r="P4084" i="1"/>
  <c r="P3734" i="1"/>
  <c r="P3616" i="1"/>
  <c r="P3908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523" i="1"/>
  <c r="P2921" i="1"/>
  <c r="P4109" i="1"/>
  <c r="P3827" i="1"/>
  <c r="P3544" i="1"/>
  <c r="P3255" i="1"/>
  <c r="P2802" i="1"/>
  <c r="P3615" i="1"/>
  <c r="P3326" i="1"/>
  <c r="P3733" i="1"/>
  <c r="P3967" i="1"/>
  <c r="P3732" i="1"/>
  <c r="P4102" i="1"/>
  <c r="P3731" i="1"/>
  <c r="P3730" i="1"/>
  <c r="P3932" i="1"/>
  <c r="P3178" i="1"/>
  <c r="P3907" i="1"/>
  <c r="P3254" i="1"/>
  <c r="P2801" i="1"/>
  <c r="P3614" i="1"/>
  <c r="P3931" i="1"/>
  <c r="P4067" i="1"/>
  <c r="P3298" i="1"/>
  <c r="P3295" i="1"/>
  <c r="P3729" i="1"/>
  <c r="P3253" i="1"/>
  <c r="P3370" i="1"/>
  <c r="P4097" i="1"/>
  <c r="P4034" i="1"/>
  <c r="P3325" i="1"/>
  <c r="P3943" i="1"/>
  <c r="P3352" i="1"/>
  <c r="P2893" i="1"/>
  <c r="P3613" i="1"/>
  <c r="P3131" i="1"/>
  <c r="P4033" i="1"/>
  <c r="P3749" i="1"/>
  <c r="P3906" i="1"/>
  <c r="P3966" i="1"/>
  <c r="P3905" i="1"/>
  <c r="P3728" i="1"/>
  <c r="P3465" i="1"/>
  <c r="P4066" i="1"/>
  <c r="P3837" i="1"/>
  <c r="P3441" i="1"/>
  <c r="P3727" i="1"/>
  <c r="P4032" i="1"/>
  <c r="P3522" i="1"/>
  <c r="P3252" i="1"/>
  <c r="P3612" i="1"/>
  <c r="P3611" i="1"/>
  <c r="P3324" i="1"/>
  <c r="P3351" i="1"/>
  <c r="P4057" i="1"/>
  <c r="P3904" i="1"/>
  <c r="P1286" i="1"/>
  <c r="P3726" i="1"/>
  <c r="P3440" i="1"/>
  <c r="P3439" i="1"/>
  <c r="P3251" i="1"/>
  <c r="P4056" i="1"/>
  <c r="P3250" i="1"/>
  <c r="P3955" i="1"/>
  <c r="P3350" i="1"/>
  <c r="P3438" i="1"/>
  <c r="P3903" i="1"/>
  <c r="P3437" i="1"/>
  <c r="P3610" i="1"/>
  <c r="P3609" i="1"/>
  <c r="P2848" i="1"/>
  <c r="P3942" i="1"/>
  <c r="P4113" i="1"/>
  <c r="P3294" i="1"/>
  <c r="P3323" i="1"/>
  <c r="P3436" i="1"/>
  <c r="P3349" i="1"/>
  <c r="P4090" i="1"/>
  <c r="P3902" i="1"/>
  <c r="P3901" i="1"/>
  <c r="P3435" i="1"/>
  <c r="P3826" i="1"/>
  <c r="P3974" i="1"/>
  <c r="P3941" i="1"/>
  <c r="P4089" i="1"/>
  <c r="P2974" i="1"/>
  <c r="P3434" i="1"/>
  <c r="P4083" i="1"/>
  <c r="P3433" i="1"/>
  <c r="P3725" i="1"/>
  <c r="P3608" i="1"/>
  <c r="P3249" i="1"/>
  <c r="P3248" i="1"/>
  <c r="P3724" i="1"/>
  <c r="P3607" i="1"/>
  <c r="P4065" i="1"/>
  <c r="P4031" i="1"/>
  <c r="P4030" i="1"/>
  <c r="P3954" i="1"/>
  <c r="P541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06" i="1"/>
  <c r="P3322" i="1"/>
  <c r="P3432" i="1"/>
  <c r="P3431" i="1"/>
  <c r="P3521" i="1"/>
  <c r="P3900" i="1"/>
  <c r="P3430" i="1"/>
  <c r="P2855" i="1"/>
  <c r="P3899" i="1"/>
  <c r="P3605" i="1"/>
  <c r="E3" i="6" s="1"/>
  <c r="P3958" i="1"/>
  <c r="P3520" i="1"/>
  <c r="P3519" i="1"/>
  <c r="P3518" i="1"/>
  <c r="P3814" i="1"/>
  <c r="P3247" i="1"/>
  <c r="P3517" i="1"/>
  <c r="P3898" i="1"/>
  <c r="P3662" i="1"/>
  <c r="P3940" i="1"/>
  <c r="P3989" i="1"/>
  <c r="P3429" i="1"/>
  <c r="P4082" i="1"/>
  <c r="P3428" i="1"/>
  <c r="P3723" i="1"/>
  <c r="P3321" i="1"/>
  <c r="P3604" i="1"/>
  <c r="P4114" i="1"/>
  <c r="P4029" i="1"/>
  <c r="P3897" i="1"/>
  <c r="P3516" i="1"/>
  <c r="P3835" i="1"/>
  <c r="P3478" i="1"/>
  <c r="P3684" i="1"/>
  <c r="P3427" i="1"/>
  <c r="P3603" i="1"/>
  <c r="P3965" i="1"/>
  <c r="P3246" i="1"/>
  <c r="P3320" i="1"/>
  <c r="P4096" i="1"/>
  <c r="P4028" i="1"/>
  <c r="P3130" i="1"/>
  <c r="P3363" i="1"/>
  <c r="P3426" i="1"/>
  <c r="P3425" i="1"/>
  <c r="P3896" i="1"/>
  <c r="P3722" i="1"/>
  <c r="P3928" i="1"/>
  <c r="P4027" i="1"/>
  <c r="P3721" i="1"/>
  <c r="P3980" i="1"/>
  <c r="P4108" i="1"/>
  <c r="P2892" i="1"/>
  <c r="P3167" i="1"/>
  <c r="P3424" i="1"/>
  <c r="P4026" i="1"/>
  <c r="P3720" i="1"/>
  <c r="P3602" i="1"/>
  <c r="P3245" i="1"/>
  <c r="P3895" i="1"/>
  <c r="P3894" i="1"/>
  <c r="P3601" i="1"/>
  <c r="P3927" i="1"/>
  <c r="P3893" i="1"/>
  <c r="P4025" i="1"/>
  <c r="P4058" i="1"/>
  <c r="P3515" i="1"/>
  <c r="P3374" i="1"/>
  <c r="P3892" i="1"/>
  <c r="P4055" i="1"/>
  <c r="P527" i="1"/>
  <c r="P3543" i="1"/>
  <c r="P3539" i="1"/>
  <c r="P3244" i="1"/>
  <c r="P3177" i="1"/>
  <c r="P3948" i="1"/>
  <c r="P3719" i="1"/>
  <c r="P3514" i="1"/>
  <c r="P3891" i="1"/>
  <c r="P3546" i="1"/>
  <c r="P1293" i="1"/>
  <c r="P3834" i="1"/>
  <c r="P4081" i="1"/>
  <c r="P3513" i="1"/>
  <c r="P3718" i="1"/>
  <c r="P3176" i="1"/>
  <c r="P3825" i="1"/>
  <c r="P4064" i="1"/>
  <c r="P3979" i="1"/>
  <c r="P3600" i="1"/>
  <c r="P3971" i="1"/>
  <c r="P4101" i="1"/>
  <c r="P3599" i="1"/>
  <c r="P3243" i="1"/>
  <c r="P4024" i="1"/>
  <c r="P3925" i="1"/>
  <c r="P3890" i="1"/>
  <c r="P3473" i="1"/>
  <c r="P4023" i="1"/>
  <c r="P3681" i="1"/>
  <c r="P3158" i="1"/>
  <c r="P3369" i="1"/>
  <c r="P4022" i="1"/>
  <c r="P2891" i="1"/>
  <c r="P3319" i="1"/>
  <c r="P3748" i="1"/>
  <c r="P4054" i="1"/>
  <c r="P3598" i="1"/>
  <c r="P3597" i="1"/>
  <c r="P3717" i="1"/>
  <c r="P3318" i="1"/>
  <c r="P3512" i="1"/>
  <c r="P3423" i="1"/>
  <c r="P4021" i="1"/>
  <c r="P3470" i="1"/>
  <c r="P3869" i="1"/>
  <c r="P3716" i="1"/>
  <c r="P3926" i="1"/>
  <c r="P3422" i="1"/>
  <c r="P4107" i="1"/>
  <c r="P2890" i="1"/>
  <c r="P3421" i="1"/>
  <c r="P3511" i="1"/>
  <c r="P3868" i="1"/>
  <c r="P3510" i="1"/>
  <c r="P3317" i="1"/>
  <c r="P3715" i="1"/>
  <c r="P3867" i="1"/>
  <c r="P3596" i="1"/>
  <c r="P3680" i="1"/>
  <c r="P3687" i="1"/>
  <c r="P3420" i="1"/>
  <c r="P3242" i="1"/>
  <c r="P4050" i="1"/>
  <c r="P3714" i="1"/>
  <c r="P3331" i="1"/>
  <c r="P4020" i="1"/>
  <c r="P3866" i="1"/>
  <c r="P3241" i="1"/>
  <c r="P3419" i="1"/>
  <c r="P3595" i="1"/>
  <c r="P3418" i="1"/>
  <c r="P3679" i="1"/>
  <c r="P3509" i="1"/>
  <c r="P3365" i="1"/>
  <c r="P3417" i="1"/>
  <c r="P2889" i="1"/>
  <c r="P3713" i="1"/>
  <c r="P3712" i="1"/>
  <c r="P3594" i="1"/>
  <c r="P3672" i="1"/>
  <c r="P4063" i="1"/>
  <c r="P4062" i="1"/>
  <c r="P3593" i="1"/>
  <c r="E2" i="6" s="1"/>
  <c r="P3286" i="1"/>
  <c r="P3592" i="1"/>
  <c r="P4019" i="1"/>
  <c r="P4080" i="1"/>
  <c r="P3469" i="1"/>
  <c r="P2888" i="1"/>
  <c r="P3416" i="1"/>
  <c r="P3348" i="1"/>
  <c r="P3591" i="1"/>
  <c r="P3240" i="1"/>
  <c r="P2887" i="1"/>
  <c r="P4079" i="1"/>
  <c r="P4018" i="1"/>
  <c r="P4017" i="1"/>
  <c r="P4016" i="1"/>
  <c r="P3924" i="1"/>
  <c r="P3590" i="1"/>
  <c r="P3415" i="1"/>
  <c r="P2886" i="1"/>
  <c r="P3964" i="1"/>
  <c r="P4061" i="1"/>
  <c r="P3865" i="1"/>
  <c r="P3973" i="1"/>
  <c r="P4015" i="1"/>
  <c r="P3939" i="1"/>
  <c r="P3545" i="1"/>
  <c r="P3864" i="1"/>
  <c r="P3863" i="1"/>
  <c r="P3589" i="1"/>
  <c r="P4060" i="1"/>
  <c r="P3862" i="1"/>
  <c r="P4078" i="1"/>
  <c r="P3508" i="1"/>
  <c r="P3239" i="1"/>
  <c r="P3824" i="1"/>
  <c r="P3507" i="1"/>
  <c r="P3414" i="1"/>
  <c r="P3238" i="1"/>
  <c r="P3861" i="1"/>
  <c r="P2885" i="1"/>
  <c r="P2915" i="1"/>
  <c r="P3588" i="1"/>
  <c r="P3587" i="1"/>
  <c r="P3586" i="1"/>
  <c r="P4100" i="1"/>
  <c r="P3585" i="1"/>
  <c r="P3711" i="1"/>
  <c r="P3332" i="1"/>
  <c r="P1300" i="1"/>
  <c r="P3157" i="1"/>
  <c r="P4077" i="1"/>
  <c r="P3413" i="1"/>
  <c r="P2884" i="1"/>
  <c r="P3963" i="1"/>
  <c r="P3472" i="1"/>
  <c r="P3316" i="1"/>
  <c r="P3677" i="1"/>
  <c r="P3315" i="1"/>
  <c r="P4095" i="1"/>
  <c r="P3412" i="1"/>
  <c r="P4014" i="1"/>
  <c r="P3411" i="1"/>
  <c r="P2825" i="1"/>
  <c r="P3410" i="1"/>
  <c r="P4013" i="1"/>
  <c r="P4012" i="1"/>
  <c r="P3584" i="1"/>
  <c r="P2883" i="1"/>
  <c r="P4053" i="1"/>
  <c r="P4011" i="1"/>
  <c r="P3583" i="1"/>
  <c r="P2824" i="1"/>
  <c r="P3462" i="1"/>
  <c r="P2882" i="1"/>
  <c r="P3823" i="1"/>
  <c r="P3314" i="1"/>
  <c r="P4076" i="1"/>
  <c r="P3710" i="1"/>
  <c r="P4010" i="1"/>
  <c r="P3988" i="1"/>
  <c r="P3709" i="1"/>
  <c r="P4009" i="1"/>
  <c r="P4008" i="1"/>
  <c r="P3708" i="1"/>
  <c r="P2881" i="1"/>
  <c r="P3707" i="1"/>
  <c r="P3409" i="1"/>
  <c r="P3582" i="1"/>
  <c r="P3581" i="1"/>
  <c r="P3156" i="1"/>
  <c r="P3674" i="1"/>
  <c r="P3347" i="1"/>
  <c r="P3313" i="1"/>
  <c r="P3408" i="1"/>
  <c r="P3580" i="1"/>
  <c r="P3987" i="1"/>
  <c r="P2973" i="1"/>
  <c r="P2972" i="1"/>
  <c r="P3407" i="1"/>
  <c r="P3346" i="1"/>
  <c r="P3579" i="1"/>
  <c r="P3860" i="1"/>
  <c r="P4094" i="1"/>
  <c r="P3706" i="1"/>
  <c r="P3237" i="1"/>
  <c r="P3859" i="1"/>
  <c r="P3953" i="1"/>
  <c r="P4007" i="1"/>
  <c r="P3506" i="1"/>
  <c r="P3406" i="1"/>
  <c r="P2980" i="1"/>
  <c r="P4006" i="1"/>
  <c r="P3236" i="1"/>
  <c r="P2917" i="1"/>
  <c r="P3312" i="1"/>
  <c r="P2880" i="1"/>
  <c r="P3578" i="1"/>
  <c r="P3705" i="1"/>
  <c r="P3673" i="1"/>
  <c r="P3405" i="1"/>
  <c r="P4005" i="1"/>
  <c r="P3235" i="1"/>
  <c r="P3234" i="1"/>
  <c r="P3345" i="1"/>
  <c r="P3858" i="1"/>
  <c r="P3175" i="1"/>
  <c r="P3577" i="1"/>
  <c r="P3704" i="1"/>
  <c r="P4004" i="1"/>
  <c r="P3293" i="1"/>
  <c r="P3962" i="1"/>
  <c r="P3155" i="1"/>
  <c r="P3364" i="1"/>
  <c r="P3404" i="1"/>
  <c r="P2971" i="1"/>
  <c r="P2823" i="1"/>
  <c r="P3505" i="1"/>
  <c r="P4075" i="1"/>
  <c r="P3233" i="1"/>
  <c r="P3330" i="1"/>
  <c r="P3344" i="1"/>
  <c r="P3154" i="1"/>
  <c r="P3232" i="1"/>
  <c r="P3703" i="1"/>
  <c r="P3857" i="1"/>
  <c r="E5" i="6" s="1"/>
  <c r="P3671" i="1"/>
  <c r="P3938" i="1"/>
  <c r="P2970" i="1"/>
  <c r="P4049" i="1"/>
  <c r="P3702" i="1"/>
  <c r="P3856" i="1"/>
  <c r="P3368" i="1"/>
  <c r="P4003" i="1"/>
  <c r="P3504" i="1"/>
  <c r="P4002" i="1"/>
  <c r="P3576" i="1"/>
  <c r="P3836" i="1"/>
  <c r="P2850" i="1"/>
  <c r="P3311" i="1"/>
  <c r="P3937" i="1"/>
  <c r="P3575" i="1"/>
  <c r="P3503" i="1"/>
  <c r="P3502" i="1"/>
  <c r="P3145" i="1"/>
  <c r="P4052" i="1"/>
  <c r="P3343" i="1"/>
  <c r="P3855" i="1"/>
  <c r="P3701" i="1"/>
  <c r="P3310" i="1"/>
  <c r="P2822" i="1"/>
  <c r="P3670" i="1"/>
  <c r="P2922" i="1"/>
  <c r="P3403" i="1"/>
  <c r="P3402" i="1"/>
  <c r="P3401" i="1"/>
  <c r="P2879" i="1"/>
  <c r="P3174" i="1"/>
  <c r="P3700" i="1"/>
  <c r="P3961" i="1"/>
  <c r="P3978" i="1"/>
  <c r="P3292" i="1"/>
  <c r="P4105" i="1"/>
  <c r="P4001" i="1"/>
  <c r="P3574" i="1"/>
  <c r="P4000" i="1"/>
  <c r="P2878" i="1"/>
  <c r="P3501" i="1"/>
  <c r="P2821" i="1"/>
  <c r="P3285" i="1"/>
  <c r="P3400" i="1"/>
  <c r="P3936" i="1"/>
  <c r="P1295" i="1"/>
  <c r="P3231" i="1"/>
  <c r="P3573" i="1"/>
  <c r="P3166" i="1"/>
  <c r="P3500" i="1"/>
  <c r="P3230" i="1"/>
  <c r="P3291" i="1"/>
  <c r="P3669" i="1"/>
  <c r="P2812" i="1"/>
  <c r="P3309" i="1"/>
  <c r="P2877" i="1"/>
  <c r="P3699" i="1"/>
  <c r="P3668" i="1"/>
  <c r="P2969" i="1"/>
  <c r="P3572" i="1"/>
  <c r="P2820" i="1"/>
  <c r="P3153" i="1"/>
  <c r="P3476" i="1"/>
  <c r="P3499" i="1"/>
  <c r="P3498" i="1"/>
  <c r="P2841" i="1"/>
  <c r="P3367" i="1"/>
  <c r="P3229" i="1"/>
  <c r="P2791" i="1"/>
  <c r="P3139" i="1"/>
  <c r="P3571" i="1"/>
  <c r="P2876" i="1"/>
  <c r="P4059" i="1"/>
  <c r="P2838" i="1"/>
  <c r="P2800" i="1"/>
  <c r="P3540" i="1"/>
  <c r="P3698" i="1"/>
  <c r="P2787" i="1"/>
  <c r="P3173" i="1"/>
  <c r="P2847" i="1"/>
  <c r="P3497" i="1"/>
  <c r="P2875" i="1"/>
  <c r="P2792" i="1"/>
  <c r="P3683" i="1"/>
  <c r="P2968" i="1"/>
  <c r="P2874" i="1"/>
  <c r="P2920" i="1"/>
  <c r="P3399" i="1"/>
  <c r="P3165" i="1"/>
  <c r="P3468" i="1"/>
  <c r="P1292" i="1"/>
  <c r="P2799" i="1"/>
  <c r="P2819" i="1"/>
  <c r="P3308" i="1"/>
  <c r="P3228" i="1"/>
  <c r="P3854" i="1"/>
  <c r="P3853" i="1"/>
  <c r="P3477" i="1"/>
  <c r="P2798" i="1"/>
  <c r="P3138" i="1"/>
  <c r="P3822" i="1"/>
  <c r="P3821" i="1"/>
  <c r="P3570" i="1"/>
  <c r="P1299" i="1"/>
  <c r="P3375" i="1"/>
  <c r="P3496" i="1"/>
  <c r="P3307" i="1"/>
  <c r="E6" i="6" s="1"/>
  <c r="P2818" i="1"/>
  <c r="P2797" i="1"/>
  <c r="P2846" i="1"/>
  <c r="P3290" i="1"/>
  <c r="P3569" i="1"/>
  <c r="P1291" i="1"/>
  <c r="P2845" i="1"/>
  <c r="P3152" i="1"/>
  <c r="P3306" i="1"/>
  <c r="P2790" i="1"/>
  <c r="P3398" i="1"/>
  <c r="P2914" i="1"/>
  <c r="P322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2817" i="1"/>
  <c r="P3373" i="1"/>
  <c r="P3852" i="1"/>
  <c r="P3297" i="1"/>
  <c r="P3495" i="1"/>
  <c r="P3137" i="1"/>
  <c r="P3999" i="1"/>
  <c r="P3820" i="1"/>
  <c r="P3299" i="1"/>
  <c r="P3697" i="1"/>
  <c r="E4" i="6" s="1"/>
  <c r="P3494" i="1"/>
  <c r="P3664" i="1"/>
  <c r="P3226" i="1"/>
  <c r="P3397" i="1"/>
  <c r="P2873" i="1"/>
  <c r="P3568" i="1"/>
  <c r="P3136" i="1"/>
  <c r="P3567" i="1"/>
  <c r="P2967" i="1"/>
  <c r="P3493" i="1"/>
  <c r="P3396" i="1"/>
  <c r="P1290" i="1"/>
  <c r="P3952" i="1"/>
  <c r="P3492" i="1"/>
  <c r="P2837" i="1"/>
  <c r="P3305" i="1"/>
  <c r="P3566" i="1"/>
  <c r="P3289" i="1"/>
  <c r="P3696" i="1"/>
  <c r="P3225" i="1"/>
  <c r="P3304" i="1"/>
  <c r="P3172" i="1"/>
  <c r="P3224" i="1"/>
  <c r="P3135" i="1"/>
  <c r="P3395" i="1"/>
  <c r="P3542" i="1"/>
  <c r="P3342" i="1"/>
  <c r="P3341" i="1"/>
  <c r="P3813" i="1"/>
  <c r="P3667" i="1"/>
  <c r="P2796" i="1"/>
  <c r="P537" i="1"/>
  <c r="P2786" i="1"/>
  <c r="P2872" i="1"/>
  <c r="P3960" i="1"/>
  <c r="P3471" i="1"/>
  <c r="P3998" i="1"/>
  <c r="P2871" i="1"/>
  <c r="P536" i="1"/>
  <c r="P4093" i="1"/>
  <c r="P3695" i="1"/>
  <c r="P3997" i="1"/>
  <c r="P3947" i="1"/>
  <c r="P3851" i="1"/>
  <c r="P3996" i="1"/>
  <c r="P1298" i="1"/>
  <c r="P3300" i="1"/>
  <c r="P2870" i="1"/>
  <c r="P3812" i="1"/>
  <c r="P2816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394" i="1"/>
  <c r="P3223" i="1"/>
  <c r="P3951" i="1"/>
  <c r="P3393" i="1"/>
  <c r="P4111" i="1"/>
  <c r="P2966" i="1"/>
  <c r="P3222" i="1"/>
  <c r="P3221" i="1"/>
  <c r="P3565" i="1"/>
  <c r="P3372" i="1"/>
  <c r="P3151" i="1"/>
  <c r="P3850" i="1"/>
  <c r="P3340" i="1"/>
  <c r="P3220" i="1"/>
  <c r="P2869" i="1"/>
  <c r="P3694" i="1"/>
  <c r="P3219" i="1"/>
  <c r="P2868" i="1"/>
  <c r="P3849" i="1"/>
  <c r="P321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491" i="1"/>
  <c r="P3977" i="1"/>
  <c r="P3217" i="1"/>
  <c r="P3564" i="1"/>
  <c r="P3665" i="1"/>
  <c r="P3848" i="1"/>
  <c r="P2785" i="1"/>
  <c r="P2867" i="1"/>
  <c r="P2834" i="1"/>
  <c r="P3666" i="1"/>
  <c r="P1297" i="1"/>
  <c r="P523" i="1"/>
  <c r="P2910" i="1"/>
  <c r="P3490" i="1"/>
  <c r="P3150" i="1"/>
  <c r="P3339" i="1"/>
  <c r="P3693" i="1"/>
  <c r="P3216" i="1"/>
  <c r="P525" i="1"/>
  <c r="P3950" i="1"/>
  <c r="P3171" i="1"/>
  <c r="P2866" i="1"/>
  <c r="P2982" i="1"/>
  <c r="P2844" i="1"/>
  <c r="P3392" i="1"/>
  <c r="P3995" i="1"/>
  <c r="P535" i="1"/>
  <c r="P3215" i="1"/>
  <c r="P3170" i="1"/>
  <c r="P2865" i="1"/>
  <c r="P3563" i="1"/>
  <c r="P3391" i="1"/>
  <c r="P1296" i="1"/>
  <c r="P3390" i="1"/>
  <c r="P4092" i="1"/>
  <c r="P4048" i="1"/>
  <c r="P540" i="1"/>
  <c r="P2864" i="1"/>
  <c r="P3949" i="1"/>
  <c r="P3169" i="1"/>
  <c r="P2843" i="1"/>
  <c r="P2852" i="1"/>
  <c r="P3389" i="1"/>
  <c r="P3149" i="1"/>
  <c r="P524" i="1"/>
  <c r="P2795" i="1"/>
  <c r="P3214" i="1"/>
  <c r="P3489" i="1"/>
  <c r="P3388" i="1"/>
  <c r="P2863" i="1"/>
  <c r="P3213" i="1"/>
  <c r="P2794" i="1"/>
  <c r="P2815" i="1"/>
  <c r="P3488" i="1"/>
  <c r="P3212" i="1"/>
  <c r="P3463" i="1"/>
  <c r="P3487" i="1"/>
  <c r="P534" i="1"/>
  <c r="P2840" i="1"/>
  <c r="P4074" i="1"/>
  <c r="P3303" i="1"/>
  <c r="P3562" i="1"/>
  <c r="P3847" i="1"/>
  <c r="P1288" i="1"/>
  <c r="P3387" i="1"/>
  <c r="P3976" i="1"/>
  <c r="P3846" i="1"/>
  <c r="P2913" i="1"/>
  <c r="P3211" i="1"/>
  <c r="P3288" i="1"/>
  <c r="P2965" i="1"/>
  <c r="P3994" i="1"/>
  <c r="P1289" i="1"/>
  <c r="P3561" i="1"/>
  <c r="P2964" i="1"/>
  <c r="P2981" i="1"/>
  <c r="P3986" i="1"/>
  <c r="P3819" i="1"/>
  <c r="P3692" i="1"/>
  <c r="P3845" i="1"/>
  <c r="P3486" i="1"/>
  <c r="P3338" i="1"/>
  <c r="P3560" i="1"/>
  <c r="P3930" i="1"/>
  <c r="P4046" i="1"/>
  <c r="P3844" i="1"/>
  <c r="P3935" i="1"/>
  <c r="P3475" i="1"/>
  <c r="P3485" i="1"/>
  <c r="P3386" i="1"/>
  <c r="P3385" i="1"/>
  <c r="P3484" i="1"/>
  <c r="P2912" i="1"/>
  <c r="P3559" i="1"/>
  <c r="P3558" i="1"/>
  <c r="P3384" i="1"/>
  <c r="P3972" i="1"/>
  <c r="P4106" i="1"/>
  <c r="P3148" i="1"/>
  <c r="P3843" i="1"/>
  <c r="P4091" i="1"/>
  <c r="P3210" i="1"/>
  <c r="P2862" i="1"/>
  <c r="P3975" i="1"/>
  <c r="P3383" i="1"/>
  <c r="P4073" i="1"/>
  <c r="P3691" i="1"/>
  <c r="P3467" i="1"/>
  <c r="P3189" i="1"/>
  <c r="P2861" i="1"/>
  <c r="P3483" i="1"/>
  <c r="P3482" i="1"/>
  <c r="P3287" i="1"/>
  <c r="P3188" i="1"/>
  <c r="P3382" i="1"/>
  <c r="P4047" i="1"/>
  <c r="P3842" i="1"/>
  <c r="P2860" i="1"/>
  <c r="P3381" i="1"/>
  <c r="P3993" i="1"/>
  <c r="P3841" i="1"/>
  <c r="P3187" i="1"/>
  <c r="P3186" i="1"/>
  <c r="P2963" i="1"/>
  <c r="P3934" i="1"/>
  <c r="P3959" i="1"/>
  <c r="P4112" i="1"/>
  <c r="P2859" i="1"/>
  <c r="P3557" i="1"/>
  <c r="P3556" i="1"/>
  <c r="P3380" i="1"/>
  <c r="P3379" i="1"/>
  <c r="P3555" i="1"/>
  <c r="P3840" i="1"/>
  <c r="P3481" i="1"/>
  <c r="P3185" i="1"/>
  <c r="P3147" i="1"/>
  <c r="P3839" i="1"/>
  <c r="P3838" i="1"/>
  <c r="P3811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3337" i="1"/>
  <c r="P3480" i="1"/>
  <c r="P3554" i="1"/>
  <c r="P3378" i="1"/>
  <c r="P3336" i="1"/>
  <c r="P3553" i="1"/>
  <c r="P2793" i="1"/>
  <c r="P3929" i="1"/>
  <c r="P3479" i="1"/>
  <c r="P3992" i="1"/>
  <c r="P2814" i="1"/>
  <c r="P3676" i="1"/>
  <c r="P3377" i="1"/>
  <c r="P3335" i="1"/>
  <c r="P3690" i="1"/>
  <c r="P3302" i="1"/>
  <c r="P4072" i="1"/>
  <c r="P3689" i="1"/>
  <c r="P3552" i="1"/>
  <c r="P3551" i="1"/>
  <c r="P3991" i="1"/>
  <c r="P3184" i="1"/>
  <c r="P3550" i="1"/>
  <c r="P3366" i="1"/>
  <c r="P3549" i="1"/>
  <c r="P2813" i="1"/>
  <c r="P3548" i="1"/>
  <c r="P2858" i="1"/>
  <c r="P3301" i="1"/>
  <c r="P3362" i="1"/>
  <c r="P3818" i="1"/>
  <c r="P3833" i="1"/>
  <c r="P2857" i="1"/>
  <c r="P3688" i="1"/>
  <c r="P2842" i="1"/>
  <c r="P3334" i="1"/>
  <c r="P3183" i="1"/>
  <c r="P3376" i="1"/>
  <c r="P3182" i="1"/>
  <c r="P31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<sst xmlns="http://schemas.openxmlformats.org/spreadsheetml/2006/main" count="38470" uniqueCount="8420">
  <si>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</si>
  <si>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</si>
  <si>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</si>
  <si>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</si>
  <si>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</si>
  <si>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</si>
  <si>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</si>
  <si>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</si>
  <si>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</si>
  <si>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</si>
  <si>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</si>
  <si>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</si>
  <si>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</si>
  <si>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</si>
  <si>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</si>
  <si>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</si>
  <si>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</si>
  <si>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</si>
  <si>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</si>
  <si>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</si>
  <si>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</si>
  <si>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</si>
  <si>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</si>
  <si>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</si>
  <si>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</si>
  <si>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</si>
  <si>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</si>
  <si>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</si>
  <si>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</si>
  <si>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</si>
  <si>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</si>
  <si>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</si>
  <si>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</si>
  <si>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</si>
  <si>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</si>
  <si>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</si>
  <si>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</si>
  <si>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</si>
  <si>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</si>
  <si>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</si>
  <si>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</si>
  <si>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</si>
  <si>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</si>
  <si>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</si>
  <si>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</si>
  <si>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</si>
  <si>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</si>
  <si>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</si>
  <si>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</si>
  <si>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</si>
  <si>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</si>
  <si>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</si>
  <si>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</si>
  <si>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</si>
  <si>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</si>
  <si>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</si>
  <si>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</si>
  <si>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</si>
  <si>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</si>
  <si>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</si>
  <si>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</si>
  <si>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</si>
  <si>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</si>
  <si>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</si>
  <si>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</si>
  <si>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</si>
  <si>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</si>
  <si>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</si>
  <si>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</si>
  <si>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</si>
  <si>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</si>
  <si>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</si>
  <si>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</si>
  <si>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</si>
  <si>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</si>
  <si>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</si>
  <si>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</si>
  <si>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</si>
  <si>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</si>
  <si>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</si>
  <si>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</si>
  <si>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</si>
  <si>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</si>
  <si>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</si>
  <si>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</si>
  <si>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</si>
  <si>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</si>
  <si>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</si>
  <si>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</si>
  <si>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</si>
  <si>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</si>
  <si>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</si>
  <si>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</si>
  <si>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</si>
  <si>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</si>
  <si>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</si>
  <si>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</si>
  <si>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</si>
  <si>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</si>
  <si>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</si>
  <si>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</si>
  <si>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</si>
  <si>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</si>
  <si>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</si>
  <si>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</si>
  <si>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</si>
  <si>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</si>
  <si>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</si>
  <si>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</si>
  <si>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</si>
  <si>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</si>
  <si>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</si>
  <si>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</si>
  <si>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</si>
  <si>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</si>
  <si>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</si>
  <si>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</si>
  <si>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</si>
  <si>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</si>
  <si>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</si>
  <si>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</si>
  <si>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</si>
  <si>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</si>
  <si>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</si>
  <si>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</si>
  <si>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</si>
  <si>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</si>
  <si>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</si>
  <si>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</si>
  <si>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</si>
  <si>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</si>
  <si>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</si>
  <si>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</si>
  <si>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</si>
  <si>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</si>
  <si>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</si>
  <si>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</si>
  <si>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</si>
  <si>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</si>
  <si>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</si>
  <si>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</si>
  <si>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</si>
  <si>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</si>
  <si>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</si>
  <si>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</si>
  <si>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</si>
  <si>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</si>
  <si>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</si>
  <si>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</si>
  <si>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</si>
  <si>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</si>
  <si>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</si>
  <si>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</si>
  <si>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</si>
  <si>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</si>
  <si>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</si>
  <si>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</si>
  <si>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</si>
  <si>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</si>
  <si>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</si>
  <si>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</si>
  <si>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</si>
  <si>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</si>
  <si>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</si>
  <si>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</si>
  <si>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</si>
  <si>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</si>
  <si>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</si>
  <si>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</si>
  <si>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</si>
  <si>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</si>
  <si>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</si>
  <si>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</si>
  <si>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</si>
  <si>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</si>
  <si>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</si>
  <si>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</si>
  <si>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</si>
  <si>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</si>
  <si>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</si>
  <si>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</si>
  <si>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</si>
  <si>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</si>
  <si>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</si>
  <si>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</si>
  <si>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</si>
  <si>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</si>
  <si>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</si>
  <si>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</si>
  <si>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</si>
  <si>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</si>
  <si>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</si>
  <si>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</si>
  <si>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</si>
  <si>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</si>
  <si>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</si>
  <si>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</si>
  <si>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</si>
  <si>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</si>
  <si>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</si>
  <si>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</si>
  <si>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</si>
  <si>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</si>
  <si>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</si>
  <si>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</si>
  <si>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</si>
  <si>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</si>
  <si>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</si>
  <si>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</si>
  <si>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</si>
  <si>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</si>
  <si>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</si>
  <si>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</si>
  <si>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</si>
  <si>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</si>
  <si>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</si>
  <si>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</si>
  <si>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</si>
  <si>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</si>
  <si>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</si>
  <si>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</si>
  <si>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</si>
  <si>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</si>
  <si>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</si>
  <si>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</si>
  <si>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</si>
  <si>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</si>
  <si>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</si>
  <si>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</si>
  <si>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</si>
  <si>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</si>
  <si>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</si>
  <si>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</si>
  <si>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</si>
  <si>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</si>
  <si>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</si>
  <si>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</si>
  <si>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</si>
  <si>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</si>
  <si>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</si>
  <si>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</si>
  <si>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</si>
  <si>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</si>
  <si>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</si>
  <si>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</si>
  <si>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</si>
  <si>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</si>
  <si>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</si>
  <si>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</si>
  <si>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</si>
  <si>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</si>
  <si>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</si>
  <si>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</si>
  <si>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</si>
  <si>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</si>
  <si>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</si>
  <si>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</si>
  <si>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</si>
  <si>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</si>
  <si>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</si>
  <si>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</si>
  <si>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</si>
  <si>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</si>
  <si>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</si>
  <si>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</si>
  <si>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</si>
  <si>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</si>
  <si>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</si>
  <si>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</si>
  <si>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</si>
  <si>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</si>
  <si>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</si>
  <si>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</si>
  <si>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</si>
  <si>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</si>
  <si>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</si>
  <si>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</si>
  <si>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</si>
  <si>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</si>
  <si>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</si>
  <si>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</si>
  <si>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</si>
  <si>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</si>
  <si>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</si>
  <si>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</si>
  <si>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</si>
  <si>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</si>
  <si>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</si>
  <si>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</si>
  <si>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</si>
  <si>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</si>
  <si>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</si>
  <si>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</si>
  <si>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</si>
  <si>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</si>
  <si>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</si>
  <si>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</si>
  <si>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</si>
  <si>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</si>
  <si>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</si>
  <si>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</si>
  <si>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</si>
  <si>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</si>
  <si>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</si>
  <si>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</si>
  <si>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</si>
  <si>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</si>
  <si>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</si>
  <si>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</si>
  <si>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</si>
  <si>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</si>
  <si>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</si>
  <si>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</si>
  <si>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</si>
  <si>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</si>
  <si>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</si>
  <si>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</si>
  <si>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</si>
  <si>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</si>
  <si>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</si>
  <si>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</si>
  <si>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</si>
  <si>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</si>
  <si>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</si>
  <si>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</si>
  <si>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</si>
  <si>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</si>
  <si>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</si>
  <si>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</si>
  <si>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</si>
  <si>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</si>
  <si>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</si>
  <si>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</si>
  <si>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</si>
  <si>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</si>
  <si>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</si>
  <si>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</si>
  <si>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</si>
  <si>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</si>
  <si>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</si>
  <si>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</si>
  <si>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</si>
  <si>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</si>
  <si>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</si>
  <si>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</si>
  <si>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</si>
  <si>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</si>
  <si>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</si>
  <si>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</si>
  <si>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</si>
  <si>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</si>
  <si>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</si>
  <si>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</si>
  <si>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</si>
  <si>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</si>
  <si>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</si>
  <si>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</si>
  <si>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</si>
  <si>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</si>
  <si>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</si>
  <si>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</si>
  <si>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</si>
  <si>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</si>
  <si>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</si>
  <si>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</si>
  <si>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</si>
  <si>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</si>
  <si>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</si>
  <si>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</si>
  <si>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</si>
  <si>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</si>
  <si>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</si>
  <si>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</si>
  <si>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</si>
  <si>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</si>
  <si>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</si>
  <si>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</si>
  <si>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</si>
  <si>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</si>
  <si>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</si>
  <si>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</si>
  <si>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</si>
  <si>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</si>
  <si>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</si>
  <si>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</si>
  <si>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</si>
  <si>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</si>
  <si>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</si>
  <si>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</si>
  <si>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</si>
  <si>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</si>
  <si>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</si>
  <si>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</si>
  <si>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</si>
  <si>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</si>
  <si>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</si>
  <si>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</si>
  <si>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</si>
  <si>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</si>
  <si>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</si>
  <si>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</si>
  <si>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</si>
  <si>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</si>
  <si>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</si>
  <si>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</si>
  <si>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</si>
  <si>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</si>
  <si>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</si>
  <si>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</si>
  <si>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</si>
  <si>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</si>
  <si>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</si>
  <si>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</si>
  <si>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</si>
  <si>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</si>
  <si>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</si>
  <si>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</si>
  <si>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</si>
  <si>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</si>
  <si>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</si>
  <si>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</si>
  <si>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</si>
  <si>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</si>
  <si>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</si>
  <si>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</si>
  <si>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</si>
  <si>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</si>
  <si>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</si>
  <si>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</si>
  <si>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</si>
  <si>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</si>
  <si>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</si>
  <si>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</si>
  <si>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</si>
  <si>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</si>
  <si>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</si>
  <si>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</si>
  <si>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</si>
  <si>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</si>
  <si>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</si>
  <si>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</si>
  <si>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</si>
  <si>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</si>
  <si>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</si>
  <si>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</si>
  <si>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</si>
  <si>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</si>
  <si>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</si>
  <si>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</si>
  <si>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</si>
  <si>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</si>
  <si>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</si>
  <si>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</si>
  <si>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</si>
  <si>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</si>
  <si>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</si>
  <si>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</si>
  <si>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</si>
  <si>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</si>
  <si>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</si>
  <si>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</si>
  <si>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</si>
  <si>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</si>
  <si>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</si>
  <si>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</si>
  <si>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</si>
  <si>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</si>
  <si>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</si>
  <si>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</si>
  <si>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</si>
  <si>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</si>
  <si>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</si>
  <si>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</si>
  <si>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</si>
  <si>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</si>
  <si>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</si>
  <si>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</si>
  <si>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</si>
  <si>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</si>
  <si>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</si>
  <si>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</si>
  <si>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</si>
  <si>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</si>
  <si>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</si>
  <si>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</si>
  <si>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</si>
  <si>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</si>
  <si>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</si>
  <si>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</si>
  <si>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</si>
  <si>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</si>
  <si>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</si>
  <si>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</si>
  <si>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</si>
  <si>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</si>
  <si>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</si>
  <si>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</si>
  <si>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</si>
  <si>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</si>
  <si>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</si>
  <si>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</si>
  <si>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</si>
  <si>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</si>
  <si>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</si>
  <si>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</si>
  <si>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</si>
  <si>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</si>
  <si>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</si>
  <si>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</si>
  <si>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</si>
  <si>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</si>
  <si>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</si>
  <si>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</si>
  <si>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</si>
  <si>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</si>
  <si>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</si>
  <si>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</si>
  <si>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</si>
  <si>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</si>
  <si>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</si>
  <si>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</si>
  <si>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</si>
  <si>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</si>
  <si>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</si>
  <si>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</si>
  <si>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</si>
  <si>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</si>
  <si>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</si>
  <si>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</si>
  <si>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</si>
  <si>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</si>
  <si>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</si>
  <si>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</si>
  <si>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</si>
  <si>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</si>
  <si>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</si>
  <si>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</si>
  <si>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</si>
  <si>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</si>
  <si>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</si>
  <si>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</si>
  <si>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</si>
  <si>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</si>
  <si>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</si>
  <si>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</si>
  <si>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</si>
  <si>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</si>
  <si>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</si>
  <si>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</si>
  <si>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</si>
  <si>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</si>
  <si>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</si>
  <si>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</si>
  <si>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</si>
  <si>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</si>
  <si>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</si>
  <si>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</si>
  <si>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</si>
  <si>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</si>
  <si>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</si>
  <si>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</si>
  <si>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</si>
  <si>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</si>
  <si>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</si>
  <si>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</si>
  <si>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</si>
  <si>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</si>
  <si>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</si>
  <si>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</si>
  <si>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</si>
  <si>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</si>
  <si>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</si>
  <si>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</si>
  <si>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</si>
  <si>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</si>
  <si>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</si>
  <si>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</si>
  <si>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</si>
  <si>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</si>
  <si>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</si>
  <si>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</si>
  <si>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</si>
  <si>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</si>
  <si>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</si>
  <si>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</si>
  <si>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</si>
  <si>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</si>
  <si>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</si>
  <si>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</si>
  <si>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</si>
  <si>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</si>
  <si>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</si>
  <si>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</si>
  <si>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</si>
  <si>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</si>
  <si>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</si>
  <si>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</si>
  <si>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</si>
  <si>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</si>
  <si>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</si>
  <si>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</si>
  <si>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</si>
  <si>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</si>
  <si>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</si>
  <si>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</si>
  <si>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</si>
  <si>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</si>
  <si>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</si>
  <si>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</si>
  <si>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</si>
  <si>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</si>
  <si>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</si>
  <si>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</si>
  <si>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</si>
  <si>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</si>
  <si>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</si>
  <si>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</si>
  <si>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</si>
  <si>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</si>
  <si>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</si>
  <si>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</si>
  <si>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</si>
  <si>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</si>
  <si>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</si>
  <si>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</si>
  <si>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</si>
  <si>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</si>
  <si>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</si>
  <si>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</si>
  <si>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</si>
  <si>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</si>
  <si>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</si>
  <si>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</si>
  <si>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</si>
  <si>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</si>
  <si>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</si>
  <si>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</si>
  <si>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</si>
  <si>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</si>
  <si>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</si>
  <si>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</si>
  <si>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</si>
  <si>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</si>
  <si>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</si>
  <si>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</si>
  <si>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</si>
  <si>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</si>
  <si>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</si>
  <si>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</si>
  <si>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</si>
  <si>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</si>
  <si>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</si>
  <si>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</si>
  <si>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</si>
  <si>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</si>
  <si>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</si>
  <si>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</si>
  <si>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</si>
  <si>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</si>
  <si>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</si>
  <si>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</si>
  <si>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</si>
  <si>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</si>
  <si>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</si>
  <si>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</si>
  <si>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</si>
  <si>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</si>
  <si>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</si>
  <si>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</si>
  <si>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</si>
  <si>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</si>
  <si>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</si>
  <si>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</si>
  <si>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</si>
  <si>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</si>
  <si>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</si>
  <si>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</si>
  <si>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</si>
  <si>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</si>
  <si>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</si>
  <si>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</si>
  <si>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</si>
  <si>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</si>
  <si>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</si>
  <si>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</si>
  <si>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</si>
  <si>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</si>
  <si>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</si>
  <si>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</si>
  <si>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</si>
  <si>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</si>
  <si>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</si>
  <si>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</si>
  <si>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</si>
  <si>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</si>
  <si>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</si>
  <si>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</si>
  <si>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</si>
  <si>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</si>
  <si>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</si>
  <si>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</si>
  <si>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</si>
  <si>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</si>
  <si>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</si>
  <si>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</si>
  <si>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</si>
  <si>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</si>
  <si>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</si>
  <si>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</si>
  <si>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</si>
  <si>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</si>
  <si>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</si>
  <si>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</si>
  <si>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</si>
  <si>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</si>
  <si>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</si>
  <si>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</si>
  <si>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</si>
  <si>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</si>
  <si>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</si>
  <si>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</si>
  <si>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</si>
  <si>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</si>
  <si>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</si>
  <si>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</si>
  <si>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</si>
  <si>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</si>
  <si>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</si>
  <si>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</si>
  <si>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</si>
  <si>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</si>
  <si>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</si>
  <si>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</si>
  <si>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</si>
  <si>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</si>
  <si>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</si>
  <si>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</si>
  <si>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</si>
  <si>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</si>
  <si>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</si>
  <si>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</si>
  <si>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</si>
  <si>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</si>
  <si>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</si>
  <si>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</si>
  <si>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</si>
  <si>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</si>
  <si>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</si>
  <si>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</si>
  <si>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</si>
  <si>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</si>
  <si>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</si>
  <si>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</si>
  <si>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</si>
  <si>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</si>
  <si>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</si>
  <si>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</si>
  <si>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</si>
  <si>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</si>
  <si>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</si>
  <si>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</si>
  <si>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</si>
  <si>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</si>
  <si>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</si>
  <si>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</si>
  <si>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</si>
  <si>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</si>
  <si>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</si>
  <si>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</si>
  <si>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</si>
  <si>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</si>
  <si>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</si>
  <si>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</si>
  <si>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</si>
  <si>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</si>
  <si>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</si>
  <si>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</si>
  <si>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</si>
  <si>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</si>
  <si>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</si>
  <si>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</si>
  <si>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</si>
  <si>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</si>
  <si>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</si>
  <si>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</si>
  <si>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</si>
  <si>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</si>
  <si>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</si>
  <si>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</si>
  <si>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</si>
  <si>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</si>
  <si>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</si>
  <si>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</si>
  <si>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</si>
  <si>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</si>
  <si>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</si>
  <si>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</si>
  <si>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</si>
  <si>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</si>
  <si>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</si>
  <si>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</si>
  <si>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</si>
  <si>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</si>
  <si>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</si>
  <si>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</si>
  <si>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</si>
  <si>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</si>
  <si>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</si>
  <si>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</si>
  <si>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</si>
  <si>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</si>
  <si>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</si>
  <si>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</si>
  <si>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</si>
  <si>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</si>
  <si>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</si>
  <si>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</si>
  <si>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</si>
  <si>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</si>
  <si>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</si>
  <si>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</si>
  <si>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</si>
  <si>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</si>
  <si>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</si>
  <si>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</si>
  <si>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</si>
  <si>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</si>
  <si>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</si>
  <si>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</si>
  <si>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</si>
  <si>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</si>
  <si>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</si>
  <si>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</si>
  <si>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</si>
  <si>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</si>
  <si>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</si>
  <si>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</si>
  <si>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</si>
  <si>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</si>
  <si>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</si>
  <si>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</si>
  <si>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</si>
  <si>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</si>
  <si>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</si>
  <si>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</si>
  <si>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</si>
  <si>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</si>
  <si>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</si>
  <si>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</si>
  <si>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</si>
  <si>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</si>
  <si>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</si>
  <si>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</si>
  <si>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</si>
  <si>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</si>
  <si>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</si>
  <si>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</si>
  <si>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</si>
  <si>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</si>
  <si>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</si>
  <si>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</si>
  <si>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</si>
  <si>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</si>
  <si>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</si>
  <si>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</si>
  <si>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</si>
  <si>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</si>
  <si>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</si>
  <si>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</si>
  <si>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</si>
  <si>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</si>
  <si>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</si>
  <si>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</si>
  <si>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</si>
  <si>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</si>
  <si>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</si>
  <si>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</si>
  <si>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</si>
  <si>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</si>
  <si>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</si>
  <si>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</si>
  <si>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</si>
  <si>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</si>
  <si>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</si>
  <si>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</si>
  <si>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</si>
  <si>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</si>
  <si>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</si>
  <si>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</si>
  <si>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</si>
  <si>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</si>
  <si>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</si>
  <si>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</si>
  <si>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</si>
  <si>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</si>
  <si>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</si>
  <si>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</si>
  <si>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</si>
  <si>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</si>
  <si>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</si>
  <si>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</si>
  <si>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</si>
  <si>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</si>
  <si>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</si>
  <si>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</si>
  <si>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</si>
  <si>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</si>
  <si>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</si>
  <si>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</si>
  <si>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</si>
  <si>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</si>
  <si>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</si>
  <si>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</si>
  <si>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</si>
  <si>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</si>
  <si>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</si>
  <si>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</si>
  <si>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</si>
  <si>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</si>
  <si>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</si>
  <si>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</si>
  <si>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</si>
  <si>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</si>
  <si>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</si>
  <si>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</si>
  <si>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</si>
  <si>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</si>
  <si>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</si>
  <si>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</si>
  <si>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</si>
  <si>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</si>
  <si>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</si>
  <si>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</si>
  <si>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</si>
  <si>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</si>
  <si>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</si>
  <si>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</si>
  <si>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</si>
  <si>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</si>
  <si>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</si>
  <si>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</si>
  <si>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</si>
  <si>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</si>
  <si>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</si>
  <si>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</si>
  <si>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</si>
  <si>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</si>
  <si>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</si>
  <si>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</si>
  <si>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</si>
  <si>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</si>
  <si>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</si>
  <si>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</si>
  <si>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</si>
  <si>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</si>
  <si>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</si>
  <si>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</si>
  <si>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</si>
  <si>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</si>
  <si>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</si>
  <si>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</si>
  <si>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</si>
  <si>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</si>
  <si>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</si>
  <si>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</si>
  <si>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</si>
  <si>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</si>
  <si>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</si>
  <si>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</si>
  <si>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</si>
  <si>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</si>
  <si>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</si>
  <si>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</si>
  <si>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</si>
  <si>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</si>
  <si>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</si>
  <si>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</si>
  <si>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</si>
  <si>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</si>
  <si>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</si>
  <si>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</si>
  <si>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</si>
  <si>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</si>
  <si>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</si>
  <si>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</si>
  <si>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</si>
  <si>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</si>
  <si>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</si>
  <si>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</si>
  <si>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</si>
  <si>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</si>
  <si>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</si>
  <si>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</si>
  <si>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</si>
  <si>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</si>
  <si>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</si>
  <si>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</si>
  <si>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</si>
  <si>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</si>
  <si>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</si>
  <si>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</si>
  <si>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</si>
  <si>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</si>
  <si>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</si>
  <si>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</si>
  <si>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</si>
  <si>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</si>
  <si>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</si>
  <si>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</si>
  <si>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</si>
  <si>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</si>
  <si>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</si>
  <si>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</si>
  <si>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</si>
  <si>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</si>
  <si>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</si>
  <si>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</si>
  <si>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</si>
  <si>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</si>
  <si>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</si>
  <si>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</si>
  <si>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</si>
  <si>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</si>
  <si>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</si>
  <si>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</si>
  <si>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</si>
  <si>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</si>
  <si>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</si>
  <si>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</si>
  <si>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</si>
  <si>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</si>
  <si>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</si>
  <si>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</si>
  <si>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</si>
  <si>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</si>
  <si>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</si>
  <si>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</si>
  <si>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</si>
  <si>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</si>
  <si>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</si>
  <si>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</si>
  <si>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</si>
  <si>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</si>
  <si>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</si>
  <si>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</si>
  <si>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</si>
  <si>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</si>
  <si>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</si>
  <si>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</si>
  <si>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</si>
  <si>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</si>
  <si>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</si>
  <si>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</si>
  <si>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</si>
  <si>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</si>
  <si>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</si>
  <si>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</si>
  <si>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</si>
  <si>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</si>
  <si>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</si>
  <si>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</si>
  <si>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</si>
  <si>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</si>
  <si>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</si>
  <si>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</si>
  <si>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</si>
  <si>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</si>
  <si>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</si>
  <si>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</si>
  <si>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</si>
  <si>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</si>
  <si>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</si>
  <si>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</si>
  <si>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</si>
  <si>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</si>
  <si>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</si>
  <si>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</si>
  <si>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</si>
  <si>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</si>
  <si>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</si>
  <si>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</si>
  <si>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</si>
  <si>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</si>
  <si>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</si>
  <si>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</si>
  <si>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</si>
  <si>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</si>
  <si>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</si>
  <si>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</si>
  <si>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</si>
  <si>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</si>
  <si>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</si>
  <si>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</si>
  <si>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</si>
  <si>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</si>
  <si>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</si>
  <si>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</si>
  <si>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</si>
  <si>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</si>
  <si>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</si>
  <si>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</si>
  <si>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</si>
  <si>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</si>
  <si>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</si>
  <si>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</si>
  <si>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</si>
  <si>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</si>
  <si>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</si>
  <si>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</si>
  <si>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</si>
  <si>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</si>
  <si>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</si>
  <si>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</si>
  <si>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</si>
  <si>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</si>
  <si>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</si>
  <si>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</si>
  <si>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</si>
  <si>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</si>
  <si>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</si>
  <si>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</si>
  <si>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</si>
  <si>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</si>
  <si>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</si>
  <si>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</si>
  <si>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</si>
  <si>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</si>
  <si>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</si>
  <si>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</si>
  <si>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</si>
  <si>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</si>
  <si>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</si>
  <si>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</si>
  <si>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</si>
  <si>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</si>
  <si>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</si>
  <si>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</si>
  <si>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</si>
  <si>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</si>
  <si>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</si>
  <si>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</si>
  <si>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</si>
  <si>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</si>
  <si>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</si>
  <si>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</si>
  <si>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</si>
  <si>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</si>
  <si>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</si>
  <si>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</si>
  <si>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</si>
  <si>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</si>
  <si>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</si>
  <si>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</si>
  <si>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</si>
  <si>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</si>
  <si>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</si>
  <si>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</si>
  <si>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</si>
  <si>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</si>
  <si>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</si>
  <si>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</si>
  <si>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</si>
  <si>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</si>
  <si>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</si>
  <si>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</si>
  <si>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</si>
  <si>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</si>
  <si>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</si>
  <si>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</si>
  <si>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</si>
  <si>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</si>
  <si>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</si>
  <si>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</si>
  <si>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</si>
  <si>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</si>
  <si>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</si>
  <si>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</si>
  <si>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</si>
  <si>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</si>
  <si>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</si>
  <si>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</si>
  <si>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</si>
  <si>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</si>
  <si>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</si>
  <si>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</si>
  <si>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</si>
  <si>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</si>
  <si>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</si>
  <si>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</si>
  <si>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</si>
  <si>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</si>
  <si>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</si>
  <si>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</si>
  <si>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</si>
  <si>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</si>
  <si>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</si>
  <si>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</si>
  <si>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</si>
  <si>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</si>
  <si>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</si>
  <si>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</si>
  <si>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</si>
  <si>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</si>
  <si>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</si>
  <si>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</si>
  <si>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</si>
  <si>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</si>
  <si>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</si>
  <si>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</si>
  <si>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</si>
  <si>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</si>
  <si>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</si>
  <si>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</si>
  <si>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</si>
  <si>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</si>
  <si>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</si>
  <si>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</si>
  <si>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</si>
  <si>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</si>
  <si>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</si>
  <si>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</si>
  <si>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</si>
  <si>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</si>
  <si>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</si>
  <si>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</si>
  <si>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</si>
  <si>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</si>
  <si>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</si>
  <si>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</si>
  <si>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</si>
  <si>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</si>
  <si>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</si>
  <si>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</si>
  <si>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</si>
  <si>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</si>
  <si>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</si>
  <si>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</si>
  <si>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</si>
  <si>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</si>
  <si>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</si>
  <si>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</si>
  <si>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</si>
  <si>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</si>
  <si>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</si>
  <si>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</si>
  <si>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</si>
  <si>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</si>
  <si>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</si>
  <si>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</si>
  <si>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</si>
  <si>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</si>
  <si>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</si>
  <si>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</si>
  <si>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</si>
  <si>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</si>
  <si>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</si>
  <si>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</si>
  <si>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</si>
  <si>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</si>
  <si>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</si>
  <si>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</si>
  <si>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</si>
  <si>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</si>
  <si>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</si>
  <si>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</si>
  <si>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</si>
  <si>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</si>
  <si>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</si>
  <si>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</si>
  <si>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</si>
  <si>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</si>
  <si>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</si>
  <si>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</si>
  <si>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</si>
  <si>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</si>
  <si>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</si>
  <si>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</si>
  <si>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</si>
  <si>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</si>
  <si>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</si>
  <si>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</si>
  <si>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</si>
  <si>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</si>
  <si>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</si>
  <si>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</si>
  <si>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</si>
  <si>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</si>
  <si>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</si>
  <si>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</si>
  <si>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</si>
  <si>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</si>
  <si>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</si>
  <si>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</si>
  <si>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</si>
  <si>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</si>
  <si>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</si>
  <si>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</si>
  <si>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</si>
  <si>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</si>
  <si>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</si>
  <si>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</si>
  <si>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</si>
  <si>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</si>
  <si>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</si>
  <si>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</si>
  <si>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</si>
  <si>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</si>
  <si>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</si>
  <si>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</si>
  <si>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</si>
  <si>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</si>
  <si>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</si>
  <si>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</si>
  <si>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</si>
  <si>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</si>
  <si>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</si>
  <si>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</si>
  <si>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</si>
  <si>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</si>
  <si>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</si>
  <si>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</si>
  <si>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</si>
  <si>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</si>
  <si>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</si>
  <si>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</si>
  <si>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</si>
  <si>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</si>
  <si>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</si>
  <si>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</si>
  <si>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</si>
  <si>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</si>
  <si>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</si>
  <si>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</si>
  <si>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</si>
  <si>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</si>
  <si>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</si>
  <si>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</si>
  <si>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</si>
  <si>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</si>
  <si>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</si>
  <si>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</si>
  <si>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</si>
  <si>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</si>
  <si>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</si>
  <si>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</si>
  <si>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</si>
  <si>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</si>
  <si>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</si>
  <si>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</si>
  <si>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</si>
  <si>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</si>
  <si>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</si>
  <si>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</si>
  <si>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</si>
  <si>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</si>
  <si>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</si>
  <si>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</si>
  <si>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</si>
  <si>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</si>
  <si>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</si>
  <si>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</si>
  <si>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</si>
  <si>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</si>
  <si>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</si>
  <si>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</si>
  <si>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</si>
  <si>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</si>
  <si>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</si>
  <si>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</si>
  <si>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</si>
  <si>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</si>
  <si>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</si>
  <si>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</si>
  <si>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</si>
  <si>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</si>
  <si>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</si>
  <si>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</si>
  <si>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</si>
  <si>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</si>
  <si>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</si>
  <si>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</si>
  <si>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</si>
  <si>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</si>
  <si>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</si>
  <si>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</si>
  <si>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</si>
  <si>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</si>
  <si>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</si>
  <si>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</si>
  <si>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</si>
  <si>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</si>
  <si>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</si>
  <si>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</si>
  <si>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</si>
  <si>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</si>
  <si>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</si>
  <si>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</si>
  <si>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</si>
  <si>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</si>
  <si>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</si>
  <si>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</si>
  <si>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</si>
  <si>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</si>
  <si>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</si>
  <si>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</si>
  <si>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</si>
  <si>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</si>
  <si>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</si>
  <si>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</si>
  <si>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</si>
  <si>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</si>
  <si>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</si>
  <si>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</si>
  <si>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</si>
  <si>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</si>
  <si>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</si>
  <si>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</si>
  <si>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</si>
  <si>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</si>
  <si>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</si>
  <si>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</si>
  <si>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</si>
  <si>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</si>
  <si>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</si>
  <si>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</si>
  <si>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</si>
  <si>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</si>
  <si>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</si>
  <si>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</si>
  <si>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</si>
  <si>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</si>
  <si>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</si>
  <si>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</si>
  <si>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</si>
  <si>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</si>
  <si>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</si>
  <si>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</si>
  <si>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</si>
  <si>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</si>
  <si>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</si>
  <si>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</si>
  <si>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</si>
  <si>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</si>
  <si>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</si>
  <si>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</si>
  <si>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</si>
  <si>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</si>
  <si>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</si>
  <si>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</si>
  <si>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</si>
  <si>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</si>
  <si>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</si>
  <si>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</si>
  <si>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</si>
  <si>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</si>
  <si>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</si>
  <si>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</si>
  <si>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</si>
  <si>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</si>
  <si>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</si>
  <si>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</si>
  <si>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</si>
  <si>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</si>
  <si>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</si>
  <si>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</si>
  <si>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</si>
  <si>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</si>
  <si>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</si>
  <si>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</si>
  <si>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</si>
  <si>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</si>
  <si>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</si>
  <si>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</si>
  <si>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</si>
  <si>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</si>
  <si>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</si>
  <si>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</si>
  <si>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</si>
  <si>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</si>
  <si>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</si>
  <si>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</si>
  <si>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</si>
  <si>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</si>
  <si>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</si>
  <si>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</si>
  <si>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</si>
  <si>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</si>
  <si>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</si>
  <si>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</si>
  <si>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</si>
  <si>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</si>
  <si>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</si>
  <si>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</si>
  <si>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</si>
  <si>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</si>
  <si>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</si>
  <si>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</si>
  <si>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</si>
  <si>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</si>
  <si>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</si>
  <si>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</si>
  <si>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</si>
  <si>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</si>
  <si>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</si>
  <si>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</si>
  <si>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</si>
  <si>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</si>
  <si>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</si>
  <si>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</si>
  <si>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</si>
  <si>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</si>
  <si>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</si>
  <si>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</si>
  <si>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</si>
  <si>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</si>
  <si>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</si>
  <si>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</si>
  <si>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</si>
  <si>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</si>
  <si>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</si>
  <si>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</si>
  <si>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</si>
  <si>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</si>
  <si>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</si>
  <si>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</si>
  <si>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</si>
  <si>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</si>
  <si>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</si>
  <si>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</si>
  <si>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</si>
  <si>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</si>
  <si>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</si>
  <si>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</si>
  <si>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</si>
  <si>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</si>
  <si>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</si>
  <si>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</si>
  <si>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</si>
  <si>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</si>
  <si>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</si>
  <si>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</si>
  <si>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</si>
  <si>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</si>
  <si>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</si>
  <si>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</si>
  <si>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</si>
  <si>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</si>
  <si>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</si>
  <si>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</si>
  <si>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</si>
  <si>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</si>
  <si>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</si>
  <si>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</si>
  <si>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</si>
  <si>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</si>
  <si>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</si>
  <si>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</si>
  <si>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</si>
  <si>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</si>
  <si>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</si>
  <si>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</si>
  <si>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</si>
  <si>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</si>
  <si>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</si>
  <si>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</si>
  <si>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</si>
  <si>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</si>
  <si>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</si>
  <si>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</si>
  <si>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</si>
  <si>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</si>
  <si>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</si>
  <si>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</si>
  <si>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</si>
  <si>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</si>
  <si>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</si>
  <si>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</si>
  <si>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</si>
  <si>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</si>
  <si>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</si>
  <si>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</si>
  <si>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</si>
  <si>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</si>
  <si>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</si>
  <si>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</si>
  <si>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</si>
  <si>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</si>
  <si>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</si>
  <si>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</si>
  <si>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</si>
  <si>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</si>
  <si>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</si>
  <si>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</si>
  <si>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</si>
  <si>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</si>
  <si>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</si>
  <si>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</si>
  <si>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</si>
  <si>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</si>
  <si>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</si>
  <si>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</si>
  <si>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</si>
  <si>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</si>
  <si>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</si>
  <si>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</si>
  <si>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</si>
  <si>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</si>
  <si>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</si>
  <si>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</si>
  <si>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</si>
  <si>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</si>
  <si>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</si>
  <si>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</si>
  <si>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</si>
  <si>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</si>
  <si>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</si>
  <si>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</si>
  <si>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</si>
  <si>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</si>
  <si>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</si>
  <si>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</si>
  <si>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</si>
  <si>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</si>
  <si>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</si>
  <si>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</si>
  <si>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</si>
  <si>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</si>
  <si>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</si>
  <si>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</si>
  <si>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</si>
  <si>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</si>
  <si>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</si>
  <si>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</si>
  <si>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</si>
  <si>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</si>
  <si>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</si>
  <si>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</si>
  <si>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</si>
  <si>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</si>
  <si>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</si>
  <si>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</si>
  <si>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</si>
  <si>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</si>
  <si>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</si>
  <si>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</si>
  <si>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</si>
  <si>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</si>
  <si>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</si>
  <si>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</si>
  <si>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</si>
  <si>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</si>
  <si>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</si>
  <si>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</si>
  <si>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</si>
  <si>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</si>
  <si>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</si>
  <si>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</si>
  <si>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</si>
  <si>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</si>
  <si>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</si>
  <si>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</si>
  <si>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</si>
  <si>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</si>
  <si>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</si>
  <si>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</si>
  <si>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</si>
  <si>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</si>
  <si>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</si>
  <si>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</si>
  <si>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</si>
  <si>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</si>
  <si>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</si>
  <si>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</si>
  <si>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</si>
  <si>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</si>
  <si>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</si>
  <si>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</si>
  <si>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</si>
  <si>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</si>
  <si>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</si>
  <si>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</si>
  <si>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</si>
  <si>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</si>
  <si>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</si>
  <si>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</si>
  <si>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</si>
  <si>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</si>
  <si>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</si>
  <si>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</si>
  <si>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</si>
  <si>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</si>
  <si>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</si>
  <si>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</si>
  <si>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</si>
  <si>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</si>
  <si>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</si>
  <si>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</si>
  <si>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</si>
  <si>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</si>
  <si>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</si>
  <si>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</si>
  <si>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</si>
  <si>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</si>
  <si>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</si>
  <si>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</si>
  <si>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</si>
  <si>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</si>
  <si>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</si>
  <si>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</si>
  <si>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</si>
  <si>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</si>
  <si>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</si>
  <si>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</si>
  <si>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</si>
  <si>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</si>
  <si>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</si>
  <si>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</si>
  <si>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</si>
  <si>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</si>
  <si>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</si>
  <si>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</si>
  <si>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</si>
  <si>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</si>
  <si>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</si>
  <si>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</si>
  <si>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</si>
  <si>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</si>
  <si>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</si>
  <si>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</si>
  <si>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</si>
  <si>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</si>
  <si>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</si>
  <si>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</si>
  <si>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</si>
  <si>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</si>
  <si>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</si>
  <si>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</si>
  <si>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</si>
  <si>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</si>
  <si>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</si>
  <si>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</si>
  <si>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</si>
  <si>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</si>
  <si>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</si>
  <si>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</si>
  <si>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</si>
  <si>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</si>
  <si>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</si>
  <si>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</si>
  <si>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</si>
  <si>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</si>
  <si>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</si>
  <si>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</si>
  <si>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</si>
  <si>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</si>
  <si>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</si>
  <si>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</si>
  <si>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</si>
  <si>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</si>
  <si>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</si>
  <si>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</si>
  <si>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</si>
  <si>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</si>
  <si>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</si>
  <si>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</si>
  <si>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</si>
  <si>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</si>
  <si>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</si>
  <si>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</si>
  <si>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</si>
  <si>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</si>
  <si>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</si>
  <si>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</si>
  <si>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</si>
  <si>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</si>
  <si>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</si>
  <si>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</si>
  <si>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</si>
  <si>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</si>
  <si>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</si>
  <si>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</si>
  <si>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</si>
  <si>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</si>
  <si>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</si>
  <si>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</si>
  <si>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</si>
  <si>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</si>
  <si>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</si>
  <si>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</si>
  <si>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</si>
  <si>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</si>
  <si>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</si>
  <si>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</si>
  <si>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</si>
  <si>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</si>
  <si>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</si>
  <si>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</si>
  <si>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</si>
  <si>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</si>
  <si>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</si>
  <si>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</si>
  <si>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</si>
  <si>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</si>
  <si>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</si>
  <si>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</si>
  <si>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</si>
  <si>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</si>
  <si>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</si>
  <si>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</si>
  <si>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</si>
  <si>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</si>
  <si>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</si>
  <si>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</si>
  <si>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</si>
  <si>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</si>
  <si>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</si>
  <si>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</si>
  <si>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</si>
  <si>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</si>
  <si>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</si>
  <si>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</si>
  <si>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</si>
  <si>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</si>
  <si>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</si>
  <si>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</si>
  <si>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</si>
  <si>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</si>
  <si>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</si>
  <si>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</si>
  <si>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</si>
  <si>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</si>
  <si>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</si>
  <si>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</si>
  <si>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</si>
  <si>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</si>
  <si>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</si>
  <si>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</si>
  <si>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</si>
  <si>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</si>
  <si>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</si>
  <si>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</si>
  <si>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</si>
  <si>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</si>
  <si>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</si>
  <si>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</si>
  <si>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</si>
  <si>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</si>
  <si>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</si>
  <si>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</si>
  <si>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</si>
  <si>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</si>
  <si>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</si>
  <si>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</si>
  <si>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</si>
  <si>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</si>
  <si>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</si>
  <si>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</si>
  <si>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</si>
  <si>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</si>
  <si>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</si>
  <si>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</si>
  <si>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</si>
  <si>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</si>
  <si>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</si>
  <si>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</si>
  <si>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</si>
  <si>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</si>
  <si>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</si>
  <si>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</si>
  <si>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</si>
  <si>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</si>
  <si>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</si>
  <si>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</si>
  <si>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</si>
  <si>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</si>
  <si>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</si>
  <si>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</si>
  <si>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</si>
  <si>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</si>
  <si>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</si>
  <si>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</si>
  <si>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</si>
  <si>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</si>
  <si>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</si>
  <si>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</si>
  <si>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</si>
  <si>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</si>
  <si>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</si>
  <si>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</si>
  <si>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</si>
  <si>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</si>
  <si>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</si>
  <si>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</si>
  <si>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</si>
  <si>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</si>
  <si>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</si>
  <si>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</si>
  <si>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</si>
  <si>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</si>
  <si>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</si>
  <si>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</si>
  <si>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</si>
  <si>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</si>
  <si>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</si>
  <si>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</si>
  <si>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</si>
  <si>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</si>
  <si>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</si>
  <si>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</si>
  <si>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</si>
  <si>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</si>
  <si>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</si>
  <si>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</si>
  <si>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</si>
  <si>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</si>
  <si>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</si>
  <si>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</si>
  <si>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</si>
  <si>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</si>
  <si>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</si>
  <si>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</si>
  <si>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</si>
  <si>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</si>
  <si>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</si>
  <si>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</si>
  <si>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</si>
  <si>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</si>
  <si>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</si>
  <si>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</si>
  <si>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</si>
  <si>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</si>
  <si>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</si>
  <si>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</si>
  <si>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</si>
  <si>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</si>
  <si>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</si>
  <si>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</si>
  <si>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</si>
  <si>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</si>
  <si>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</si>
  <si>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</si>
  <si>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</si>
  <si>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</si>
  <si>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</si>
  <si>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</si>
  <si>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</si>
  <si>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</si>
  <si>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</si>
  <si>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</si>
  <si>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</si>
  <si>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</si>
  <si>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</si>
  <si>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</si>
  <si>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</si>
  <si>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</si>
  <si>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</si>
  <si>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</si>
  <si>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</si>
  <si>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</si>
  <si>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</si>
  <si>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</si>
  <si>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</si>
  <si>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</si>
  <si>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</si>
  <si>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</si>
  <si>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</si>
  <si>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</si>
  <si>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</si>
  <si>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</si>
  <si>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</si>
  <si>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</si>
  <si>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</si>
  <si>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</si>
  <si>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</si>
  <si>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</si>
  <si>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</si>
  <si>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</si>
  <si>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</si>
  <si>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</si>
  <si>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</si>
  <si>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</si>
  <si>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</si>
  <si>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</si>
  <si>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</si>
  <si>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</si>
  <si>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</si>
  <si>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</si>
  <si>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</si>
  <si>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</si>
  <si>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</si>
  <si>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</si>
  <si>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</si>
  <si>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</si>
  <si>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</si>
  <si>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</si>
  <si>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</si>
  <si>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</si>
  <si>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</si>
  <si>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</si>
  <si>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</si>
  <si>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</si>
  <si>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</si>
  <si>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</si>
  <si>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</si>
  <si>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</si>
  <si>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</si>
  <si>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</si>
  <si>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</si>
  <si>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</si>
  <si>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</si>
  <si>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</si>
  <si>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</si>
  <si>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</si>
  <si>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</si>
  <si>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</si>
  <si>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</si>
  <si>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</si>
  <si>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</si>
  <si>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</si>
  <si>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</si>
  <si>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</si>
  <si>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</si>
  <si>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</si>
  <si>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</si>
  <si>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</si>
  <si>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</si>
  <si>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</si>
  <si>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</si>
  <si>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</si>
  <si>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</si>
  <si>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</si>
  <si>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</si>
  <si>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</si>
  <si>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</si>
  <si>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</si>
  <si>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</si>
  <si>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</si>
  <si>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</si>
  <si>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</si>
  <si>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</si>
  <si>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</si>
  <si>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</si>
  <si>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</si>
  <si>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</si>
  <si>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</si>
  <si>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</si>
  <si>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</si>
  <si>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</si>
  <si>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</si>
  <si>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</si>
  <si>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</si>
  <si>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</si>
  <si>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</si>
  <si>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</si>
  <si>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</si>
  <si>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</si>
  <si>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</si>
  <si>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</si>
  <si>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</si>
  <si>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</si>
  <si>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</si>
  <si>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</si>
  <si>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</si>
  <si>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</si>
  <si>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</si>
  <si>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</si>
  <si>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</si>
  <si>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</si>
  <si>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</si>
  <si>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</si>
  <si>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</si>
  <si>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</si>
  <si>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</si>
  <si>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</si>
  <si>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</si>
  <si>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</si>
  <si>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</si>
  <si>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</si>
  <si>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</si>
  <si>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</si>
  <si>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</si>
  <si>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</si>
  <si>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</si>
  <si>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</si>
  <si>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</si>
  <si>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</si>
  <si>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</si>
  <si>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</si>
  <si>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</si>
  <si>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</si>
  <si>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</si>
  <si>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</si>
  <si>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</si>
  <si>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</si>
  <si>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</si>
  <si>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</si>
  <si>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</si>
  <si>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</si>
  <si>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</si>
  <si>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</si>
  <si>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</si>
  <si>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</si>
  <si>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</si>
  <si>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</si>
  <si>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</si>
  <si>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</si>
  <si>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</si>
  <si>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</si>
  <si>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</si>
  <si>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</si>
  <si>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</si>
  <si>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</si>
  <si>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</si>
  <si>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</si>
  <si>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</si>
  <si>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</si>
  <si>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</si>
  <si>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</si>
  <si>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</si>
  <si>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</si>
  <si>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</si>
  <si>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</si>
  <si>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</si>
  <si>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</si>
  <si>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</si>
  <si>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</si>
  <si>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</si>
  <si>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</si>
  <si>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</si>
  <si>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</si>
  <si>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</si>
  <si>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</si>
  <si>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</si>
  <si>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</si>
  <si>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</si>
  <si>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</si>
  <si>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</si>
  <si>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</si>
  <si>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</si>
  <si>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</si>
  <si>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</si>
  <si>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</si>
  <si>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</si>
  <si>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</si>
  <si>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</si>
  <si>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</si>
  <si>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</si>
  <si>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</si>
  <si>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</si>
  <si>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</si>
  <si>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</si>
  <si>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</si>
  <si>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</si>
  <si>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</si>
  <si>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</si>
  <si>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</si>
  <si>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</si>
  <si>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</si>
  <si>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</si>
  <si>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</si>
  <si>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</si>
  <si>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</si>
  <si>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</si>
  <si>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</si>
  <si>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</si>
  <si>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</si>
  <si>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</si>
  <si>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</si>
  <si>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</si>
  <si>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</si>
  <si>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</si>
  <si>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</si>
  <si>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</si>
  <si>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</si>
  <si>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</si>
  <si>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</si>
  <si>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</si>
  <si>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</si>
  <si>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</si>
  <si>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</si>
  <si>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</si>
  <si>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</si>
  <si>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</si>
  <si>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</si>
  <si>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</si>
  <si>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</si>
  <si>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</si>
  <si>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</si>
  <si>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</si>
  <si>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</si>
  <si>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</si>
  <si>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</si>
  <si>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</si>
  <si>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</si>
  <si>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</si>
  <si>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</si>
  <si>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</si>
  <si>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</si>
  <si>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</si>
  <si>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</si>
  <si>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</si>
  <si>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</si>
  <si>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</si>
  <si>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</si>
  <si>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</si>
  <si>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</si>
  <si>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</si>
  <si>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</si>
  <si>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</si>
  <si>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</si>
  <si>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</si>
  <si>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</si>
  <si>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</si>
  <si>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</si>
  <si>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</si>
  <si>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</si>
  <si>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</si>
  <si>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</si>
  <si>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</si>
  <si>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</si>
  <si>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</si>
  <si>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</si>
  <si>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</si>
  <si>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</si>
  <si>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</si>
  <si>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</si>
  <si>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</si>
  <si>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</si>
  <si>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</si>
  <si>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</si>
  <si>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</si>
  <si>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</si>
  <si>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</si>
  <si>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</si>
  <si>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</si>
  <si>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</si>
  <si>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</si>
  <si>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</si>
  <si>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</si>
  <si>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</si>
  <si>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</si>
  <si>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</si>
  <si>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</si>
  <si>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</si>
  <si>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</si>
  <si>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</si>
  <si>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</si>
  <si>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</si>
  <si>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</si>
  <si>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</si>
  <si>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</si>
  <si>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</si>
  <si>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</si>
  <si>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</si>
  <si>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</si>
  <si>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</si>
  <si>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</si>
  <si>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</si>
  <si>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</si>
  <si>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</si>
  <si>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</si>
  <si>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</si>
  <si>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</si>
  <si>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</si>
  <si>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</si>
  <si>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</si>
  <si>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</si>
  <si>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</si>
  <si>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</si>
  <si>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</si>
  <si>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</si>
  <si>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</si>
  <si>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</si>
  <si>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</si>
  <si>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</si>
  <si>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</si>
  <si>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</si>
  <si>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</si>
  <si>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</si>
  <si>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</si>
  <si>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</si>
  <si>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</si>
  <si>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</si>
  <si>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</si>
  <si>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</si>
  <si>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</si>
  <si>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</si>
  <si>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</si>
  <si>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</si>
  <si>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</si>
  <si>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</si>
  <si>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</si>
  <si>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</si>
  <si>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</si>
  <si>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</si>
  <si>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</si>
  <si>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</si>
  <si>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</si>
  <si>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</si>
  <si>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</si>
  <si>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</si>
  <si>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</si>
  <si>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</si>
  <si>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</si>
  <si>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</si>
  <si>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</si>
  <si>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</si>
  <si>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</si>
  <si>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</si>
  <si>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</si>
  <si>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</si>
  <si>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</si>
  <si>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</si>
  <si>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</si>
  <si>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</si>
  <si>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</si>
  <si>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</si>
  <si>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</si>
  <si>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</si>
  <si>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</si>
  <si>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</si>
  <si>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</si>
  <si>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</si>
  <si>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</si>
  <si>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</si>
  <si>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</si>
  <si>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</si>
  <si>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</si>
  <si>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</si>
  <si>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</si>
  <si>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</si>
  <si>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</si>
  <si>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</si>
  <si>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</si>
  <si>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</si>
  <si>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</si>
  <si>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</si>
  <si>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</si>
  <si>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</si>
  <si>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</si>
  <si>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</si>
  <si>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</si>
  <si>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</si>
  <si>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</si>
  <si>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</si>
  <si>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</si>
  <si>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</si>
  <si>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</si>
  <si>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</si>
  <si>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</si>
  <si>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</si>
  <si>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</si>
  <si>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</si>
  <si>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</si>
  <si>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</si>
  <si>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</si>
  <si>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</si>
  <si>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</si>
  <si>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</si>
  <si>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</si>
  <si>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</si>
  <si>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</si>
  <si>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</si>
  <si>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</si>
  <si>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</si>
  <si>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</si>
  <si>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</si>
  <si>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</si>
  <si>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</si>
  <si>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</si>
  <si>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</si>
  <si>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</si>
  <si>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</si>
  <si>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</si>
  <si>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</si>
  <si>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</si>
  <si>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</si>
  <si>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</si>
  <si>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</si>
  <si>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</si>
  <si>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</si>
  <si>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</si>
  <si>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</si>
  <si>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</si>
  <si>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</si>
  <si>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</si>
  <si>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</si>
  <si>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</si>
  <si>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</si>
  <si>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</si>
  <si>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</si>
  <si>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</si>
  <si>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</si>
  <si>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</si>
  <si>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</si>
  <si>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</si>
  <si>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</si>
  <si>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</si>
  <si>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</si>
  <si>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</si>
  <si>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</si>
  <si>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</si>
  <si>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</si>
  <si>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</si>
  <si>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</si>
  <si>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</si>
  <si>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</si>
  <si>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</si>
  <si>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</si>
  <si>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</si>
  <si>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</si>
  <si>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</si>
  <si>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</si>
  <si>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</si>
  <si>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</si>
  <si>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</si>
  <si>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</si>
  <si>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</si>
  <si>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</si>
  <si>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</si>
  <si>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</si>
  <si>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</si>
  <si>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</si>
  <si>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</si>
  <si>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</si>
  <si>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</si>
  <si>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</si>
  <si>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</si>
  <si>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</si>
  <si>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</si>
  <si>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</si>
  <si>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</si>
  <si>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</si>
  <si>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</si>
  <si>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</si>
  <si>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</si>
  <si>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</si>
  <si>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</si>
  <si>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</si>
  <si>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</si>
  <si>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</si>
  <si>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</si>
  <si>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</si>
  <si>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</si>
  <si>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</si>
  <si>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</si>
  <si>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</si>
  <si>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</si>
  <si>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</si>
  <si>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</si>
  <si>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</si>
  <si>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</si>
  <si>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</si>
  <si>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</si>
  <si>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</si>
  <si>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</si>
  <si>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</si>
  <si>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</si>
  <si>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</si>
  <si>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</si>
  <si>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</si>
  <si>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</si>
  <si>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</si>
  <si>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</si>
  <si>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</si>
  <si>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</si>
  <si>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</si>
  <si>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</si>
  <si>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</si>
  <si>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</si>
  <si>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</si>
  <si>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</si>
  <si>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</si>
  <si>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</si>
  <si>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</si>
  <si>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</si>
  <si>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</si>
  <si>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</si>
  <si>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</si>
  <si>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</si>
  <si>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</si>
  <si>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</si>
  <si>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</si>
  <si>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</si>
  <si>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</si>
  <si>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</si>
  <si>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</si>
  <si>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</si>
  <si>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</si>
  <si>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</si>
  <si>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</si>
  <si>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</si>
  <si>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</si>
  <si>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</si>
  <si>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</si>
  <si>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</si>
  <si>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</si>
  <si>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</si>
  <si>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</si>
  <si>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</si>
  <si>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</si>
  <si>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</si>
  <si>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</si>
  <si>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</si>
  <si>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</si>
  <si>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</si>
  <si>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</si>
  <si>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</si>
  <si>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</si>
  <si>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</si>
  <si>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</si>
  <si>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</si>
  <si>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</si>
  <si>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</si>
  <si>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</si>
  <si>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</si>
  <si>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</si>
  <si>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</si>
  <si>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</si>
  <si>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</si>
  <si>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</si>
  <si>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</si>
  <si>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</si>
  <si>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</si>
  <si>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</si>
  <si>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</si>
  <si>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</si>
  <si>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</si>
  <si>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</si>
  <si>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</si>
  <si>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</si>
  <si>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</si>
  <si>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</si>
  <si>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</si>
  <si>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</si>
  <si>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</si>
  <si>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</si>
  <si>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</si>
  <si>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</si>
  <si>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</si>
  <si>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</si>
  <si>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</si>
  <si>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</si>
  <si>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</si>
  <si>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</si>
  <si>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</si>
  <si>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</si>
  <si>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</si>
  <si>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</si>
  <si>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</si>
  <si>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</si>
  <si>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</si>
  <si>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</si>
  <si>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</si>
  <si>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</si>
  <si>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</si>
  <si>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</si>
  <si>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</si>
  <si>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</si>
  <si>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</si>
  <si>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</si>
  <si>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</si>
  <si>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</si>
  <si>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</si>
  <si>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</si>
  <si>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</si>
  <si>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</si>
  <si>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</si>
  <si>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</si>
  <si>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</si>
  <si>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</si>
  <si>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</si>
  <si>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</si>
  <si>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</si>
  <si>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</si>
  <si>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</si>
  <si>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</si>
  <si>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</si>
  <si>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</si>
  <si>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</si>
  <si>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</si>
  <si>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</si>
  <si>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</si>
  <si>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</si>
  <si>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</si>
  <si>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</si>
  <si>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</si>
  <si>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</si>
  <si>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</si>
  <si>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</si>
  <si>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</si>
  <si>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</si>
  <si>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</si>
  <si>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</si>
  <si>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</si>
  <si>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</si>
  <si>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</si>
  <si>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</si>
  <si>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</si>
  <si>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</si>
  <si>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</si>
  <si>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</si>
  <si>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</si>
  <si>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</si>
  <si>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</si>
  <si>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</si>
  <si>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</si>
  <si>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</si>
  <si>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</si>
  <si>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</si>
  <si>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</si>
  <si>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</si>
  <si>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</si>
  <si>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</si>
  <si>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</si>
  <si>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</si>
  <si>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</si>
  <si>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</si>
  <si>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</si>
  <si>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</si>
  <si>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</si>
  <si>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</si>
  <si>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</si>
  <si>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</si>
  <si>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</si>
  <si>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</si>
  <si>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</si>
  <si>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</si>
  <si>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</si>
  <si>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</si>
  <si>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</si>
  <si>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</si>
  <si>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</si>
  <si>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</si>
  <si>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</si>
  <si>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</si>
  <si>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</si>
  <si>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</si>
  <si>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</si>
  <si>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</si>
  <si>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</si>
  <si>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</si>
  <si>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</si>
  <si>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</si>
  <si>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</si>
  <si>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</si>
  <si>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</si>
  <si>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</si>
  <si>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</si>
  <si>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</si>
  <si>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</si>
  <si>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</si>
  <si>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</si>
  <si>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</si>
  <si>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</si>
  <si>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</si>
  <si>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</si>
  <si>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</si>
  <si>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</si>
  <si>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</si>
  <si>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</si>
  <si>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</si>
  <si>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</si>
  <si>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</si>
  <si>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</si>
  <si>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</si>
  <si>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</si>
  <si>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</si>
  <si>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</si>
  <si>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</si>
  <si>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</si>
  <si>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</si>
  <si>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</si>
  <si>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</si>
  <si>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</si>
  <si>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</si>
  <si>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</si>
  <si>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</si>
  <si>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</si>
  <si>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</si>
  <si>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</si>
  <si>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</si>
  <si>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</si>
  <si>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</si>
  <si>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</si>
  <si>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</si>
  <si>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</si>
  <si>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</si>
  <si>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</si>
  <si>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</si>
  <si>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</si>
  <si>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</si>
  <si>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</si>
  <si>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</si>
  <si>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</si>
  <si>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</si>
  <si>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</si>
  <si>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</si>
  <si>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</si>
  <si>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</si>
  <si>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</si>
  <si>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</si>
  <si>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</si>
  <si>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</si>
  <si>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</si>
  <si>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</si>
  <si>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</si>
  <si>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</si>
  <si>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</si>
  <si>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</si>
  <si>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</si>
  <si>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</si>
  <si>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</si>
  <si>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</si>
  <si>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</si>
  <si>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</si>
  <si>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</si>
  <si>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</si>
  <si>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</si>
  <si>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</si>
  <si>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</si>
  <si>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</si>
  <si>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</si>
  <si>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</si>
  <si>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</si>
  <si>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</si>
  <si>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</si>
  <si>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</si>
  <si>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</si>
  <si>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</si>
  <si>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</si>
  <si>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</si>
  <si>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</si>
  <si>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</si>
  <si>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</si>
  <si>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</si>
  <si>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</si>
  <si>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</si>
  <si>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</si>
  <si>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</si>
  <si>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</si>
  <si>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</si>
  <si>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</si>
  <si>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</si>
  <si>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</si>
  <si>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</si>
  <si>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</si>
  <si>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</si>
  <si>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</si>
  <si>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</si>
  <si>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</si>
  <si>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</si>
  <si>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</si>
  <si>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</si>
  <si>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</si>
  <si>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</si>
  <si>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</si>
  <si>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</si>
  <si>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</si>
  <si>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</si>
  <si>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</si>
  <si>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</si>
  <si>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</si>
  <si>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</si>
  <si>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</si>
  <si>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</si>
  <si>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</si>
  <si>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</si>
  <si>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</si>
  <si>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</si>
  <si>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</si>
  <si>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</si>
  <si>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</si>
  <si>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</si>
  <si>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</si>
  <si>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</si>
  <si>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</si>
  <si>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</si>
  <si>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</si>
  <si>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</si>
  <si>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</si>
  <si>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</si>
  <si>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</si>
  <si>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</si>
  <si>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</si>
  <si>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</si>
  <si>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</si>
  <si>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</si>
  <si>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</si>
  <si>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</si>
  <si>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</si>
  <si>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</si>
  <si>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</si>
  <si>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</si>
  <si>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</si>
  <si>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</si>
  <si>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</si>
  <si>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</si>
  <si>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</si>
  <si>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</si>
  <si>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</si>
  <si>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</si>
  <si>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</si>
  <si>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</si>
  <si>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</si>
  <si>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</si>
  <si>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</si>
  <si>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</si>
  <si>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</si>
  <si>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</si>
  <si>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</si>
  <si>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</si>
  <si>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</si>
  <si>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</si>
  <si>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</si>
  <si>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</si>
  <si>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</si>
  <si>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</si>
  <si>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</si>
  <si>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</si>
  <si>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</si>
  <si>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</si>
  <si>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</si>
  <si>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</si>
  <si>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</si>
  <si>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</si>
  <si>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</si>
  <si>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</si>
  <si>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</si>
  <si>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</si>
  <si>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</si>
  <si>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</si>
  <si>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</si>
  <si>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</si>
  <si>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</si>
  <si>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</si>
  <si>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</si>
  <si>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</si>
  <si>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</si>
  <si>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</si>
  <si>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</si>
  <si>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</si>
  <si>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</si>
  <si>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</si>
  <si>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</si>
  <si>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</si>
  <si>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</si>
  <si>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</si>
  <si>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</si>
  <si>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</si>
  <si>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</si>
  <si>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</si>
  <si>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</si>
  <si>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</si>
  <si>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</si>
  <si>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</si>
  <si>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</si>
  <si>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</si>
  <si>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</si>
  <si>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</si>
  <si>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</si>
  <si>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</si>
  <si>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</si>
  <si>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</si>
  <si>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</si>
  <si>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</si>
  <si>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</si>
  <si>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</si>
  <si>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</si>
  <si>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</si>
  <si>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</si>
  <si>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</si>
  <si>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</si>
  <si>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</si>
  <si>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</si>
  <si>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</si>
  <si>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</si>
  <si>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</si>
  <si>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</si>
  <si>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</si>
  <si>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</si>
  <si>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</si>
  <si>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</si>
  <si>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</si>
  <si>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</si>
  <si>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</si>
  <si>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</si>
  <si>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</si>
  <si>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</si>
  <si>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</si>
  <si>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</si>
  <si>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</si>
  <si>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</si>
  <si>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</si>
  <si>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</si>
  <si>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</si>
  <si>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</si>
  <si>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</si>
  <si>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</si>
  <si>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</si>
  <si>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</si>
  <si>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</si>
  <si>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</si>
  <si>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</si>
  <si>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</si>
  <si>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</si>
  <si>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</si>
  <si>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</si>
  <si>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</si>
  <si>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</si>
  <si>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</si>
  <si>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</si>
  <si>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</si>
  <si>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</si>
  <si>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</si>
  <si>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</si>
  <si>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</si>
  <si>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</si>
  <si>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</si>
  <si>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</si>
  <si>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</si>
  <si>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</si>
  <si>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</si>
  <si>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</si>
  <si>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</si>
  <si>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</si>
  <si>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</si>
  <si>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</si>
  <si>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</si>
  <si>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</si>
  <si>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</si>
  <si>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</si>
  <si>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</si>
  <si>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</si>
  <si>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</si>
  <si>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</si>
  <si>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</si>
  <si>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</si>
  <si>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</si>
  <si>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</si>
  <si>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</si>
  <si>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</si>
  <si>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</si>
  <si>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</si>
  <si>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</si>
  <si>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</si>
  <si>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</si>
  <si>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</si>
  <si>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</si>
  <si>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</si>
  <si>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</si>
  <si>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</si>
  <si>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</si>
  <si>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</si>
  <si>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</si>
  <si>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</si>
  <si>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</si>
  <si>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</si>
  <si>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</si>
  <si>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</si>
  <si>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</si>
  <si>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</si>
  <si>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</si>
  <si>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</si>
  <si>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</si>
  <si>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</si>
  <si>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</si>
  <si>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</si>
  <si>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</si>
  <si>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</si>
  <si>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</si>
  <si>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</si>
  <si>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</si>
  <si>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</si>
  <si>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</si>
  <si>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</si>
  <si>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</si>
  <si>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</si>
  <si>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</si>
  <si>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</si>
  <si>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</si>
  <si>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</si>
  <si>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</si>
  <si>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</si>
  <si>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</si>
  <si>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</si>
  <si>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</si>
  <si>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</si>
  <si>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</si>
  <si>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</si>
  <si>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</si>
  <si>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</si>
  <si>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</si>
  <si>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</si>
  <si>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</si>
  <si>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</si>
  <si>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</si>
  <si>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</si>
  <si>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</si>
  <si>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</si>
  <si>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</si>
  <si>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</si>
  <si>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</si>
  <si>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</si>
  <si>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</si>
  <si>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</si>
  <si>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</si>
  <si>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</si>
  <si>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</si>
  <si>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</si>
  <si>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</si>
  <si>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</si>
  <si>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</si>
  <si>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</si>
  <si>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</si>
  <si>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</si>
  <si>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</si>
  <si>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</si>
  <si>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</si>
  <si>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</si>
  <si>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</si>
  <si>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</si>
  <si>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</si>
  <si>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</si>
  <si>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</si>
  <si>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</si>
  <si>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</si>
  <si>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</si>
  <si>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</si>
  <si>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</si>
  <si>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</si>
  <si>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</si>
  <si>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</si>
  <si>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</si>
  <si>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</si>
  <si>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</si>
  <si>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</si>
  <si>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</si>
  <si>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</si>
  <si>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</si>
  <si>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</si>
  <si>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</si>
  <si>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</si>
  <si>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</si>
  <si>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</si>
  <si>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</si>
  <si>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</si>
  <si>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</si>
  <si>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</si>
  <si>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</si>
  <si>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</si>
  <si>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</si>
  <si>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</si>
  <si>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</si>
  <si>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</si>
  <si>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</si>
  <si>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</si>
  <si>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</si>
  <si>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</si>
  <si>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</si>
  <si>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</si>
  <si>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</si>
  <si>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</si>
  <si>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</si>
  <si>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</si>
  <si>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</si>
  <si>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</si>
  <si>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</si>
  <si>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</si>
  <si>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</si>
  <si>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</si>
  <si>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</si>
  <si>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</si>
  <si>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</si>
  <si>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</si>
  <si>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</si>
  <si>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</si>
  <si>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</si>
  <si>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</si>
  <si>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</si>
  <si>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</si>
  <si>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</si>
  <si>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</si>
  <si>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</si>
  <si>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</si>
  <si>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</si>
  <si>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</si>
  <si>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</si>
  <si>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</si>
  <si>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</si>
  <si>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</si>
  <si>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</si>
  <si>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</si>
  <si>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</si>
  <si>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</si>
  <si>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</si>
  <si>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</si>
  <si>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</si>
  <si>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</si>
  <si>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</si>
  <si>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</si>
  <si>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</si>
  <si>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</si>
  <si>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</si>
  <si>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</si>
  <si>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</si>
  <si>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</si>
  <si>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</si>
  <si>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</si>
  <si>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</si>
  <si>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</si>
  <si>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</si>
  <si>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</si>
  <si>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</si>
  <si>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</si>
  <si>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</si>
  <si>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</si>
  <si>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</si>
  <si>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</si>
  <si>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</si>
  <si>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</si>
  <si>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</si>
  <si>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</si>
  <si>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</si>
  <si>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</si>
  <si>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</si>
  <si>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</si>
  <si>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</si>
  <si>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</si>
  <si>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</si>
  <si>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</si>
  <si>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</si>
  <si>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</si>
  <si>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</si>
  <si>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</si>
  <si>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</si>
  <si>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</si>
  <si>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</si>
  <si>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</si>
  <si>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</si>
  <si>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</si>
  <si>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</si>
  <si>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</si>
  <si>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</si>
  <si>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</si>
  <si>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</si>
  <si>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</si>
  <si>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</si>
  <si>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</si>
  <si>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</si>
  <si>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</si>
  <si>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</si>
  <si>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</si>
  <si>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</si>
  <si>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</si>
  <si>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</si>
  <si>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</si>
  <si>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</si>
  <si>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</si>
  <si>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</si>
  <si>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</si>
  <si>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</si>
  <si>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</si>
  <si>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</si>
  <si>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</si>
  <si>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</si>
  <si>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</si>
  <si>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</si>
  <si>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</si>
  <si>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</si>
  <si>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</si>
  <si>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</si>
  <si>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</si>
  <si>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</si>
  <si>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</si>
  <si>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</si>
  <si>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</si>
  <si>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</si>
  <si>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</si>
  <si>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</si>
  <si>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</si>
  <si>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</si>
  <si>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</si>
  <si>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</si>
  <si>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</si>
  <si>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</si>
  <si>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</si>
  <si>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</si>
  <si>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</si>
  <si>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</si>
  <si>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</si>
  <si>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</si>
  <si>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</si>
  <si>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</si>
  <si>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</si>
  <si>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</si>
  <si>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</si>
  <si>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</si>
  <si>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</si>
  <si>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</si>
  <si>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</si>
  <si>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</si>
  <si>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</si>
  <si>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</si>
  <si>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</si>
  <si>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</si>
  <si>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</si>
  <si>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</si>
  <si>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</si>
  <si>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</si>
  <si>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</si>
  <si>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</si>
  <si>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</si>
  <si>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</si>
  <si>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</si>
  <si>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</si>
  <si>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</si>
  <si>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</si>
  <si>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</si>
  <si>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</si>
  <si>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</si>
  <si>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</si>
  <si>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</si>
  <si>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</si>
  <si>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</si>
  <si>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</si>
  <si>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</si>
  <si>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</si>
  <si>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</si>
  <si>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</si>
  <si>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</si>
  <si>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</si>
  <si>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</si>
  <si>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</si>
  <si>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</si>
  <si>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</si>
  <si>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</si>
  <si>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</si>
  <si>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</si>
  <si>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</si>
  <si>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</si>
  <si>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</si>
  <si>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</si>
  <si>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</si>
  <si>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</si>
  <si>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</si>
  <si>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</si>
  <si>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</si>
  <si>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</si>
  <si>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</si>
  <si>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</si>
  <si>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</si>
  <si>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</si>
  <si>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</si>
  <si>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</si>
  <si>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</si>
  <si>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</si>
  <si>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</si>
  <si>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</si>
  <si>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</si>
  <si>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</si>
  <si>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</si>
  <si>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</si>
  <si>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</si>
  <si>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</si>
  <si>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</si>
  <si>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</si>
  <si>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</si>
  <si>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</si>
  <si>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</si>
  <si>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</si>
  <si>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</si>
  <si>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</si>
  <si>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</si>
  <si>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</si>
  <si>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</si>
  <si>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</si>
  <si>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</si>
  <si>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</si>
  <si>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</si>
  <si>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</si>
  <si>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</si>
  <si>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</si>
  <si>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</si>
  <si>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</si>
  <si>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</si>
  <si>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</si>
  <si>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</si>
  <si>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</si>
  <si>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</si>
  <si>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</si>
  <si>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</si>
  <si>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</si>
  <si>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</si>
  <si>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</si>
  <si>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</si>
  <si>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</si>
  <si>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</si>
  <si>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</si>
  <si>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</si>
  <si>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</si>
  <si>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</si>
  <si>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</si>
  <si>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</si>
  <si>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</si>
  <si>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</si>
  <si>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</si>
  <si>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</si>
  <si>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</si>
  <si>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</si>
  <si>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</si>
  <si>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</si>
  <si>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</si>
  <si>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</si>
  <si>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</si>
  <si>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</si>
  <si>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</si>
  <si>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</si>
  <si>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</si>
  <si>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</si>
  <si>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</si>
  <si>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</si>
  <si>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</si>
  <si>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</si>
  <si>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</si>
  <si>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</si>
  <si>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</si>
  <si>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</si>
  <si>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</si>
  <si>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</si>
  <si>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</si>
  <si>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</si>
  <si>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</si>
  <si>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</si>
  <si>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</si>
  <si>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</si>
  <si>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</si>
  <si>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</si>
  <si>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</si>
  <si>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</si>
  <si>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</si>
  <si>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</si>
  <si>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</si>
  <si>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</si>
  <si>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</si>
  <si>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</si>
  <si>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</si>
  <si>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</si>
  <si>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</si>
  <si>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</si>
  <si>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</si>
  <si>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</si>
  <si>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</si>
  <si>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</si>
  <si>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</si>
  <si>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</si>
  <si>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</si>
  <si>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</si>
  <si>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</si>
  <si>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</si>
  <si>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</si>
  <si>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</si>
  <si>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</si>
  <si>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</si>
  <si>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</si>
  <si>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</si>
  <si>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</si>
  <si>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</si>
  <si>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</si>
  <si>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</si>
  <si>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</si>
  <si>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</si>
  <si>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</si>
  <si>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</si>
  <si>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</si>
  <si>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</si>
  <si>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</si>
  <si>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</si>
  <si>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</si>
  <si>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</si>
  <si>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</si>
  <si>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</si>
  <si>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</si>
  <si>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</si>
  <si>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</si>
  <si>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</si>
  <si>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</si>
  <si>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</si>
  <si>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</si>
  <si>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</si>
  <si>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</si>
  <si>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</si>
  <si>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</si>
  <si>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</si>
  <si>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</si>
  <si>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</si>
  <si>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</si>
  <si>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</si>
  <si>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</si>
  <si>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</si>
  <si>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</si>
  <si>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</si>
  <si>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</si>
  <si>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</si>
  <si>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</si>
  <si>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</si>
  <si>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</si>
  <si>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</si>
  <si>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</si>
  <si>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</si>
  <si>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</si>
  <si>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</si>
  <si>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</si>
  <si>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</si>
  <si>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</si>
  <si>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</si>
  <si>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</si>
  <si>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</si>
  <si>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</si>
  <si>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</si>
  <si>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</si>
  <si>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</si>
  <si>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</si>
  <si>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</si>
  <si>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</si>
  <si>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</si>
  <si>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</si>
  <si>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</si>
  <si>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</si>
  <si>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</si>
  <si>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</si>
  <si>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</si>
  <si>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</si>
  <si>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</si>
  <si>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</si>
  <si>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</si>
  <si>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</si>
  <si>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</si>
  <si>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</si>
  <si>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</si>
  <si>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</si>
  <si>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</si>
  <si>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</si>
  <si>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</si>
  <si>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</si>
  <si>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</si>
  <si>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</si>
  <si>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</si>
  <si>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</si>
  <si>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</si>
  <si>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</si>
  <si>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</si>
  <si>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</si>
  <si>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</si>
  <si>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</si>
  <si>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</si>
  <si>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</si>
  <si>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</si>
  <si>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</si>
  <si>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</si>
  <si>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</si>
  <si>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</si>
  <si>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</si>
  <si>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</si>
  <si>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</si>
  <si>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</si>
  <si>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</si>
  <si>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</si>
  <si>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</si>
  <si>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</si>
  <si>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</si>
  <si>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</si>
  <si>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</si>
  <si>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</si>
  <si>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</si>
  <si>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</si>
  <si>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</si>
  <si>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</si>
  <si>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</si>
  <si>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</si>
  <si>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</si>
  <si>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</si>
  <si>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</si>
  <si>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</si>
  <si>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</si>
  <si>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</si>
  <si>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</si>
  <si>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</si>
  <si>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</si>
  <si>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</si>
  <si>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</si>
  <si>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</si>
  <si>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</si>
  <si>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</si>
  <si>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</si>
  <si>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</si>
  <si>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</si>
  <si>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</si>
  <si>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</si>
  <si>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</si>
  <si>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</si>
  <si>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</si>
  <si>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</si>
  <si>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</si>
  <si>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</si>
  <si>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</si>
  <si>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</si>
  <si>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</si>
  <si>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</si>
  <si>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</si>
  <si>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</si>
  <si>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</si>
  <si>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</si>
  <si>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</si>
  <si>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</si>
  <si>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</si>
  <si>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</si>
  <si>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</si>
  <si>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</si>
  <si>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</si>
  <si>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</si>
  <si>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</si>
  <si>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</si>
  <si>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</si>
  <si>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</si>
  <si>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</si>
  <si>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</si>
  <si>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</si>
  <si>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</si>
  <si>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</si>
  <si>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</si>
  <si>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</si>
  <si>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</si>
  <si>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</si>
  <si>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</si>
  <si>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</si>
  <si>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</si>
  <si>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</si>
  <si>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</si>
  <si>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</si>
  <si>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</si>
  <si>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</si>
  <si>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</si>
  <si>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</si>
  <si>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</si>
  <si>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</si>
  <si>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</si>
  <si>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</si>
  <si>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</si>
  <si>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</si>
  <si>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</si>
  <si>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</si>
  <si>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</si>
  <si>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</si>
  <si>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</si>
  <si>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</si>
  <si>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</si>
  <si>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</si>
  <si>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</si>
  <si>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</si>
  <si>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</si>
  <si>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</si>
  <si>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</si>
  <si>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</si>
  <si>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</si>
  <si>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</si>
  <si>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</si>
  <si>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</si>
  <si>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</si>
  <si>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</si>
  <si>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</si>
  <si>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</si>
  <si>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</si>
  <si>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</si>
  <si>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</si>
  <si>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</si>
  <si>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</si>
  <si>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</si>
  <si>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</si>
  <si>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</si>
  <si>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</si>
  <si>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</si>
  <si>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</si>
  <si>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</si>
  <si>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</si>
  <si>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</si>
  <si>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</si>
  <si>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</si>
  <si>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</si>
  <si>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</si>
  <si>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</si>
  <si>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</si>
  <si>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</si>
  <si>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</si>
  <si>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</si>
  <si>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</si>
  <si>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</si>
  <si>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</si>
  <si>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</si>
  <si>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</si>
  <si>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</si>
  <si>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</si>
  <si>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</si>
  <si>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</si>
  <si>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</si>
  <si>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</si>
  <si>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</si>
  <si>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</si>
  <si>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</si>
  <si>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</si>
  <si>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</si>
  <si>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</si>
  <si>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</si>
  <si>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</si>
  <si>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</si>
  <si>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</si>
  <si>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</si>
  <si>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</si>
  <si>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</si>
  <si>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</si>
  <si>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</si>
  <si>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</si>
  <si>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</si>
  <si>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</si>
  <si>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</si>
  <si>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</si>
  <si>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</si>
  <si>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</si>
  <si>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</si>
  <si>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</si>
  <si>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</si>
  <si>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</si>
  <si>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</si>
  <si>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</si>
  <si>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</si>
  <si>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</si>
  <si>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</si>
  <si>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</si>
  <si>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</si>
  <si>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</si>
  <si>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</si>
  <si>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</si>
  <si>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</si>
  <si>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</si>
  <si>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</si>
  <si>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</si>
  <si>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</si>
  <si>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</si>
  <si>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</si>
  <si>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</si>
  <si>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</si>
  <si>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</si>
  <si>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</si>
  <si>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</si>
  <si>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</si>
  <si>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</si>
  <si>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</si>
  <si>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</si>
  <si>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</si>
  <si>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</si>
  <si>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</si>
  <si>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</si>
  <si>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</si>
  <si>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</si>
  <si>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</si>
  <si>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</si>
  <si>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</si>
  <si>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</si>
  <si>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</si>
  <si>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</si>
  <si>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</si>
  <si>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</si>
  <si>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</si>
  <si>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</si>
  <si>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</si>
  <si>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</si>
  <si>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</si>
  <si>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</si>
  <si>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</si>
  <si>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</si>
  <si>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</si>
  <si>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</si>
  <si>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</si>
  <si>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</si>
  <si>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</si>
  <si>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</si>
  <si>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</si>
  <si>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</si>
  <si>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</si>
  <si>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</si>
  <si>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</si>
  <si>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</si>
  <si>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</si>
  <si>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</si>
  <si>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</si>
  <si>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</si>
  <si>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</si>
  <si>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</si>
  <si>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</si>
  <si>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</si>
  <si>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</si>
  <si>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</si>
  <si>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</si>
  <si>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</si>
  <si>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</si>
  <si>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</si>
  <si>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</si>
  <si>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</si>
  <si>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</si>
  <si>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</si>
  <si>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</si>
  <si>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</si>
  <si>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</si>
  <si>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</si>
  <si>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</si>
  <si>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</si>
  <si>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</si>
  <si>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</si>
  <si>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</si>
  <si>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</si>
  <si>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</si>
  <si>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</si>
  <si>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</si>
  <si>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</si>
  <si>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</si>
  <si>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</si>
  <si>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</si>
  <si>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</si>
  <si>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</si>
  <si>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</si>
  <si>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</si>
  <si>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</si>
  <si>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</si>
  <si>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</si>
  <si>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</si>
  <si>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</si>
  <si>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</si>
  <si>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</si>
  <si>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</si>
  <si>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</si>
  <si>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</si>
  <si>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</si>
  <si>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</si>
  <si>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</si>
  <si>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</si>
  <si>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</si>
  <si>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</si>
  <si>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</si>
  <si>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</si>
  <si>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</si>
  <si>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</si>
  <si>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</si>
  <si>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</si>
  <si>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</si>
  <si>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</si>
  <si>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</si>
  <si>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</si>
  <si>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</si>
  <si>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</si>
  <si>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</si>
  <si>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</si>
  <si>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</si>
  <si>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</si>
  <si>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</si>
  <si>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</si>
  <si>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</si>
  <si>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</si>
  <si>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</si>
  <si>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</si>
  <si>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</si>
  <si>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</si>
  <si>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</si>
  <si>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</si>
  <si>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</si>
  <si>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</si>
  <si>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</si>
  <si>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</si>
  <si>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</si>
  <si>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</si>
  <si>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</si>
  <si>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</si>
  <si>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</si>
  <si>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</si>
  <si>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</si>
  <si>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</si>
  <si>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</si>
  <si>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</si>
  <si>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</si>
  <si>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</si>
  <si>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</si>
  <si>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</si>
  <si>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</si>
  <si>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</si>
  <si>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</si>
  <si>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</si>
  <si>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</si>
  <si>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</si>
  <si>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</si>
  <si>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</si>
  <si>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</si>
  <si>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</si>
  <si>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</si>
  <si>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</si>
  <si>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</si>
  <si>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</si>
  <si>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</si>
  <si>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</si>
  <si>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</si>
  <si>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</si>
  <si>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</si>
  <si>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</si>
  <si>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</si>
  <si>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</si>
  <si>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</si>
  <si>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</si>
  <si>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</si>
  <si>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</si>
  <si>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</si>
  <si>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</si>
  <si>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</si>
  <si>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</si>
  <si>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</si>
  <si>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</si>
  <si>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</si>
  <si>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</si>
  <si>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</si>
  <si>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</si>
  <si>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</si>
  <si>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</si>
  <si>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</si>
  <si>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</si>
  <si>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</si>
  <si>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</si>
  <si>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</si>
  <si>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</si>
  <si>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</si>
  <si>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</si>
  <si>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</si>
  <si>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</si>
  <si>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</si>
  <si>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</si>
  <si>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</si>
  <si>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</si>
  <si>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</si>
  <si>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</si>
  <si>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</si>
  <si>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</si>
  <si>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</si>
  <si>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</si>
  <si>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</si>
  <si>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</si>
  <si>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</si>
  <si>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</si>
  <si>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</si>
  <si>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</si>
  <si>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</si>
  <si>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</si>
  <si>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</si>
  <si>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</si>
  <si>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</si>
  <si>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</si>
  <si>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</si>
  <si>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</si>
  <si>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</si>
  <si>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</si>
  <si>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</si>
  <si>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</si>
  <si>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</si>
  <si>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</si>
  <si>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</si>
  <si>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</si>
  <si>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</si>
  <si>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</si>
  <si>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</si>
  <si>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</si>
  <si>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</si>
  <si>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</si>
  <si>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</si>
  <si>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</si>
  <si>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</si>
  <si>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</si>
  <si>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</si>
  <si>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</si>
  <si>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</si>
  <si>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</si>
  <si>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</si>
  <si>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</si>
  <si>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</si>
  <si>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</si>
  <si>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</si>
  <si>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</si>
  <si>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</si>
  <si>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</si>
  <si>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</si>
  <si>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</si>
  <si>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</si>
  <si>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</si>
  <si>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</si>
  <si>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</si>
  <si>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</si>
  <si>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</si>
  <si>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</si>
  <si>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</si>
  <si>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</si>
  <si>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</si>
  <si>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</si>
  <si>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</si>
  <si>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</si>
  <si>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</si>
  <si>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</si>
  <si>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</si>
  <si>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</si>
  <si>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</si>
  <si>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</si>
  <si>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</si>
  <si>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</si>
  <si>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</si>
  <si>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</si>
  <si>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</si>
  <si>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</si>
  <si>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</si>
  <si>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</si>
  <si>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</si>
  <si>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</si>
  <si>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</si>
  <si>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</si>
  <si>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</si>
  <si>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</si>
  <si>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</si>
  <si>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</si>
  <si>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</si>
  <si>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</si>
  <si>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</si>
  <si>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</si>
  <si>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</si>
  <si>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</si>
  <si>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</si>
  <si>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</si>
  <si>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</si>
  <si>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</si>
  <si>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</si>
  <si>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</si>
  <si>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</si>
  <si>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</si>
  <si>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</si>
  <si>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</si>
  <si>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</si>
  <si>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</si>
  <si>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</si>
  <si>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</si>
  <si>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</si>
  <si>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</si>
  <si>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</si>
  <si>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</si>
  <si>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</si>
  <si>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</si>
  <si>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</si>
  <si>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</si>
  <si>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</si>
  <si>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</si>
  <si>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</si>
  <si>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</si>
  <si>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</si>
  <si>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</si>
  <si>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</si>
  <si>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</si>
  <si>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</si>
  <si>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</si>
  <si>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</si>
  <si>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</si>
  <si>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</si>
  <si>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</si>
  <si>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</si>
  <si>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</si>
  <si>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</si>
  <si>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</si>
  <si>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</si>
  <si>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</si>
  <si>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</si>
  <si>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</si>
  <si>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</si>
  <si>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</si>
  <si>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</si>
  <si>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</si>
  <si>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</si>
  <si>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</si>
  <si>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</si>
  <si>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</si>
  <si>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</si>
  <si>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</si>
  <si>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</si>
  <si>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</si>
  <si>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</si>
  <si>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</si>
  <si>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</si>
  <si>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</si>
  <si>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</si>
  <si>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</si>
  <si>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</si>
  <si>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</si>
  <si>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</si>
  <si>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</si>
  <si>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</si>
  <si>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</si>
  <si>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</si>
  <si>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</si>
  <si>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</si>
  <si>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</si>
  <si>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</si>
  <si>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</si>
  <si>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</si>
  <si>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</si>
  <si>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</si>
  <si>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</si>
  <si>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</si>
  <si>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</si>
  <si>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</si>
  <si>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</si>
  <si>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</si>
  <si>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</si>
  <si>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</si>
  <si>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</si>
  <si>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</si>
  <si>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</si>
  <si>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</si>
  <si>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</si>
  <si>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</si>
  <si>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</si>
  <si>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</si>
  <si>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</si>
  <si>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</si>
  <si>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</si>
  <si>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</si>
  <si>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</si>
  <si>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</si>
  <si>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</si>
  <si>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</si>
  <si>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</si>
  <si>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</si>
  <si>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</si>
  <si>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</si>
  <si>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</si>
  <si>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</si>
  <si>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</si>
  <si>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</si>
  <si>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</si>
  <si>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</si>
  <si>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</si>
  <si>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</si>
  <si>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</si>
  <si>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</si>
  <si>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</si>
  <si>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</si>
  <si>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</si>
  <si>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</si>
  <si>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</si>
  <si>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</si>
  <si>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</si>
  <si>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</si>
  <si>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</si>
  <si>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</si>
  <si>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</si>
  <si>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</si>
  <si>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</si>
  <si>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</si>
  <si>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</si>
  <si>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</si>
  <si>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</si>
  <si>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</si>
  <si>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</si>
  <si>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</si>
  <si>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</si>
  <si>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</si>
  <si>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</si>
  <si>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</si>
  <si>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</si>
  <si>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</si>
  <si>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</si>
  <si>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</si>
  <si>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</si>
  <si>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</si>
  <si>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</si>
  <si>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</si>
  <si>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</si>
  <si>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</si>
  <si>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</si>
  <si>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</si>
  <si>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</si>
  <si>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</si>
  <si>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</si>
  <si>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</si>
  <si>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</si>
  <si>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</si>
  <si>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</si>
  <si>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</si>
  <si>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</si>
  <si>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</si>
  <si>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</si>
  <si>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</si>
  <si>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</si>
  <si>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</si>
  <si>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</si>
  <si>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</si>
  <si>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</si>
  <si>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</si>
  <si>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</si>
  <si>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</si>
  <si>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</si>
  <si>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</si>
  <si>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</si>
  <si>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</si>
  <si>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</si>
  <si>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</si>
  <si>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</si>
  <si>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</si>
  <si>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</si>
  <si>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</si>
  <si>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</si>
  <si>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</si>
  <si>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</si>
  <si>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</si>
  <si>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</si>
  <si>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</si>
  <si>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</si>
  <si>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</si>
  <si>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</si>
  <si>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</si>
  <si>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</si>
  <si>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</si>
  <si>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</si>
  <si>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</si>
  <si>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</si>
  <si>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</si>
  <si>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</si>
  <si>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</si>
  <si>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</si>
  <si>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</si>
  <si>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</si>
  <si>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</si>
  <si>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</si>
  <si>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</si>
  <si>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</si>
  <si>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</si>
  <si>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</si>
  <si>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</si>
  <si>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</si>
  <si>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</si>
  <si>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</si>
  <si>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</si>
  <si>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</si>
  <si>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</si>
  <si>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</si>
  <si>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</si>
  <si>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</si>
  <si>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</si>
  <si>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</si>
  <si>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</si>
  <si>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</si>
  <si>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</si>
  <si>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</si>
  <si>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</si>
  <si>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</si>
  <si>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</si>
  <si>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</si>
  <si>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</si>
  <si>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</si>
  <si>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</si>
  <si>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</si>
  <si>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</si>
  <si>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</si>
  <si>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</si>
  <si>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</si>
  <si>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</si>
  <si>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</si>
  <si>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</si>
  <si>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</si>
  <si>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</si>
  <si>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</si>
  <si>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</si>
  <si>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</si>
  <si>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</si>
  <si>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</si>
  <si>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</si>
  <si>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</si>
  <si>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</si>
  <si>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</si>
  <si>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</si>
  <si>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</si>
  <si>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</si>
  <si>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</si>
  <si>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</si>
  <si>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</si>
  <si>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</si>
  <si>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</si>
  <si>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</si>
  <si>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</si>
  <si>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</si>
  <si>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</si>
  <si>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</si>
  <si>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</si>
  <si>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</si>
  <si>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</si>
  <si>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</si>
  <si>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</si>
  <si>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</si>
  <si>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</si>
  <si>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</si>
  <si>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</si>
  <si>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</si>
  <si>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</si>
  <si>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</si>
  <si>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</si>
  <si>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</si>
  <si>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</si>
  <si>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</si>
  <si>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</si>
  <si>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</si>
  <si>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</si>
  <si>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</si>
  <si>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</si>
  <si>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</si>
  <si>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</si>
  <si>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</si>
  <si>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</si>
  <si>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</si>
  <si>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</si>
  <si>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</si>
  <si>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</si>
  <si>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</si>
  <si>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</si>
  <si>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</si>
  <si>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</si>
  <si>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</si>
  <si>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</si>
  <si>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</si>
  <si>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</si>
  <si>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</si>
  <si>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</si>
  <si>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</si>
  <si>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</si>
  <si>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</si>
  <si>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</si>
  <si>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</si>
  <si>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</si>
  <si>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</si>
  <si>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</si>
  <si>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</si>
  <si>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</si>
  <si>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</si>
  <si>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</si>
  <si>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</si>
  <si>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</si>
  <si>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</si>
  <si>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</si>
  <si>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</si>
  <si>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</si>
  <si>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</si>
  <si>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</si>
  <si>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</si>
  <si>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</si>
  <si>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</si>
  <si>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</si>
  <si>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</si>
  <si>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</si>
  <si>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</si>
  <si>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</si>
  <si>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</si>
  <si>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</si>
  <si>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</si>
  <si>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</si>
  <si>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</si>
  <si>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</si>
  <si>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</si>
  <si>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</si>
  <si>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</si>
  <si>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</si>
  <si>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</si>
  <si>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</si>
  <si>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</si>
  <si>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</si>
  <si>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</si>
  <si>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</si>
  <si>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</si>
  <si>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</si>
  <si>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</si>
  <si>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</si>
  <si>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</si>
  <si>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</si>
  <si>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</si>
  <si>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</si>
  <si>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</si>
  <si>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</si>
  <si>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</si>
  <si>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</si>
  <si>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</si>
  <si>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</si>
  <si>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</si>
  <si>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</si>
  <si>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</si>
  <si>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</si>
  <si>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</si>
  <si>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</si>
  <si>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</si>
  <si>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</si>
  <si>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</si>
  <si>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</si>
  <si>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</si>
  <si>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</si>
  <si>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</si>
  <si>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</si>
  <si>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</si>
  <si>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</si>
  <si>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</si>
  <si>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</si>
  <si>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</si>
  <si>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</si>
  <si>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</si>
  <si>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</si>
  <si>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</si>
  <si>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</si>
  <si>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</si>
  <si>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</si>
  <si>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</si>
  <si>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</si>
  <si>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</si>
  <si>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</si>
  <si>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</si>
  <si>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</si>
  <si>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</si>
  <si>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</si>
  <si>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</si>
  <si>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</si>
  <si>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</si>
  <si>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</si>
  <si>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</si>
  <si>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</si>
  <si>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</si>
  <si>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</si>
  <si>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</si>
  <si>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</si>
  <si>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</si>
  <si>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</si>
  <si>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</si>
  <si>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</si>
  <si>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</si>
  <si>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</si>
  <si>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</si>
  <si>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</si>
  <si>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</si>
  <si>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</si>
  <si>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</si>
  <si>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</si>
  <si>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</si>
  <si>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</si>
  <si>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</si>
  <si>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</si>
  <si>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</si>
  <si>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</si>
  <si>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</si>
  <si>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</si>
  <si>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</si>
  <si>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</si>
  <si>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</si>
  <si>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</si>
  <si>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</si>
  <si>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</si>
  <si>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</si>
  <si>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</si>
  <si>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</si>
  <si>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</si>
  <si>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</si>
  <si>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</si>
  <si>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</si>
  <si>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</si>
  <si>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</si>
  <si>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</si>
  <si>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</si>
  <si>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</si>
  <si>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</si>
  <si>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</si>
  <si>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</si>
  <si>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</si>
  <si>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</si>
  <si>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</si>
  <si>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</si>
  <si>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</si>
  <si>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</si>
  <si>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</si>
  <si>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</si>
  <si>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</si>
  <si>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</si>
  <si>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</si>
  <si>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</si>
  <si>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</si>
  <si>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</si>
  <si>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</si>
  <si>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</si>
  <si>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</si>
  <si>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</si>
  <si>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</si>
  <si>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</si>
  <si>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</si>
  <si>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</si>
  <si>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</si>
  <si>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</si>
  <si>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</si>
  <si>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</si>
  <si>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</si>
  <si>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</si>
  <si>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</si>
  <si>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</si>
  <si>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</si>
  <si>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</si>
  <si>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</si>
  <si>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</si>
  <si>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</si>
  <si>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</si>
  <si>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</si>
  <si>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</si>
  <si>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</si>
  <si>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</si>
  <si>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</si>
  <si>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</si>
  <si>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</si>
  <si>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</si>
  <si>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</si>
  <si>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</si>
  <si>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</si>
  <si>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</si>
  <si>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</si>
  <si>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</si>
  <si>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</si>
  <si>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</si>
  <si>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</si>
  <si>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</si>
  <si>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</si>
  <si>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</si>
  <si>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</si>
  <si>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</si>
  <si>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</si>
  <si>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</si>
  <si>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</si>
  <si>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</si>
  <si>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</si>
  <si>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</si>
  <si>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</si>
  <si>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</si>
  <si>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</si>
  <si>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</si>
  <si>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</si>
  <si>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</si>
  <si>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</si>
  <si>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</si>
  <si>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</si>
  <si>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</si>
  <si>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</si>
  <si>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</si>
  <si>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</si>
  <si>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</si>
  <si>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</si>
  <si>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</si>
  <si>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</si>
  <si>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</si>
  <si>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</si>
  <si>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</si>
  <si>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</si>
  <si>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</si>
  <si>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</si>
  <si>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</si>
  <si>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</si>
  <si>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</si>
  <si>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</si>
  <si>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</si>
  <si>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</si>
  <si>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</si>
  <si>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</si>
  <si>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</si>
  <si>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</si>
  <si>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</si>
  <si>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</si>
  <si>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</si>
  <si>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</si>
  <si>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</si>
  <si>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</si>
  <si>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</si>
  <si>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</si>
  <si>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</si>
  <si>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</si>
  <si>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</si>
  <si>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</si>
  <si>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</si>
  <si>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</si>
  <si>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</si>
  <si>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</si>
  <si>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</si>
  <si>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</si>
  <si>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</si>
  <si>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</si>
  <si>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</si>
  <si>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</si>
  <si>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</si>
  <si>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</si>
  <si>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</si>
  <si>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</si>
  <si>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</si>
  <si>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</si>
  <si>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</si>
  <si>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</si>
  <si>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</si>
  <si>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</si>
  <si>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</si>
  <si>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</si>
  <si>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</si>
  <si>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</si>
  <si>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</si>
  <si>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</si>
  <si>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</si>
  <si>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</si>
  <si>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</si>
  <si>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</si>
  <si>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</si>
  <si>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</si>
  <si>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</si>
  <si>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</si>
  <si>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</si>
  <si>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</si>
  <si>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</si>
  <si>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</si>
  <si>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</si>
  <si>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</si>
  <si>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</si>
  <si>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</si>
  <si>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</si>
  <si>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</si>
  <si>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</si>
  <si>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</si>
  <si>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</si>
  <si>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</si>
  <si>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</si>
  <si>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</si>
  <si>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</si>
  <si>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</si>
  <si>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</si>
  <si>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</si>
  <si>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</si>
  <si>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</si>
  <si>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</si>
  <si>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</si>
  <si>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</si>
  <si>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</si>
  <si>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</si>
  <si>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</si>
  <si>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</si>
  <si>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</si>
  <si>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</si>
  <si>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</si>
  <si>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</si>
  <si>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</si>
  <si>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</si>
  <si>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</si>
  <si>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</si>
  <si>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</si>
  <si>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</si>
  <si>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</si>
  <si>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</si>
  <si>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</si>
  <si>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</si>
  <si>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</si>
  <si>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</si>
  <si>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</si>
  <si>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</si>
  <si>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</si>
  <si>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</si>
  <si>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</si>
  <si>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</si>
  <si>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</si>
  <si>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</si>
  <si>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</si>
  <si>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</si>
  <si>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</si>
  <si>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</si>
  <si>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</si>
  <si>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</si>
  <si>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</si>
  <si>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</si>
  <si>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</si>
  <si>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</si>
  <si>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</si>
  <si>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</si>
  <si>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</si>
  <si>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</si>
  <si>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</si>
  <si>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</si>
  <si>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</si>
  <si>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</si>
  <si>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</si>
  <si>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</si>
  <si>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</si>
  <si>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</si>
  <si>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</si>
  <si>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</si>
  <si>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</si>
  <si>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</si>
  <si>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</si>
  <si>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</si>
  <si>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</si>
  <si>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</si>
  <si>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</si>
  <si>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</si>
  <si>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</si>
  <si>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</si>
  <si>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</si>
  <si>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</si>
  <si>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</si>
  <si>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</si>
  <si>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</si>
  <si>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</si>
  <si>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</si>
  <si>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</si>
  <si>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</si>
  <si>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</si>
  <si>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</si>
  <si>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</si>
  <si>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</si>
  <si>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</si>
  <si>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</si>
  <si>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</si>
  <si>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</si>
  <si>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</si>
  <si>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</si>
  <si>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</si>
  <si>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</si>
  <si>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</si>
  <si>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</si>
  <si>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</si>
  <si>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</si>
  <si>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</si>
  <si>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</si>
  <si>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</si>
  <si>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</si>
  <si>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</si>
  <si>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</si>
  <si>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</si>
  <si>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</si>
  <si>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</si>
  <si>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</si>
  <si>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</si>
  <si>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</si>
  <si>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</si>
  <si>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</si>
  <si>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</si>
  <si>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</si>
  <si>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</si>
  <si>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</si>
  <si>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</si>
  <si>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</si>
  <si>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</si>
  <si>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</si>
  <si>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</si>
  <si>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</si>
  <si>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</si>
  <si>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</si>
  <si>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</si>
  <si>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</si>
  <si>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</si>
  <si>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</si>
  <si>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</si>
  <si>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</si>
  <si>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</si>
  <si>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</si>
  <si>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</si>
  <si>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</si>
  <si>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</si>
  <si>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</si>
  <si>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</si>
  <si>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</si>
  <si>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</si>
  <si>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</si>
  <si>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</si>
  <si>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</si>
  <si>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</si>
  <si>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</si>
  <si>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</si>
  <si>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</si>
  <si>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</si>
  <si>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</si>
  <si>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</si>
  <si>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</si>
  <si>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</si>
  <si>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</si>
  <si>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</si>
  <si>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</si>
  <si>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</si>
  <si>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</si>
  <si>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</si>
  <si>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</si>
  <si>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</si>
  <si>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</si>
  <si>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</si>
  <si>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</si>
  <si>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</si>
  <si>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</si>
  <si>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</si>
  <si>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</si>
  <si>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</si>
  <si>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</si>
  <si>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</si>
  <si>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</si>
  <si>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</si>
  <si>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</si>
  <si>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</si>
  <si>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</si>
  <si>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</si>
  <si>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</si>
  <si>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</si>
  <si>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</si>
  <si>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</si>
  <si>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</si>
  <si>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</si>
  <si>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</si>
  <si>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</si>
  <si>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</si>
  <si>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</si>
  <si>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</si>
  <si>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</si>
  <si>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</si>
  <si>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</si>
  <si>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</si>
  <si>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</si>
  <si>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</si>
  <si>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</si>
  <si>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</si>
  <si>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</si>
  <si>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</si>
  <si>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</si>
  <si>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</si>
  <si>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</si>
  <si>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</si>
  <si>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</si>
  <si>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</si>
  <si>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</si>
  <si>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</si>
  <si>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</si>
  <si>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</si>
  <si>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</si>
  <si>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</si>
  <si>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</si>
  <si>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</si>
  <si>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</si>
  <si>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</si>
  <si>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</si>
  <si>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</si>
  <si>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</si>
  <si>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</si>
  <si>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</si>
  <si>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</si>
  <si>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</si>
  <si>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</si>
  <si>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</si>
  <si>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</si>
  <si>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</si>
  <si>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</si>
  <si>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</si>
  <si>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</si>
  <si>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</si>
  <si>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</si>
  <si>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</si>
  <si>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</si>
  <si>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</si>
  <si>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</si>
  <si>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</si>
  <si>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</si>
  <si>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</si>
  <si>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</si>
  <si>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</si>
  <si>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</si>
  <si>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</si>
  <si>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</si>
  <si>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</si>
  <si>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</si>
  <si>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</si>
  <si>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</si>
  <si>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</si>
  <si>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</si>
  <si>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</si>
  <si>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</si>
  <si>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</si>
  <si>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</si>
  <si>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</si>
  <si>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</si>
  <si>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</si>
  <si>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</si>
  <si>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</si>
  <si>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</si>
  <si>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</si>
  <si>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</si>
  <si>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</si>
  <si>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</si>
  <si>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</si>
  <si>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</si>
  <si>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</si>
  <si>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</si>
  <si>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</si>
  <si>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</si>
  <si>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</si>
  <si>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</si>
  <si>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</si>
  <si>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</si>
  <si>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</si>
  <si>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</si>
  <si>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</si>
  <si>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</si>
  <si>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</si>
  <si>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</si>
  <si>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</si>
  <si>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</si>
  <si>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</si>
  <si>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</si>
  <si>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</si>
  <si>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</si>
  <si>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</si>
  <si>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</si>
  <si>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</si>
  <si>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</si>
  <si>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</si>
  <si>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</si>
  <si>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</si>
  <si>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</si>
  <si>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</si>
  <si>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</si>
  <si>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</si>
  <si>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</si>
  <si>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</si>
  <si>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</si>
  <si>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</si>
  <si>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</si>
  <si>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</si>
  <si>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</si>
  <si>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</si>
  <si>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</si>
  <si>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</si>
  <si>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</si>
  <si>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</si>
  <si>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</si>
  <si>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</si>
  <si>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</si>
  <si>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</si>
  <si>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</si>
  <si>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</si>
  <si>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</si>
  <si>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</si>
  <si>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</si>
  <si>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</si>
  <si>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</si>
  <si>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</si>
  <si>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</si>
  <si>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</si>
  <si>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</si>
  <si>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</si>
  <si>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</si>
  <si>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</si>
  <si>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</si>
  <si>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</si>
  <si>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</si>
  <si>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</si>
  <si>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</si>
  <si>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</si>
  <si>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</si>
  <si>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</si>
  <si>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</si>
  <si>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</si>
  <si>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</si>
  <si>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</si>
  <si>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</si>
  <si>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</si>
  <si>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</si>
  <si>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</si>
  <si>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</si>
  <si>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</si>
  <si>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</si>
  <si>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</si>
  <si>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</si>
  <si>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</si>
  <si>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</si>
  <si>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</si>
  <si>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</si>
  <si>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</si>
  <si>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</si>
  <si>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</si>
  <si>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</si>
  <si>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</si>
  <si>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</si>
  <si>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</si>
  <si>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</si>
  <si>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</si>
  <si>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</si>
  <si>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</si>
  <si>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</si>
  <si>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</si>
  <si>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</si>
  <si>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</si>
  <si>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</si>
  <si>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</si>
  <si>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</si>
  <si>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</si>
  <si>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</si>
  <si>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</si>
  <si>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</si>
  <si>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</si>
  <si>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</si>
  <si>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</si>
  <si>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</si>
  <si>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</si>
  <si>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</si>
  <si>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</si>
  <si>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</si>
  <si>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</si>
  <si>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</si>
  <si>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</si>
  <si>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</si>
  <si>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</si>
  <si>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</si>
  <si>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</si>
  <si>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</si>
  <si>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</si>
  <si>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</si>
  <si>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</si>
  <si>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</si>
  <si>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</si>
  <si>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</si>
  <si>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</si>
  <si>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</si>
  <si>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</si>
  <si>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</si>
  <si>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</si>
  <si>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</si>
  <si>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</si>
  <si>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</si>
  <si>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</si>
  <si>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</si>
  <si>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</si>
  <si>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</si>
  <si>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</si>
  <si>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</si>
  <si>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</si>
  <si>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</si>
  <si>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</si>
  <si>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</si>
  <si>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</si>
  <si>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</si>
  <si>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</si>
  <si>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</si>
  <si>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</si>
  <si>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</si>
  <si>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</si>
  <si>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</si>
  <si>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</si>
  <si>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</si>
  <si>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</si>
  <si>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</si>
  <si>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</si>
  <si>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</si>
  <si>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</si>
  <si>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</si>
  <si>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</si>
  <si>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</si>
  <si>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</si>
  <si>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</si>
  <si>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</si>
  <si>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</si>
  <si>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</si>
  <si>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</si>
  <si>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</si>
  <si>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</si>
  <si>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</si>
  <si>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</si>
  <si>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</si>
  <si>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</si>
  <si>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</si>
  <si>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</si>
  <si>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</si>
  <si>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</si>
  <si>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</si>
  <si>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</si>
  <si>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</si>
  <si>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</si>
  <si>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</si>
  <si>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</si>
  <si>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</si>
  <si>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</si>
  <si>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</si>
  <si>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</si>
  <si>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</si>
  <si>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</si>
  <si>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</si>
  <si>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</si>
  <si>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</si>
  <si>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</si>
  <si>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</si>
  <si>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</si>
  <si>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</si>
  <si>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</si>
  <si>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</si>
  <si>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</si>
  <si>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</si>
  <si>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</si>
  <si>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</si>
  <si>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</si>
  <si>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</si>
  <si>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</si>
  <si>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</si>
  <si>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</si>
  <si>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</si>
  <si>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</si>
  <si>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</si>
  <si>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</si>
  <si>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</si>
  <si>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</si>
  <si>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</si>
  <si>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</si>
  <si>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</si>
  <si>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</si>
  <si>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</si>
  <si>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</si>
  <si>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</si>
  <si>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</si>
  <si>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</si>
  <si>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</si>
  <si>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</si>
  <si>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</si>
  <si>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</si>
  <si>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</si>
  <si>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</si>
  <si>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</si>
  <si>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</si>
  <si>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</si>
  <si>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</si>
  <si>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</si>
  <si>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</si>
  <si>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</si>
  <si>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</si>
  <si>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</si>
  <si>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</si>
  <si>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</si>
  <si>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</si>
  <si>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</si>
  <si>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</si>
  <si>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</si>
  <si>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</si>
  <si>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</si>
  <si>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</si>
  <si>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</si>
  <si>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</si>
  <si>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</si>
  <si>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</si>
  <si>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</si>
  <si>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</si>
  <si>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</si>
  <si>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</si>
  <si>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</si>
  <si>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</si>
  <si>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</si>
  <si>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</si>
  <si>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</si>
  <si>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</si>
  <si>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</si>
  <si>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</si>
  <si>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</si>
  <si>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</si>
  <si>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</si>
  <si>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</si>
  <si>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</si>
  <si>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</si>
  <si>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</si>
  <si>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</si>
  <si>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</si>
  <si>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</si>
  <si>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</si>
  <si>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</si>
  <si>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</si>
  <si>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</si>
  <si>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</si>
  <si>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</si>
  <si>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</si>
  <si>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</si>
  <si>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</si>
  <si>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</si>
  <si>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</si>
  <si>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</si>
  <si>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</si>
  <si>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</si>
  <si>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</si>
  <si>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</si>
  <si>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</si>
  <si>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</si>
  <si>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</si>
  <si>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</si>
  <si>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</si>
  <si>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</si>
  <si>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</si>
  <si>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</si>
  <si>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</si>
  <si>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</si>
  <si>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</si>
  <si>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</si>
  <si>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</si>
  <si>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</si>
  <si>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</si>
  <si>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</si>
  <si>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</si>
  <si>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</si>
  <si>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</si>
  <si>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</si>
  <si>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</si>
  <si>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</si>
  <si>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</si>
  <si>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</si>
  <si>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</si>
  <si>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</si>
  <si>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</si>
  <si>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</si>
  <si>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</si>
  <si>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</si>
  <si>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</si>
  <si>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</si>
  <si>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</si>
  <si>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</si>
  <si>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</si>
  <si>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</si>
  <si>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</si>
  <si>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</si>
  <si>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</si>
  <si>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</si>
  <si>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</si>
  <si>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</si>
  <si>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</si>
  <si>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</si>
  <si>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</si>
  <si>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</si>
  <si>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</si>
  <si>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</si>
  <si>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</si>
  <si>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</si>
  <si>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</si>
  <si>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</si>
  <si>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</si>
  <si>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</si>
  <si>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</si>
  <si>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</si>
  <si>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</si>
  <si>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</si>
  <si>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</si>
  <si>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</si>
  <si>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</si>
  <si>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</si>
  <si>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</si>
  <si>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</si>
  <si>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</si>
  <si>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</si>
  <si>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</si>
  <si>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</si>
  <si>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</si>
  <si>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</si>
  <si>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</si>
  <si>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</si>
  <si>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</si>
  <si>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</si>
  <si>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</si>
  <si>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</si>
  <si>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</si>
  <si>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</si>
  <si>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</si>
  <si>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</si>
  <si>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</si>
  <si>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</si>
  <si>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</si>
  <si>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</si>
  <si>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</si>
  <si>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</si>
  <si>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</si>
  <si>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</si>
  <si>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</si>
  <si>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</si>
  <si>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</si>
  <si>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</si>
  <si>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</si>
  <si>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</si>
  <si>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</si>
  <si>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</si>
  <si>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</si>
  <si>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</si>
  <si>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</si>
  <si>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</si>
  <si>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</si>
  <si>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</si>
  <si>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</si>
  <si>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</si>
  <si>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</si>
  <si>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</si>
  <si>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</si>
  <si>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</si>
  <si>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</si>
  <si>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</si>
  <si>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</si>
  <si>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</si>
  <si>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</si>
  <si>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</si>
  <si>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</si>
  <si>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</si>
  <si>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</si>
  <si>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</si>
  <si>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</si>
  <si>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</si>
  <si>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</si>
  <si>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</si>
  <si>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</si>
  <si>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</si>
  <si>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</si>
  <si>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</si>
  <si>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</si>
  <si>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</si>
  <si>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</si>
  <si>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</si>
  <si>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</si>
  <si>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</si>
  <si>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</si>
  <si>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</si>
  <si>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</si>
  <si>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</si>
  <si>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</si>
  <si>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</si>
  <si>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</si>
  <si>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</si>
  <si>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</si>
  <si>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</si>
  <si>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</si>
  <si>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</si>
  <si>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</si>
  <si>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</si>
  <si>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</si>
  <si>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</si>
  <si>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</si>
  <si>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</si>
  <si>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</si>
  <si>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</si>
  <si>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</si>
  <si>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</si>
  <si>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</si>
  <si>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</si>
  <si>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</si>
  <si>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</si>
  <si>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</si>
  <si>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</si>
  <si>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</si>
  <si>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</si>
  <si>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</si>
  <si>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</si>
  <si>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</si>
  <si>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</si>
  <si>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</si>
  <si>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</si>
  <si>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</si>
  <si>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</si>
  <si>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</si>
  <si>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</si>
  <si>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</si>
  <si>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</si>
  <si>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</si>
  <si>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</si>
  <si>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</si>
  <si>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</si>
  <si>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</si>
  <si>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</si>
  <si>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</si>
  <si>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</si>
  <si>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</si>
  <si>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</si>
  <si>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</si>
  <si>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</si>
  <si>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</si>
  <si>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</si>
  <si>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</si>
  <si>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</si>
  <si>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</si>
  <si>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</si>
  <si>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</si>
  <si>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</si>
  <si>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</si>
  <si>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</si>
  <si>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</si>
  <si>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</si>
  <si>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</si>
  <si>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</si>
  <si>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</si>
  <si>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</si>
  <si>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</si>
  <si>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</si>
  <si>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</si>
  <si>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</si>
  <si>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</si>
  <si>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</si>
  <si>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</si>
  <si>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</si>
  <si>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</si>
  <si>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</si>
  <si>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</si>
  <si>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</si>
  <si>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</si>
  <si>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</si>
  <si>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</si>
  <si>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</si>
  <si>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</si>
  <si>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</si>
  <si>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</si>
  <si>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</si>
  <si>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</si>
  <si>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</si>
  <si>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</si>
  <si>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</si>
  <si>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</si>
  <si>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</si>
  <si>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</si>
  <si>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</si>
  <si>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</si>
  <si>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</si>
  <si>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</si>
  <si>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</si>
  <si>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</si>
  <si>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</si>
  <si>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</si>
  <si>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</si>
  <si>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</si>
  <si>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</si>
  <si>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</si>
  <si>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</si>
  <si>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</si>
  <si>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</si>
  <si>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</si>
  <si>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</si>
  <si>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</si>
  <si>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</si>
  <si>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</si>
  <si>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</si>
  <si>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</si>
  <si>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</si>
  <si>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</si>
  <si>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</si>
  <si>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</si>
  <si>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</si>
  <si>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</si>
  <si>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</si>
  <si>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</si>
  <si>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</si>
  <si>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</si>
  <si>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</si>
  <si>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</si>
  <si>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</si>
  <si>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</si>
  <si>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</si>
  <si>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</si>
  <si>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</si>
  <si>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</si>
  <si>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</si>
  <si>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</si>
  <si>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</si>
  <si>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</si>
  <si>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</si>
  <si>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</si>
  <si>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</si>
  <si>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</si>
  <si>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</si>
  <si>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</si>
  <si>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</si>
  <si>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</si>
  <si>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</si>
  <si>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</si>
  <si>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</si>
  <si>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</si>
  <si>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</si>
  <si>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</si>
  <si>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</si>
  <si>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</si>
  <si>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</si>
  <si>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</si>
  <si>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</si>
  <si>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</si>
  <si>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</si>
  <si>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</si>
  <si>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</si>
  <si>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</si>
  <si>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</si>
  <si>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</si>
  <si>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</si>
  <si>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</si>
  <si>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</si>
  <si>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</si>
  <si>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</si>
  <si>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</si>
  <si>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</si>
  <si>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</si>
  <si>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</si>
  <si>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</si>
  <si>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</si>
  <si>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</si>
  <si>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</si>
  <si>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</si>
  <si>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</si>
  <si>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</si>
  <si>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</si>
  <si>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</si>
  <si>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</si>
  <si>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</si>
  <si>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</si>
  <si>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</si>
  <si>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</si>
  <si>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</si>
  <si>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</si>
  <si>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</si>
  <si>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</si>
  <si>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</si>
  <si>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</si>
  <si>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</si>
  <si>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</si>
  <si>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</si>
  <si>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</si>
  <si>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</si>
  <si>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</si>
  <si>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</si>
  <si>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</si>
  <si>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</si>
  <si>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</si>
  <si>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</si>
  <si>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</si>
  <si>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</si>
  <si>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</si>
  <si>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</si>
  <si>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</si>
  <si>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</si>
  <si>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</si>
  <si>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</si>
  <si>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</si>
  <si>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</si>
  <si>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</si>
  <si>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</si>
  <si>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</si>
  <si>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</si>
  <si>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</si>
  <si>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</si>
  <si>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</si>
  <si>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</si>
  <si>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</si>
  <si>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</si>
  <si>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</si>
  <si>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</si>
  <si>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</si>
  <si>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</si>
  <si>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</si>
  <si>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</si>
  <si>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</si>
  <si>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</si>
  <si>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</si>
  <si>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</si>
  <si>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</si>
  <si>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</si>
  <si>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</si>
  <si>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</si>
  <si>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</si>
  <si>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</si>
  <si>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</si>
  <si>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</si>
  <si>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</si>
  <si>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</si>
  <si>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</si>
  <si>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</si>
  <si>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</si>
  <si>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</si>
  <si>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</si>
  <si>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</si>
  <si>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</si>
  <si>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</si>
  <si>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</si>
  <si>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</si>
  <si>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</si>
  <si>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</si>
  <si>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</si>
  <si>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</si>
  <si>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</si>
  <si>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</si>
  <si>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</si>
  <si>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</si>
  <si>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</si>
  <si>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</si>
  <si>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</si>
  <si>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</si>
  <si>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</si>
  <si>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</si>
  <si>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</si>
  <si>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</si>
  <si>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</si>
  <si>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</si>
  <si>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</si>
  <si>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</si>
  <si>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</si>
  <si>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</si>
  <si>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</si>
  <si>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</si>
  <si>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</si>
  <si>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</si>
  <si>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</si>
  <si>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</si>
  <si>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</si>
  <si>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</si>
  <si>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</si>
  <si>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</si>
  <si>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</si>
  <si>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</si>
  <si>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</si>
  <si>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</si>
  <si>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</si>
  <si>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</si>
  <si>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</si>
  <si>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</si>
  <si>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</si>
  <si>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</si>
  <si>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</si>
  <si>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</si>
  <si>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</si>
  <si>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</si>
  <si>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</si>
  <si>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</si>
  <si>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</si>
  <si>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</si>
  <si>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</si>
  <si>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</si>
  <si>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</si>
  <si>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</si>
  <si>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</si>
  <si>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</si>
  <si>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</si>
  <si>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</si>
  <si>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</si>
  <si>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</si>
  <si>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</si>
  <si>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</si>
  <si>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</si>
  <si>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</si>
  <si>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</si>
  <si>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</si>
  <si>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</si>
  <si>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</si>
  <si>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</si>
  <si>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</si>
  <si>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</si>
  <si>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</si>
  <si>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</si>
  <si>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</si>
  <si>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</si>
  <si>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</si>
  <si>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</si>
  <si>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</si>
  <si>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</si>
  <si>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</si>
  <si>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</si>
  <si>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</si>
  <si>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</si>
  <si>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</si>
  <si>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</si>
  <si>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</si>
  <si>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</si>
  <si>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</si>
  <si>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</si>
  <si>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</si>
  <si>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</si>
  <si>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</si>
  <si>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</si>
  <si>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</si>
  <si>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</si>
  <si>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</si>
  <si>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</si>
  <si>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</si>
  <si>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</si>
  <si>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</si>
  <si>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</si>
  <si>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</si>
  <si>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</si>
  <si>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</si>
  <si>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</si>
  <si>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</si>
  <si>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</si>
  <si>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</si>
  <si>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</si>
  <si>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</si>
  <si>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</si>
  <si>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</si>
  <si>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</si>
  <si>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</si>
  <si>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</si>
  <si>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</si>
  <si>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</si>
  <si>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</si>
  <si>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</si>
  <si>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</si>
  <si>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</si>
  <si>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</si>
  <si>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</si>
  <si>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</si>
  <si>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</si>
  <si>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</si>
  <si>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</si>
  <si>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</si>
  <si>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</si>
  <si>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</si>
  <si>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</si>
  <si>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</si>
  <si>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</si>
  <si>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</si>
  <si>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</si>
  <si>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</si>
  <si>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</si>
  <si>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</si>
  <si>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</si>
  <si>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</si>
  <si>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</si>
  <si>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</si>
  <si>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</si>
  <si>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</si>
  <si>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</si>
  <si>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</si>
  <si>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</si>
  <si>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</si>
  <si>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</si>
  <si>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</si>
  <si>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</si>
  <si>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</si>
  <si>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</si>
  <si>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</si>
  <si>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</si>
  <si>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</si>
  <si>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</si>
  <si>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</si>
  <si>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</si>
  <si>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</si>
  <si>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</si>
  <si>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</si>
  <si>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</si>
  <si>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</si>
  <si>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</si>
  <si>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</si>
  <si>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</si>
  <si>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</si>
  <si>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</si>
  <si>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</si>
  <si>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</si>
  <si>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</si>
  <si>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</si>
  <si>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</si>
  <si>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</si>
  <si>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</si>
  <si>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</si>
  <si>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</si>
  <si>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</si>
  <si>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</si>
  <si>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</si>
  <si>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</si>
  <si>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</si>
  <si>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</si>
  <si>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</si>
  <si>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</si>
  <si>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</si>
  <si>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</si>
  <si>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</si>
  <si>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</si>
  <si>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</si>
  <si>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</si>
  <si>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</si>
  <si>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</si>
  <si>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</si>
  <si>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</si>
  <si>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</si>
  <si>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</si>
  <si>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</si>
  <si>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</si>
  <si>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</si>
  <si>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</si>
  <si>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</si>
  <si>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</si>
  <si>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</si>
  <si>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</si>
  <si>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</si>
  <si>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</si>
  <si>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</si>
  <si>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</si>
  <si>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</si>
  <si>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</si>
  <si>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</si>
  <si>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</si>
  <si>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</si>
  <si>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</si>
  <si>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</si>
  <si>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</si>
  <si>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</si>
  <si>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</si>
  <si>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</si>
  <si>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</si>
  <si>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</si>
  <si>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</si>
  <si>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</si>
  <si>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</si>
  <si>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</si>
  <si>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</si>
  <si>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</si>
  <si>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</si>
  <si>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</si>
  <si>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</si>
  <si>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</si>
  <si>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</si>
  <si>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</si>
  <si>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</si>
  <si>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</si>
  <si>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</si>
  <si>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</si>
  <si>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</si>
  <si>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</si>
  <si>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</si>
  <si>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</si>
  <si>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</si>
  <si>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</si>
  <si>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</si>
  <si>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</si>
  <si>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</si>
  <si>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</si>
  <si>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</si>
  <si>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</si>
  <si>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</si>
  <si>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</si>
  <si>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</si>
  <si>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</si>
  <si>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</si>
  <si>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</si>
  <si>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</si>
  <si>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</si>
  <si>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</si>
  <si>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</si>
  <si>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</si>
  <si>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</si>
  <si>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</si>
  <si>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</si>
  <si>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</si>
  <si>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</si>
  <si>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</si>
  <si>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</si>
  <si>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</si>
  <si>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</si>
  <si>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</si>
  <si>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</si>
  <si>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</si>
  <si>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</si>
  <si>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</si>
  <si>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</si>
  <si>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</si>
  <si>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</si>
  <si>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</si>
  <si>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</si>
  <si>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</si>
  <si>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</si>
  <si>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</si>
  <si>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</si>
  <si>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</si>
  <si>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</si>
  <si>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</si>
  <si>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</si>
  <si>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</si>
  <si>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</si>
  <si>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</si>
  <si>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</si>
  <si>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</si>
  <si>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</si>
  <si>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</si>
  <si>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</si>
  <si>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</si>
  <si>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</si>
  <si>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</si>
  <si>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</si>
  <si>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</si>
  <si>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</si>
  <si>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</si>
  <si>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</si>
  <si>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</si>
  <si>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</si>
  <si>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</si>
  <si>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</si>
  <si>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</si>
  <si>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</si>
  <si>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</si>
  <si>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</si>
  <si>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</si>
  <si>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</si>
  <si>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</si>
  <si>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</si>
  <si>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</si>
  <si>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</si>
  <si>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</si>
  <si>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</si>
  <si>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</si>
  <si>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</si>
  <si>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</si>
  <si>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</si>
  <si>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</si>
  <si>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</si>
  <si>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</si>
  <si>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</si>
  <si>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</si>
  <si>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</si>
  <si>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</si>
  <si>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</si>
  <si>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</si>
  <si>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</si>
  <si>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</si>
  <si>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</si>
  <si>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</si>
  <si>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</si>
  <si>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</si>
  <si>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</si>
  <si>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</si>
  <si>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</si>
  <si>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</si>
  <si>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</si>
  <si>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</si>
  <si>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</si>
  <si>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</si>
  <si>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</si>
  <si>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</si>
  <si>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</si>
  <si>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</si>
  <si>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</si>
  <si>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</si>
  <si>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</si>
  <si>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</si>
  <si>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</si>
  <si>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</si>
  <si>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</si>
  <si>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</si>
  <si>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</si>
  <si>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</si>
  <si>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</si>
  <si>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</si>
  <si>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</si>
  <si>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</si>
  <si>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</si>
  <si>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</si>
  <si>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</si>
  <si>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</si>
  <si>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</si>
  <si>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</si>
  <si>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</si>
  <si>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</si>
  <si>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</si>
  <si>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</si>
  <si>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</si>
  <si>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</si>
  <si>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</si>
  <si>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</si>
  <si>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</si>
  <si>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</si>
  <si>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</si>
  <si>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</si>
  <si>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</si>
  <si>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</si>
  <si>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</si>
  <si>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</si>
  <si>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</si>
  <si>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</si>
  <si>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</si>
  <si>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</si>
  <si>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</si>
  <si>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</si>
  <si>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</si>
  <si>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</si>
  <si>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</si>
  <si>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</si>
  <si>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</si>
  <si>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</si>
  <si>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</si>
  <si>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</si>
  <si>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</si>
  <si>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</si>
  <si>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</si>
  <si>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</si>
  <si>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</si>
  <si>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</si>
  <si>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</si>
  <si>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</si>
  <si>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</si>
  <si>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</si>
  <si>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</si>
  <si>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</si>
  <si>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</si>
  <si>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</si>
  <si>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</si>
  <si>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</si>
  <si>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</si>
  <si>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</si>
  <si>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</si>
  <si>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</si>
  <si>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</si>
  <si>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</si>
  <si>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</si>
  <si>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</si>
  <si>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</si>
  <si>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</si>
  <si>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</si>
  <si>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</si>
  <si>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</si>
  <si>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</si>
  <si>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</si>
  <si>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</si>
  <si>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</si>
  <si>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</si>
  <si>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</si>
  <si>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</si>
  <si>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</si>
  <si>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</si>
  <si>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</si>
  <si>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</si>
  <si>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</si>
  <si>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</si>
  <si>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</si>
  <si>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</si>
  <si>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</si>
  <si>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</si>
  <si>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</si>
  <si>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</si>
  <si>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</si>
  <si>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</si>
  <si>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</si>
  <si>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</si>
  <si>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</si>
  <si>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</si>
  <si>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</si>
  <si>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</si>
  <si>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</si>
  <si>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</si>
  <si>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</si>
  <si>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</si>
  <si>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</si>
  <si>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</si>
  <si>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</si>
  <si>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</si>
  <si>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</si>
  <si>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</si>
  <si>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</si>
  <si>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</si>
  <si>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</si>
  <si>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</si>
  <si>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</si>
  <si>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</si>
  <si>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</si>
  <si>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</si>
  <si>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</si>
  <si>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</si>
  <si>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</si>
  <si>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</si>
  <si>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</si>
  <si>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</si>
  <si>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</si>
  <si>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</si>
  <si>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</si>
  <si>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</si>
  <si>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</si>
  <si>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</si>
  <si>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</si>
  <si>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</si>
  <si>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</si>
  <si>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</si>
  <si>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</si>
  <si>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</si>
  <si>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</si>
  <si>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</si>
  <si>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</si>
  <si>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</si>
  <si>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</si>
  <si>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</si>
  <si>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</si>
  <si>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</si>
  <si>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</si>
  <si>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</si>
  <si>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</si>
  <si>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</si>
  <si>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</si>
  <si>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</si>
  <si>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</si>
  <si>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</si>
  <si>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</si>
  <si>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</si>
  <si>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</si>
  <si>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</si>
  <si>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</si>
  <si>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</si>
  <si>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</si>
  <si>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</si>
  <si>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</si>
  <si>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</si>
  <si>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</si>
  <si>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</si>
  <si>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</si>
  <si>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</si>
  <si>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</si>
  <si>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</si>
  <si>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</si>
  <si>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</si>
  <si>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</si>
  <si>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</si>
  <si>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</si>
  <si>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</si>
  <si>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</si>
  <si>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</si>
  <si>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</si>
  <si>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</si>
  <si>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</si>
  <si>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</si>
  <si>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</si>
  <si>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</si>
  <si>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</si>
  <si>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</si>
  <si>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</si>
  <si>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</si>
  <si>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</si>
  <si>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</si>
  <si>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</si>
  <si>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</si>
  <si>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</si>
  <si>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</si>
  <si>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</si>
  <si>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</si>
  <si>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</si>
  <si>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</si>
  <si>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</si>
  <si>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</si>
  <si>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</si>
  <si>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</si>
  <si>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</si>
  <si>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</si>
  <si>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</si>
  <si>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</si>
  <si>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</si>
  <si>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</si>
  <si>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</si>
  <si>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</si>
  <si>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</si>
  <si>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</si>
  <si>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</si>
  <si>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</si>
  <si>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</si>
  <si>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</si>
  <si>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</si>
  <si>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</si>
  <si>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</si>
  <si>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</si>
  <si>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</si>
  <si>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</si>
  <si>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</si>
  <si>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</si>
  <si>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</si>
  <si>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</si>
  <si>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</si>
  <si>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</si>
  <si>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</si>
  <si>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</si>
  <si>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</si>
  <si>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</si>
  <si>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</si>
  <si>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</si>
  <si>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</si>
  <si>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</si>
  <si>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</si>
  <si>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</si>
  <si>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</si>
  <si>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</si>
  <si>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</si>
  <si>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</si>
  <si>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</si>
  <si>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</si>
  <si>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</si>
  <si>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</si>
  <si>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</si>
  <si>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</si>
  <si>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</si>
  <si>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</si>
  <si>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</si>
  <si>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</si>
  <si>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</si>
  <si>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</si>
  <si>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</si>
  <si>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</si>
  <si>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</si>
  <si>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</si>
  <si>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</si>
  <si>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</si>
  <si>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</si>
  <si>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</si>
  <si>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</si>
  <si>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</si>
  <si>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</si>
  <si>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</si>
  <si>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</si>
  <si>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</si>
  <si>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</si>
  <si>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</si>
  <si>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</si>
  <si>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</si>
  <si>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</si>
  <si>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</si>
  <si>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</si>
  <si>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</si>
  <si>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</si>
  <si>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</si>
  <si>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</si>
  <si>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</si>
  <si>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</si>
  <si>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</si>
  <si>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</si>
  <si>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</si>
  <si>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</si>
  <si>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</si>
  <si>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</si>
  <si>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</si>
  <si>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</si>
  <si>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</si>
  <si>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</si>
  <si>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</si>
  <si>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</si>
  <si>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</si>
  <si>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</si>
  <si>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</si>
  <si>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</si>
  <si>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</si>
  <si>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</si>
  <si>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</si>
  <si>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</si>
  <si>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</si>
  <si>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</si>
  <si>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</si>
  <si>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</si>
  <si>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</si>
  <si>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</si>
  <si>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</si>
  <si>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</si>
  <si>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</si>
  <si>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</si>
  <si>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</si>
  <si>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</si>
  <si>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</si>
  <si>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</si>
  <si>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</si>
  <si>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</si>
  <si>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</si>
  <si>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</si>
  <si>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</si>
  <si>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</si>
  <si>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</si>
  <si>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</si>
  <si>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</si>
  <si>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</si>
  <si>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</si>
  <si>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</si>
  <si>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</si>
  <si>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</si>
  <si>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</si>
  <si>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</si>
  <si>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</si>
  <si>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</si>
  <si>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</si>
  <si>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</si>
  <si>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</si>
  <si>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</si>
  <si>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</si>
  <si>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</si>
  <si>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</si>
  <si>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</si>
  <si>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</si>
  <si>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</si>
  <si>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</si>
  <si>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</si>
  <si>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</si>
  <si>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</si>
  <si>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</si>
  <si>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</si>
  <si>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</si>
  <si>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</si>
  <si>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</si>
  <si>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</si>
  <si>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</si>
  <si>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</si>
  <si>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</si>
  <si>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</si>
  <si>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</si>
  <si>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</si>
  <si>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</si>
  <si>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</si>
  <si>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</si>
  <si>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</si>
  <si>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</si>
  <si>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</si>
  <si>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</si>
  <si>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</si>
  <si>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</si>
  <si>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</si>
  <si>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</si>
  <si>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</si>
  <si>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</si>
  <si>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</si>
  <si>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</si>
  <si>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</si>
  <si>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</si>
  <si>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</si>
  <si>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</si>
  <si>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</si>
  <si>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</si>
  <si>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</si>
  <si>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</si>
  <si>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</si>
  <si>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</si>
  <si>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</si>
  <si>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</si>
  <si>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</si>
  <si>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</si>
  <si>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</si>
  <si>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</si>
  <si>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</si>
  <si>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</si>
  <si>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</si>
  <si>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</si>
  <si>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</si>
  <si>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</si>
  <si>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</si>
  <si>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</si>
  <si>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</si>
  <si>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</si>
  <si>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</si>
  <si>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</si>
  <si>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</si>
  <si>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</si>
  <si>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</si>
  <si>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</si>
  <si>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</si>
  <si>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</si>
  <si>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</si>
  <si>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</si>
  <si>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</si>
  <si>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</si>
  <si>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</si>
  <si>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</si>
  <si>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</si>
  <si>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</si>
  <si>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</si>
  <si>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</si>
  <si>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</si>
  <si>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</si>
  <si>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</si>
  <si>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</si>
  <si>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</si>
  <si>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</si>
  <si>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</si>
  <si>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</si>
  <si>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</si>
  <si>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</si>
  <si>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</si>
  <si>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</si>
  <si>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</si>
  <si>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</si>
  <si>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</si>
  <si>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</si>
  <si>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</si>
  <si>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</si>
  <si>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</si>
  <si>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</si>
  <si>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</si>
  <si>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</si>
  <si>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</si>
  <si>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</si>
  <si>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</si>
  <si>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</si>
  <si>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</si>
  <si>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</si>
  <si>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</si>
  <si>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</si>
  <si>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</si>
  <si>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</si>
  <si>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</si>
  <si>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</si>
  <si>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</si>
  <si>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</si>
  <si>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</si>
  <si>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</si>
  <si>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</si>
  <si>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</si>
  <si>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</si>
  <si>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</si>
  <si>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</si>
  <si>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</si>
  <si>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</si>
  <si>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</si>
  <si>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</si>
  <si>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</si>
  <si>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</si>
  <si>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</si>
  <si>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</si>
  <si>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</si>
  <si>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</si>
  <si>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</si>
  <si>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</si>
  <si>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</si>
  <si>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</si>
  <si>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</si>
  <si>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</si>
  <si>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</si>
  <si>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</si>
  <si>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</si>
  <si>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</si>
  <si>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</si>
  <si>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</si>
  <si>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</si>
  <si>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</si>
  <si>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</si>
  <si>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</si>
  <si>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</si>
  <si>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</si>
  <si>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</si>
  <si>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</si>
  <si>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</si>
  <si>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</si>
  <si>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</si>
  <si>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</si>
  <si>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</si>
  <si>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</si>
  <si>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</si>
  <si>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</si>
  <si>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</si>
  <si>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</si>
  <si>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</si>
  <si>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</si>
  <si>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</si>
  <si>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</si>
  <si>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</si>
  <si>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</si>
  <si>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</si>
  <si>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</si>
  <si>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</si>
  <si>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</si>
  <si>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</si>
  <si>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</si>
  <si>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</si>
  <si>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</si>
  <si>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</si>
  <si>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</si>
  <si>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</si>
  <si>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</si>
  <si>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</si>
  <si>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</si>
  <si>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</si>
  <si>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</si>
  <si>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</si>
  <si>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</si>
  <si>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</si>
  <si>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</si>
  <si>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</si>
  <si>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</si>
  <si>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</si>
  <si>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</si>
  <si>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</si>
  <si>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</si>
  <si>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</si>
  <si>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</si>
  <si>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</si>
  <si>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</si>
  <si>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</si>
  <si>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</si>
  <si>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</si>
  <si>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</si>
  <si>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</si>
  <si>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</si>
  <si>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</si>
  <si>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</si>
  <si>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</si>
  <si>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</si>
  <si>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</si>
  <si>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</si>
  <si>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</si>
  <si>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</si>
  <si>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</si>
  <si>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</si>
  <si>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</si>
  <si>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</si>
  <si>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</si>
  <si>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</si>
  <si>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</si>
  <si>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</si>
  <si>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</si>
  <si>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</si>
  <si>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</si>
  <si>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</si>
  <si>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</si>
  <si>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</si>
  <si>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</si>
  <si>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</si>
  <si>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</si>
  <si>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</si>
  <si>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</si>
  <si>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</si>
  <si>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</si>
  <si>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</si>
  <si>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</si>
  <si>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</si>
  <si>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</si>
  <si>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</si>
  <si>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</si>
  <si>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</si>
  <si>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</si>
  <si>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</si>
  <si>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</si>
  <si>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</si>
  <si>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</si>
  <si>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</si>
  <si>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</si>
  <si>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</si>
  <si>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</si>
  <si>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</si>
  <si>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</si>
  <si>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</si>
  <si>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</si>
  <si>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</si>
  <si>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</si>
  <si>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</si>
  <si>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</si>
  <si>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</si>
  <si>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</si>
  <si>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</si>
  <si>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</si>
  <si>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</si>
  <si>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</si>
  <si>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</si>
  <si>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</si>
  <si>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</si>
  <si>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</si>
  <si>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</si>
  <si>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</si>
  <si>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</si>
  <si>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</si>
  <si>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</si>
  <si>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</si>
  <si>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</si>
  <si>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</si>
  <si>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</si>
  <si>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</si>
  <si>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</si>
  <si>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</si>
  <si>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</si>
  <si>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</si>
  <si>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</si>
  <si>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</si>
  <si>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</si>
  <si>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</si>
  <si>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</si>
  <si>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</si>
  <si>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</si>
  <si>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</si>
  <si>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</si>
  <si>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</si>
  <si>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</si>
  <si>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</si>
  <si>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</si>
  <si>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</si>
  <si>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</si>
  <si>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</si>
  <si>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</si>
  <si>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</si>
  <si>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</si>
  <si>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</si>
  <si>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</si>
  <si>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</si>
  <si>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</si>
  <si>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</si>
  <si>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</si>
  <si>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</si>
  <si>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</si>
  <si>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</si>
  <si>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</si>
  <si>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</si>
  <si>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</si>
  <si>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</si>
  <si>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</si>
  <si>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</si>
  <si>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</si>
  <si>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</si>
  <si>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</si>
  <si>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</si>
  <si>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</si>
  <si>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</si>
  <si>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</si>
  <si>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</si>
  <si>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</si>
  <si>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</si>
  <si>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</si>
  <si>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</si>
  <si>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</si>
  <si>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</si>
  <si>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</si>
  <si>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</si>
  <si>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</si>
  <si>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</si>
  <si>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</si>
  <si>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</si>
  <si>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</si>
  <si>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</si>
  <si>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</si>
  <si>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</si>
  <si>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</si>
  <si>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</si>
  <si>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</si>
  <si>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</si>
  <si>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</si>
  <si>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</si>
  <si>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</si>
  <si>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</si>
  <si>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</si>
  <si>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</si>
  <si>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</si>
  <si>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</si>
  <si>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</si>
  <si>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</si>
  <si>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</si>
  <si>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</si>
  <si>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</si>
  <si>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</si>
  <si>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</si>
  <si>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</si>
  <si>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</si>
  <si>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</si>
  <si>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</si>
  <si>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</si>
  <si>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</si>
  <si>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</si>
  <si>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</si>
  <si>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</si>
  <si>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</si>
  <si>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</si>
  <si>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</si>
  <si>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</si>
  <si>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</si>
  <si>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</si>
  <si>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</si>
  <si>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</si>
  <si>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</si>
  <si>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</si>
  <si>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</si>
  <si>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</si>
  <si>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</si>
  <si>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</si>
  <si>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</si>
  <si>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</si>
  <si>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</si>
  <si>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</si>
  <si>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</si>
  <si>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</si>
  <si>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</si>
  <si>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</si>
  <si>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</si>
  <si>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</si>
  <si>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</si>
  <si>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</si>
  <si>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</si>
  <si>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</si>
  <si>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</si>
  <si>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</si>
  <si>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</si>
  <si>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</si>
  <si>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</si>
  <si>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</si>
  <si>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</si>
  <si>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</si>
  <si>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</si>
  <si>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</si>
  <si>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</si>
  <si>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</si>
  <si>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</si>
  <si>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</si>
  <si>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</si>
  <si>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</si>
  <si>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</si>
  <si>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</si>
  <si>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</si>
  <si>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</si>
  <si>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</si>
  <si>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</si>
  <si>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</si>
  <si>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</si>
  <si>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</si>
  <si>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</si>
  <si>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</si>
  <si>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</si>
  <si>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</si>
  <si>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</si>
  <si>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</si>
  <si>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</si>
  <si>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</si>
  <si>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</si>
  <si>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</si>
  <si>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</si>
  <si>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</si>
  <si>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</si>
  <si>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</si>
  <si>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</si>
  <si>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</si>
  <si>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</si>
  <si>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</si>
  <si>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</si>
  <si>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</si>
  <si>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</si>
  <si>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</si>
  <si>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</si>
  <si>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</si>
  <si>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</si>
  <si>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</si>
  <si>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</si>
  <si>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</si>
  <si>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</si>
  <si>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</si>
  <si>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</si>
  <si>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</si>
  <si>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</si>
  <si>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</si>
  <si>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</si>
  <si>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</si>
  <si>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</si>
  <si>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</si>
  <si>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</si>
  <si>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</si>
  <si>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</si>
  <si>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</si>
  <si>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</si>
  <si>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</si>
  <si>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</si>
  <si>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</si>
  <si>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</si>
  <si>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</si>
  <si>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</si>
  <si>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</si>
  <si>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</si>
  <si>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</si>
  <si>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</si>
  <si>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</si>
  <si>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</si>
  <si>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</si>
  <si>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</si>
  <si>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</si>
  <si>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</si>
  <si>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</si>
  <si>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</si>
  <si>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</si>
  <si>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</si>
  <si>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</si>
  <si>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</si>
  <si>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</si>
  <si>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</si>
  <si>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</si>
  <si>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</si>
  <si>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</si>
  <si>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</si>
  <si>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</si>
  <si>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</si>
  <si>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</si>
  <si>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</si>
  <si>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</si>
  <si>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</si>
  <si>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</si>
  <si>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</si>
  <si>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</si>
  <si>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</si>
  <si>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</si>
  <si>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</si>
  <si>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</si>
  <si>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</si>
  <si>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</si>
  <si>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</si>
  <si>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</si>
  <si>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</si>
  <si>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</si>
  <si>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</si>
  <si>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</si>
  <si>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</si>
  <si>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</si>
  <si>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</si>
  <si>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</si>
  <si>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</si>
  <si>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</si>
  <si>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</si>
  <si>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</si>
  <si>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</si>
  <si>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</si>
  <si>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</si>
  <si>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</si>
  <si>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</si>
  <si>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</si>
  <si>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</si>
  <si>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</si>
  <si>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</si>
  <si>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</si>
  <si>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</si>
  <si>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</si>
  <si>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</si>
  <si>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</si>
  <si>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</si>
  <si>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</si>
  <si>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</si>
  <si>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</si>
  <si>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</si>
  <si>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</si>
  <si>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</si>
  <si>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</si>
  <si>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</si>
  <si>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</si>
  <si>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</si>
  <si>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</si>
  <si>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</si>
  <si>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</si>
  <si>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</si>
  <si>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</si>
  <si>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</si>
  <si>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</si>
  <si>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</si>
  <si>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</si>
  <si>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</si>
  <si>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</si>
  <si>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</si>
  <si>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</si>
  <si>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</si>
  <si>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</si>
  <si>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</si>
  <si>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</si>
  <si>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</si>
  <si>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</si>
  <si>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</si>
  <si>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</si>
  <si>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</si>
  <si>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</si>
  <si>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</si>
  <si>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</si>
  <si>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</si>
  <si>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</si>
  <si>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</si>
  <si>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</si>
  <si>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</si>
  <si>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</si>
  <si>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</si>
  <si>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</si>
  <si>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</si>
  <si>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</si>
  <si>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</si>
  <si>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</si>
  <si>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</si>
  <si>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</si>
  <si>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</si>
  <si>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</si>
  <si>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</si>
  <si>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</si>
  <si>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</si>
  <si>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</si>
  <si>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</si>
  <si>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</si>
  <si>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</si>
  <si>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</si>
  <si>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</si>
  <si>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</si>
  <si>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</si>
  <si>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</si>
  <si>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</si>
  <si>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</si>
  <si>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</si>
  <si>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</si>
  <si>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</si>
  <si>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</si>
  <si>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</si>
  <si>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</si>
  <si>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</si>
  <si>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</si>
  <si>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</si>
  <si>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</si>
  <si>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</si>
  <si>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</si>
  <si>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</si>
  <si>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</si>
  <si>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</si>
  <si>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</si>
  <si>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</si>
  <si>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</si>
  <si>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</si>
  <si>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</si>
  <si>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</si>
  <si>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</si>
  <si>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</si>
  <si>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</si>
  <si>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</si>
  <si>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</si>
  <si>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</si>
  <si>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</si>
  <si>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</si>
  <si>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</si>
  <si>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</si>
  <si>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</si>
  <si>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</si>
  <si>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</si>
  <si>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</si>
  <si>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</si>
  <si>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</si>
  <si>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</si>
  <si>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</si>
  <si>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</si>
  <si>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</si>
  <si>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</si>
  <si>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</si>
  <si>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</si>
  <si>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</si>
  <si>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</si>
  <si>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</si>
  <si>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</si>
  <si>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</si>
  <si>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</si>
  <si>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</si>
  <si>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</si>
  <si>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</si>
  <si>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</si>
  <si>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</si>
  <si>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</si>
  <si>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</si>
  <si>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</si>
  <si>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</si>
  <si>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</si>
  <si>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</si>
  <si>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</si>
  <si>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</si>
  <si>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</si>
  <si>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</si>
  <si>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</si>
  <si>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</si>
  <si>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</si>
  <si>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</si>
  <si>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</si>
  <si>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</si>
  <si>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</si>
  <si>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</si>
  <si>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</si>
  <si>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</si>
  <si>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</si>
  <si>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</si>
  <si>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</si>
  <si>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</si>
  <si>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</si>
  <si>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</si>
  <si>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</si>
  <si>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</si>
  <si>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</si>
  <si>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</si>
  <si>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</si>
  <si>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</si>
  <si>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</si>
  <si>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</si>
  <si>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</si>
  <si>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</si>
  <si>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</si>
  <si>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</si>
  <si>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</si>
  <si>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</si>
  <si>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</si>
  <si>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</si>
  <si>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</si>
  <si>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</si>
  <si>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</si>
  <si>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</si>
  <si>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</si>
  <si>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</si>
  <si>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</si>
  <si>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</si>
  <si>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</si>
  <si>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</si>
  <si>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</si>
  <si>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</si>
  <si>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</si>
  <si>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</si>
  <si>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</si>
  <si>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</si>
  <si>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</si>
  <si>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</si>
  <si>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</si>
  <si>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</si>
  <si>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</si>
  <si>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</si>
  <si>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</si>
  <si>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</si>
  <si>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</si>
  <si>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</si>
  <si>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</si>
  <si>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</si>
  <si>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</si>
  <si>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</si>
  <si>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</si>
  <si>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</si>
  <si>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</si>
  <si>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</si>
  <si>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</si>
  <si>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</si>
  <si>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</si>
  <si>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</si>
  <si>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</si>
  <si>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</si>
  <si>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</si>
  <si>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</si>
  <si>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</si>
  <si>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</si>
  <si>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</si>
  <si>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</si>
  <si>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</si>
  <si>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</si>
  <si>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</si>
  <si>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</si>
  <si>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</si>
  <si>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</si>
  <si>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</si>
  <si>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</si>
  <si>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</si>
  <si>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</si>
  <si>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</si>
  <si>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</si>
  <si>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</si>
  <si>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</si>
  <si>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</si>
  <si>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</si>
  <si>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</si>
  <si>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</si>
  <si>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</si>
  <si>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</si>
  <si>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</si>
  <si>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</si>
  <si>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</si>
  <si>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</si>
  <si>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</si>
  <si>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</si>
  <si>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</si>
  <si>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</si>
  <si>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</si>
  <si>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</si>
  <si>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</si>
  <si>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</si>
  <si>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</si>
  <si>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</si>
  <si>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</si>
  <si>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</si>
  <si>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</si>
  <si>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</si>
  <si>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</si>
  <si>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</si>
  <si>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</si>
  <si>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</si>
  <si>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</si>
  <si>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</si>
  <si>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</si>
  <si>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</si>
  <si>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</si>
  <si>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</si>
  <si>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</si>
  <si>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</si>
  <si>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</si>
  <si>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</si>
  <si>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</si>
  <si>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</si>
  <si>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</si>
  <si>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</si>
  <si>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</si>
  <si>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</si>
  <si>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</si>
  <si>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</si>
  <si>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</si>
  <si>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</si>
  <si>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</si>
  <si>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</si>
  <si>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</si>
  <si>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</si>
  <si>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</si>
  <si>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</si>
  <si>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</si>
  <si>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</si>
  <si>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</si>
  <si>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</si>
  <si>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</si>
  <si>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</si>
  <si>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</si>
  <si>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</si>
  <si>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</si>
  <si>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</si>
  <si>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</si>
  <si>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</si>
  <si>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</si>
  <si>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</si>
  <si>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</si>
  <si>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</si>
  <si>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</si>
  <si>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</si>
  <si>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</si>
  <si>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</si>
  <si>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</si>
  <si>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</si>
  <si>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</si>
  <si>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</si>
  <si>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</si>
  <si>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</si>
  <si>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</si>
  <si>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</si>
  <si>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</si>
  <si>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</si>
  <si>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</si>
  <si>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</si>
  <si>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</si>
  <si>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</si>
  <si>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</si>
  <si>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</si>
  <si>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</si>
  <si>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</si>
  <si>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</si>
  <si>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</si>
  <si>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</si>
  <si>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</si>
  <si>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</si>
  <si>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</si>
  <si>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</si>
  <si>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</si>
  <si>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</si>
  <si>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</si>
  <si>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</si>
  <si>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</si>
  <si>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</si>
  <si>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</si>
  <si>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</si>
  <si>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</si>
  <si>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</si>
  <si>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</si>
  <si>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</si>
  <si>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</si>
  <si>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</si>
  <si>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</si>
  <si>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</si>
  <si>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</si>
  <si>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</si>
  <si>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</si>
  <si>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</si>
  <si>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</si>
  <si>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</si>
  <si>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</si>
  <si>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</si>
  <si>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</si>
  <si>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</si>
  <si>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</si>
  <si>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</si>
  <si>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</si>
  <si>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</si>
  <si>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</si>
  <si>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</si>
  <si>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</si>
  <si>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</si>
  <si>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</si>
  <si>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</si>
  <si>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</si>
  <si>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</si>
  <si>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</si>
  <si>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</si>
  <si>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</si>
  <si>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</si>
  <si>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</si>
  <si>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</si>
  <si>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</si>
  <si>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</si>
  <si>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</si>
  <si>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</si>
  <si>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</si>
  <si>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</si>
  <si>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</si>
  <si>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</si>
  <si>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</si>
  <si>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</si>
  <si>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</si>
  <si>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</si>
  <si>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</si>
  <si>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</si>
  <si>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</si>
  <si>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</si>
  <si>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</si>
  <si>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</si>
  <si>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</si>
  <si>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</si>
  <si>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</si>
  <si>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</si>
  <si>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</si>
  <si>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</si>
  <si>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</si>
  <si>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</si>
  <si>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</si>
  <si>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</si>
  <si>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</si>
  <si>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</si>
  <si>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</si>
  <si>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</si>
  <si>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</si>
  <si>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</si>
  <si>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</si>
  <si>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</si>
  <si>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</si>
  <si>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</si>
  <si>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</si>
  <si>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</si>
  <si>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</si>
  <si>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</si>
  <si>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</si>
  <si>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</si>
  <si>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</si>
  <si>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</si>
  <si>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</si>
  <si>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</si>
  <si>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</si>
  <si>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</si>
  <si>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</si>
  <si>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</si>
  <si>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</si>
  <si>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</si>
  <si>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</si>
  <si>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</si>
  <si>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</si>
  <si>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</si>
  <si>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</si>
  <si>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</si>
  <si>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</si>
  <si>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</si>
  <si>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</si>
  <si>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</si>
  <si>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</si>
  <si>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</si>
  <si>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</si>
  <si>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</si>
  <si>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</si>
  <si>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</si>
  <si>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</si>
  <si>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</si>
  <si>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</si>
  <si>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</si>
  <si>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</si>
  <si>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</si>
  <si>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</si>
  <si>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</si>
  <si>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</si>
  <si>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</si>
  <si>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</si>
  <si>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</si>
  <si>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</si>
  <si>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</si>
  <si>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</si>
  <si>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</si>
  <si>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</si>
  <si>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</si>
  <si>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</si>
  <si>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</si>
  <si>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</si>
  <si>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</si>
  <si>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</si>
  <si>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</si>
  <si>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</si>
  <si>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</si>
  <si>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</si>
  <si>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</si>
  <si>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</si>
  <si>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</si>
  <si>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</si>
  <si>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</si>
  <si>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</si>
  <si>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</si>
  <si>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</si>
  <si>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</si>
  <si>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</si>
  <si>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</si>
  <si>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</si>
  <si>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</si>
  <si>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</si>
  <si>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</si>
  <si>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</si>
  <si>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</si>
  <si>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</si>
  <si>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</si>
  <si>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</si>
  <si>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</si>
  <si>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</si>
  <si>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</si>
  <si>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</si>
  <si>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</si>
  <si>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</si>
  <si>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</si>
  <si>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</si>
  <si>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</si>
  <si>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</si>
  <si>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</si>
  <si>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</si>
  <si>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</si>
  <si>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</si>
  <si>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</si>
  <si>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</si>
  <si>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</si>
  <si>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</si>
  <si>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</si>
  <si>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</si>
  <si>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</si>
  <si>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</si>
  <si>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</si>
  <si>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</si>
  <si>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</si>
  <si>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</si>
  <si>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</si>
  <si>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</si>
  <si>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</si>
  <si>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</si>
  <si>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</si>
  <si>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</si>
  <si>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</si>
  <si>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</si>
  <si>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</si>
  <si>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</si>
  <si>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</si>
  <si>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</si>
  <si>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</si>
  <si>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</si>
  <si>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</si>
  <si>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</si>
  <si>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</si>
  <si>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</si>
  <si>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</si>
  <si>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</si>
  <si>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</si>
  <si>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</si>
  <si>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</si>
  <si>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</si>
  <si>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</si>
  <si>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</si>
  <si>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</si>
  <si>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</si>
  <si>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</si>
  <si>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</si>
  <si>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</si>
  <si>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</si>
  <si>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</si>
  <si>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</si>
  <si>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</si>
  <si>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</si>
  <si>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</si>
  <si>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</si>
  <si>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</si>
  <si>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</si>
  <si>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</si>
  <si>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</si>
  <si>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</si>
  <si>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</si>
  <si>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</si>
  <si>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</si>
  <si>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</si>
  <si>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</si>
  <si>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</si>
  <si>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</si>
  <si>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</si>
  <si>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</si>
  <si>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</si>
  <si>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</si>
  <si>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</si>
  <si>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</si>
  <si>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</si>
  <si>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</si>
  <si>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</si>
  <si>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</si>
  <si>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</si>
  <si>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</si>
  <si>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</si>
  <si>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</si>
  <si>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</si>
  <si>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</si>
  <si>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</si>
  <si>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</si>
  <si>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</si>
  <si>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</si>
  <si>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</si>
  <si>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</si>
  <si>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</si>
  <si>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</si>
  <si>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</si>
  <si>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</si>
  <si>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</si>
  <si>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</si>
  <si>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</si>
  <si>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</si>
  <si>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</si>
  <si>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</si>
  <si>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</si>
  <si>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</si>
  <si>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</si>
  <si>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</si>
  <si>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</si>
  <si>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</si>
  <si>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</si>
  <si>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</si>
  <si>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</si>
  <si>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</si>
  <si>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</si>
  <si>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</si>
  <si>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</si>
  <si>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</si>
  <si>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</si>
  <si>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</si>
  <si>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</si>
  <si>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</si>
  <si>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</si>
  <si>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</si>
  <si>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</si>
  <si>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</si>
  <si>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</si>
  <si>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</si>
  <si>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</si>
  <si>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</si>
  <si>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</si>
  <si>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</si>
  <si>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</si>
  <si>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</si>
  <si>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</si>
  <si>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</si>
  <si>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</si>
  <si>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</si>
  <si>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</si>
  <si>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</si>
  <si>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</si>
  <si>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</si>
  <si>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</si>
  <si>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</si>
  <si>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</si>
  <si>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</si>
  <si>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</si>
  <si>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</si>
  <si>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</si>
  <si>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</si>
  <si>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</si>
  <si>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</si>
  <si>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</si>
  <si>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</si>
  <si>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</si>
  <si>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</si>
  <si>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</si>
  <si>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</si>
  <si>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</si>
  <si>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</si>
  <si>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</si>
  <si>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</si>
  <si>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</si>
  <si>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</si>
  <si>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</si>
  <si>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</si>
  <si>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</si>
  <si>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</si>
  <si>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</si>
  <si>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</si>
  <si>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</si>
  <si>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</si>
  <si>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</si>
  <si>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</si>
  <si>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</si>
  <si>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</si>
  <si>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</si>
  <si>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</si>
  <si>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</si>
  <si>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</si>
  <si>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</si>
  <si>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</si>
  <si>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</si>
  <si>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</si>
  <si>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</si>
  <si>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</si>
  <si>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</si>
  <si>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</si>
  <si>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</si>
  <si>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</si>
  <si>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</si>
  <si>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</si>
  <si>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</si>
  <si>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</si>
  <si>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</si>
  <si>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</si>
  <si>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</si>
  <si>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</si>
  <si>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</si>
  <si>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</si>
  <si>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</si>
  <si>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</si>
  <si>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</si>
  <si>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</si>
  <si>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</si>
  <si>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</si>
  <si>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</si>
  <si>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</si>
  <si>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</si>
  <si>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</si>
  <si>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</si>
  <si>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</si>
  <si>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</si>
  <si>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</si>
  <si>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</si>
  <si>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</si>
  <si>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</si>
  <si>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</si>
  <si>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</si>
  <si>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</si>
  <si>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</si>
  <si>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</si>
  <si>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</si>
  <si>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</si>
  <si>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</si>
  <si>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</si>
  <si>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</si>
  <si>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</si>
  <si>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</si>
  <si>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</si>
  <si>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</si>
  <si>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</si>
  <si>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</si>
  <si>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</si>
  <si>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</si>
  <si>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</si>
  <si>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</si>
  <si>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</si>
  <si>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</si>
  <si>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</si>
  <si>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</si>
  <si>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</si>
  <si>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</si>
  <si>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</si>
  <si>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</si>
  <si>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</si>
  <si>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</si>
  <si>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</si>
  <si>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</si>
  <si>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</si>
  <si>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</si>
  <si>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</si>
  <si>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</si>
  <si>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</si>
  <si>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</si>
  <si>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</si>
  <si>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</si>
  <si>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</si>
  <si>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</si>
  <si>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</si>
  <si>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</si>
  <si>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</si>
  <si>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</si>
  <si>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</si>
  <si>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</si>
  <si>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</si>
  <si>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</si>
  <si>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</si>
  <si>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</si>
  <si>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</si>
  <si>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</si>
  <si>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</si>
  <si>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</si>
  <si>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</si>
  <si>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</si>
  <si>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</si>
  <si>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</si>
  <si>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</si>
  <si>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</si>
  <si>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</si>
  <si>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</si>
  <si>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</si>
  <si>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</si>
  <si>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</si>
  <si>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</si>
  <si>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</si>
  <si>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</si>
  <si>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</si>
  <si>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</si>
  <si>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</si>
  <si>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</si>
  <si>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</si>
  <si>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</si>
  <si>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</si>
  <si>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</si>
  <si>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</si>
  <si>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</si>
  <si>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</si>
  <si>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</si>
  <si>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</si>
  <si>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</si>
  <si>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</si>
  <si>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</si>
  <si>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</si>
  <si>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</si>
  <si>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</si>
  <si>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</si>
  <si>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</si>
  <si>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</si>
  <si>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</si>
  <si>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</si>
  <si>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</si>
  <si>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</si>
  <si>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</si>
  <si>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</si>
  <si>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</si>
  <si>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</si>
  <si>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</si>
  <si>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</si>
  <si>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</si>
  <si>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</si>
  <si>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</si>
  <si>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</si>
  <si>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</si>
  <si>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</si>
  <si>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</si>
  <si>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</si>
  <si>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</si>
  <si>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</si>
  <si>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</si>
  <si>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</si>
  <si>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</si>
  <si>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</si>
  <si>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</si>
  <si>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</si>
  <si>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</si>
  <si>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</si>
  <si>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</si>
  <si>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</si>
  <si>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</si>
  <si>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</si>
  <si>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</si>
  <si>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</si>
  <si>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</si>
  <si>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</si>
  <si>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</si>
  <si>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</si>
  <si>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</si>
  <si>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</si>
  <si>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</si>
  <si>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</si>
  <si>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</si>
  <si>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</si>
  <si>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</si>
  <si>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</si>
  <si>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</si>
  <si>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</si>
  <si>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</si>
  <si>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</si>
  <si>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</si>
  <si>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</si>
  <si>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</si>
  <si>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</si>
  <si>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</si>
  <si>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</si>
  <si>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</si>
  <si>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</si>
  <si>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</si>
  <si>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</si>
  <si>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</si>
  <si>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</si>
  <si>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</si>
  <si>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</si>
  <si>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</si>
  <si>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</si>
  <si>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</si>
  <si>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</si>
  <si>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</si>
  <si>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</si>
  <si>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</si>
  <si>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</si>
  <si>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</si>
  <si>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</si>
  <si>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</si>
  <si>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</si>
  <si>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</si>
  <si>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</si>
  <si>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</si>
  <si>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</si>
  <si>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</si>
  <si>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</si>
  <si>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</si>
  <si>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</si>
  <si>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</si>
  <si>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</si>
  <si>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</si>
  <si>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</si>
  <si>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</si>
  <si>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</si>
  <si>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</si>
  <si>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</si>
  <si>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</si>
  <si>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</si>
  <si>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</si>
  <si>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</si>
  <si>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</si>
  <si>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</si>
  <si>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</si>
  <si>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</si>
  <si>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</si>
  <si>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</si>
  <si>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</si>
  <si>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</si>
  <si>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</si>
  <si>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</si>
  <si>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</si>
  <si>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</si>
  <si>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</si>
  <si>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</si>
  <si>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</si>
  <si>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</si>
  <si>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</si>
  <si>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</si>
  <si>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</si>
  <si>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</si>
  <si>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</si>
  <si>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</si>
  <si>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</si>
  <si>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</si>
  <si>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</si>
  <si>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</si>
  <si>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</si>
  <si>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</si>
  <si>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</si>
  <si>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</si>
  <si>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</si>
  <si>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</si>
  <si>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</si>
  <si>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</si>
  <si>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</si>
  <si>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</si>
  <si>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</si>
  <si>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</si>
  <si>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</si>
  <si>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</si>
  <si>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</si>
  <si>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</si>
  <si>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</si>
  <si>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</si>
  <si>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</si>
  <si>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</si>
  <si>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</si>
  <si>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</si>
  <si>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</si>
  <si>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</si>
  <si>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</si>
  <si>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</si>
  <si>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</si>
  <si>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</si>
  <si>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</si>
  <si>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</si>
  <si>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</si>
  <si>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</si>
  <si>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</si>
  <si>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</si>
  <si>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</si>
  <si>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</si>
  <si>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</si>
  <si>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</si>
  <si>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</si>
  <si>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</si>
  <si>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</si>
  <si>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</si>
  <si>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</si>
  <si>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</si>
  <si>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</si>
  <si>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</si>
  <si>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</si>
  <si>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</si>
  <si>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</si>
  <si>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</si>
  <si>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</si>
  <si>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</si>
  <si>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</si>
  <si>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</si>
  <si>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</si>
  <si>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</si>
  <si>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</si>
  <si>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</si>
  <si>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</si>
  <si>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</si>
  <si>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</si>
  <si>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</si>
  <si>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</si>
  <si>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</si>
  <si>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</si>
  <si>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</si>
  <si>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</si>
  <si>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</si>
  <si>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</si>
  <si>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</si>
  <si>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</si>
  <si>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</si>
  <si>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</si>
  <si>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</si>
  <si>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</si>
  <si>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</si>
  <si>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</si>
  <si>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</si>
  <si>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</si>
  <si>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</si>
  <si>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</si>
  <si>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</si>
  <si>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</si>
  <si>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</si>
  <si>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</si>
  <si>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</si>
  <si>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</si>
  <si>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</si>
  <si>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</si>
  <si>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</si>
  <si>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</si>
  <si>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</si>
  <si>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</si>
  <si>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</si>
  <si>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</si>
  <si>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</si>
  <si>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</si>
  <si>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</si>
  <si>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</si>
  <si>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</si>
  <si>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</si>
  <si>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</si>
  <si>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</si>
  <si>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</si>
  <si>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</si>
  <si>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</si>
  <si>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</si>
  <si>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</si>
  <si>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</si>
  <si>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</si>
  <si>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</si>
  <si>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</si>
  <si>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</si>
  <si>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</si>
  <si>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</si>
  <si>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</si>
  <si>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</si>
  <si>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</si>
  <si>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</si>
  <si>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</si>
  <si>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</si>
  <si>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</si>
  <si>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</si>
  <si>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</si>
  <si>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</si>
  <si>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</si>
  <si>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</si>
  <si>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</si>
  <si>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</si>
  <si>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</si>
  <si>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</si>
  <si>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</si>
  <si>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</si>
  <si>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</si>
  <si>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</si>
  <si>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</si>
  <si>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</si>
  <si>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</si>
  <si>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</si>
  <si>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</si>
  <si>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</si>
  <si>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</si>
  <si>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</si>
  <si>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</si>
  <si>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</si>
  <si>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</si>
  <si>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</si>
  <si>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</si>
  <si>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</si>
  <si>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</si>
  <si>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</si>
  <si>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</si>
  <si>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</si>
  <si>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</si>
  <si>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</si>
  <si>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</si>
  <si>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</si>
  <si>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</si>
  <si>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</si>
  <si>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</si>
  <si>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</si>
  <si>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</si>
  <si>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</si>
  <si>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</si>
  <si>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</si>
  <si>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</si>
  <si>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</si>
  <si>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</si>
  <si>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</si>
  <si>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</si>
  <si>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</si>
  <si>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</si>
  <si>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</si>
  <si>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</si>
  <si>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</si>
  <si>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</si>
  <si>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</si>
  <si>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</si>
  <si>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</si>
  <si>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</si>
  <si>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</si>
  <si>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</si>
  <si>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</si>
  <si>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</si>
  <si>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</si>
  <si>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</si>
  <si>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</si>
  <si>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</si>
  <si>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</si>
  <si>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</si>
  <si>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</si>
  <si>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</si>
  <si>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</si>
  <si>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</si>
  <si>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</si>
  <si>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</si>
  <si>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</si>
  <si>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</si>
  <si>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</si>
  <si>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</si>
  <si>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</si>
  <si>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</si>
  <si>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</si>
  <si>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</si>
  <si>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</si>
  <si>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</si>
  <si>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</si>
  <si>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</si>
  <si>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</si>
  <si>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</si>
  <si>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</si>
  <si>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</si>
  <si>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</si>
  <si>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</si>
  <si>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</si>
  <si>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</si>
  <si>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</si>
  <si>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</si>
  <si>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</si>
  <si>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</si>
  <si>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</si>
  <si>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</si>
  <si>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</si>
  <si>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</si>
  <si>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</si>
  <si>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</si>
  <si>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</si>
  <si>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</si>
  <si>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</si>
  <si>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</si>
  <si>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</si>
  <si>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</si>
  <si>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</si>
  <si>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</si>
  <si>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</si>
  <si>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</si>
  <si>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</si>
  <si>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</si>
  <si>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</si>
  <si>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</si>
  <si>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</si>
  <si>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</si>
  <si>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</si>
  <si>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</si>
  <si>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</si>
  <si>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</si>
  <si>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</si>
  <si>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</si>
  <si>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</si>
  <si>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</si>
  <si>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</si>
  <si>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</si>
  <si>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</si>
  <si>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</si>
  <si>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</si>
  <si>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</si>
  <si>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</si>
  <si>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</si>
  <si>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</si>
  <si>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</si>
  <si>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</si>
  <si>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</si>
  <si>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</si>
  <si>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</si>
  <si>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</si>
  <si>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</si>
  <si>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</si>
  <si>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</si>
  <si>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</si>
  <si>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</si>
  <si>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</si>
  <si>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</si>
  <si>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</si>
  <si>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</si>
  <si>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</si>
  <si>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</si>
  <si>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</si>
  <si>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</si>
  <si>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</si>
  <si>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</si>
  <si>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</si>
  <si>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</si>
  <si>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</si>
  <si>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</si>
  <si>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</si>
  <si>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</si>
  <si>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</si>
  <si>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</si>
  <si>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</si>
  <si>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</si>
  <si>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</si>
  <si>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</si>
  <si>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</si>
  <si>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</si>
  <si>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</si>
  <si>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</si>
  <si>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</si>
  <si>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</si>
  <si>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</si>
  <si>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</si>
  <si>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</si>
  <si>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</si>
  <si>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</si>
  <si>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</si>
  <si>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</si>
  <si>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</si>
  <si>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</si>
  <si>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</si>
  <si>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</si>
  <si>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</si>
  <si>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</si>
  <si>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</si>
  <si>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</si>
  <si>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</si>
  <si>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</si>
  <si>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</si>
  <si>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</si>
  <si>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</si>
  <si>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</si>
  <si>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</si>
  <si>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</si>
  <si>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</si>
  <si>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</si>
  <si>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</si>
  <si>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</si>
  <si>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</si>
  <si>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</si>
  <si>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</si>
  <si>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</si>
  <si>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</si>
  <si>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</si>
  <si>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</si>
  <si>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</si>
  <si>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</si>
  <si>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</si>
  <si>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</si>
  <si>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</si>
  <si>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</si>
  <si>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</si>
  <si>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</si>
  <si>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</si>
  <si>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</si>
  <si>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</si>
  <si>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</si>
  <si>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</si>
  <si>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</si>
  <si>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</si>
  <si>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</si>
  <si>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</si>
  <si>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</si>
  <si>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</si>
  <si>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</si>
  <si>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</si>
  <si>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</si>
  <si>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</si>
  <si>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</si>
  <si>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</si>
  <si>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</si>
  <si>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</si>
  <si>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</si>
  <si>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</si>
  <si>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</si>
  <si>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</si>
  <si>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</si>
  <si>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</si>
  <si>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</si>
  <si>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</si>
  <si>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</si>
  <si>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</si>
  <si>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</si>
  <si>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</si>
  <si>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</si>
  <si>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</si>
  <si>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</si>
  <si>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</si>
  <si>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</si>
  <si>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</si>
  <si>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</si>
  <si>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</si>
  <si>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</si>
  <si>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</si>
  <si>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</si>
  <si>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</si>
  <si>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</si>
  <si>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</si>
  <si>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</si>
  <si>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</si>
  <si>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</si>
  <si>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</si>
  <si>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</si>
  <si>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</si>
  <si>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</si>
  <si>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</si>
  <si>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</si>
  <si>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</si>
  <si>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</si>
  <si>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</si>
  <si>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</si>
  <si>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</si>
  <si>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</si>
  <si>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</si>
  <si>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</si>
  <si>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</si>
  <si>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</si>
  <si>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</si>
  <si>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</si>
  <si>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</si>
  <si>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</si>
  <si>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</si>
  <si>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</si>
  <si>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</si>
  <si>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</si>
  <si>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</si>
  <si>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</si>
  <si>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</si>
  <si>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</si>
  <si>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</si>
  <si>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</si>
  <si>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</si>
  <si>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</si>
  <si>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</si>
  <si>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</si>
  <si>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</si>
  <si>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</si>
  <si>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</si>
  <si>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</si>
  <si>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</si>
  <si>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</si>
  <si>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</si>
  <si>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</si>
  <si>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</si>
  <si>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</si>
  <si>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</si>
  <si>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</si>
  <si>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</si>
  <si>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</si>
  <si>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</si>
  <si>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</si>
  <si>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</si>
  <si>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</si>
  <si>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</si>
  <si>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</si>
  <si>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</si>
  <si>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</si>
  <si>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</si>
  <si>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</si>
  <si>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</si>
  <si>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</si>
  <si>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</si>
  <si>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</si>
  <si>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</si>
  <si>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</si>
  <si>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</si>
  <si>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</si>
  <si>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</si>
  <si>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</si>
  <si>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</si>
  <si>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</si>
  <si>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</si>
  <si>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</si>
  <si>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</si>
  <si>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</si>
  <si>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</si>
  <si>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</si>
  <si>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</si>
  <si>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</si>
  <si>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</si>
  <si>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</si>
  <si>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</si>
  <si>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</si>
  <si>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</si>
  <si>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</si>
  <si>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</si>
  <si>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</si>
  <si>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</si>
  <si>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</si>
  <si>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</si>
  <si>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</si>
  <si>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</si>
  <si>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</si>
  <si>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</si>
  <si>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</si>
  <si>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</si>
  <si>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</si>
  <si>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</si>
  <si>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</si>
  <si>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</si>
  <si>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</si>
  <si>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</si>
  <si>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</si>
  <si>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</si>
  <si>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</si>
  <si>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</si>
  <si>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</si>
  <si>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</si>
  <si>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</si>
  <si>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</si>
  <si>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</si>
  <si>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</si>
  <si>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</si>
  <si>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</si>
  <si>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</si>
  <si>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</si>
  <si>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</si>
  <si>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</si>
  <si>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</si>
  <si>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</si>
  <si>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</si>
  <si>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</si>
  <si>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</si>
  <si>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</si>
  <si>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</si>
  <si>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</si>
  <si>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</si>
  <si>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</si>
  <si>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</si>
  <si>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</si>
  <si>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</si>
  <si>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</si>
  <si>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</si>
  <si>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</si>
  <si>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</si>
  <si>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</si>
  <si>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</si>
  <si>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</si>
  <si>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</si>
  <si>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</si>
  <si>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</si>
  <si>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</si>
  <si>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</si>
  <si>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</si>
  <si>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</si>
  <si>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</si>
  <si>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</si>
  <si>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</si>
  <si>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</si>
  <si>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</si>
  <si>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</si>
  <si>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</si>
  <si>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</si>
  <si>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</si>
  <si>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</si>
  <si>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</si>
  <si>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</si>
  <si>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</si>
  <si>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</si>
  <si>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</si>
  <si>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</si>
  <si>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</si>
  <si>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</si>
  <si>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</si>
  <si>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</si>
  <si>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</si>
  <si>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</si>
  <si>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</si>
  <si>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</si>
  <si>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</si>
  <si>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</si>
  <si>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</si>
  <si>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</si>
  <si>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</si>
  <si>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</si>
  <si>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</si>
  <si>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</si>
  <si>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</si>
  <si>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</si>
  <si>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</si>
  <si>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</si>
  <si>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</si>
  <si>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</si>
  <si>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</si>
  <si>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</si>
  <si>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</si>
  <si>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</si>
  <si>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</si>
  <si>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</si>
  <si>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</si>
  <si>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</si>
  <si>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</si>
  <si>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</si>
  <si>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</si>
  <si>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</si>
  <si>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</si>
  <si>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</si>
  <si>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</si>
  <si>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</si>
  <si>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</si>
  <si>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</si>
  <si>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</si>
  <si>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</si>
  <si>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</si>
  <si>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</si>
  <si>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</si>
  <si>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</si>
  <si>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</si>
  <si>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</si>
  <si>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</si>
  <si>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</si>
  <si>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</si>
  <si>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</si>
  <si>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</si>
  <si>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</si>
  <si>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</si>
  <si>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</si>
  <si>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</si>
  <si>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</si>
  <si>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</si>
  <si>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</si>
  <si>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</si>
  <si>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</si>
  <si>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</si>
  <si>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</si>
  <si>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</si>
  <si>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</si>
  <si>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</si>
  <si>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</si>
  <si>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</si>
  <si>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</si>
  <si>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</si>
  <si>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</si>
  <si>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</si>
  <si>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</si>
  <si>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</si>
  <si>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</si>
  <si>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</si>
  <si>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</si>
  <si>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</si>
  <si>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</si>
  <si>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</si>
  <si>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</si>
  <si>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</si>
  <si>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</si>
  <si>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</si>
  <si>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</si>
  <si>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</si>
  <si>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</si>
  <si>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</si>
  <si>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</si>
  <si>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</si>
  <si>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</si>
  <si>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</si>
  <si>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</si>
  <si>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</si>
  <si>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</si>
  <si>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</si>
  <si>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</si>
  <si>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</si>
  <si>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</si>
  <si>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</si>
  <si>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</si>
  <si>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</si>
  <si>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</si>
  <si>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</si>
  <si>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</si>
  <si>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</si>
  <si>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</si>
  <si>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</si>
  <si>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</si>
  <si>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</si>
  <si>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</si>
  <si>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</si>
  <si>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</si>
  <si>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</si>
  <si>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</si>
  <si>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</si>
  <si>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</si>
  <si>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</si>
  <si>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</si>
  <si>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</si>
  <si>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</si>
  <si>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</si>
  <si>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</si>
  <si>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</si>
  <si>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</si>
  <si>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</si>
  <si>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</si>
  <si>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</si>
  <si>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</si>
  <si>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</si>
  <si>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</si>
  <si>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</si>
  <si>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</si>
  <si>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</si>
  <si>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</si>
  <si>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</si>
  <si>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</si>
  <si>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</si>
  <si>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</si>
  <si>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</si>
  <si>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</si>
  <si>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</si>
  <si>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</si>
  <si>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</si>
  <si>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</si>
  <si>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</si>
  <si>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</si>
  <si>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</si>
  <si>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</si>
  <si>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</si>
  <si>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</si>
  <si>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</si>
  <si>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</si>
  <si>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</si>
  <si>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</si>
  <si>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</si>
  <si>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</si>
  <si>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</si>
  <si>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</si>
  <si>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</si>
  <si>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</si>
  <si>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</si>
  <si>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</si>
  <si>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</si>
  <si>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</si>
  <si>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</si>
  <si>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</si>
  <si>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</si>
  <si>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</si>
  <si>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</si>
  <si>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</si>
  <si>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</si>
  <si>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</si>
  <si>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</si>
  <si>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</si>
  <si>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</si>
  <si>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</si>
  <si>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</si>
  <si>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</si>
  <si>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</si>
  <si>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</si>
  <si>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</si>
  <si>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</si>
  <si>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</si>
  <si>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</si>
  <si>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Total Count of outcomes</t>
  </si>
  <si>
    <t>Row Labels</t>
  </si>
  <si>
    <t>(All)</t>
  </si>
  <si>
    <t>Total Average of pledged</t>
  </si>
  <si>
    <t>Average of pledged</t>
  </si>
  <si>
    <t xml:space="preserve">Date Created 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</si>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</sst>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B-EC49-9A37-9765AA64C11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B-EC49-9A37-9765AA64C11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B-EC49-9A37-9765AA64C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101312"/>
        <c:axId val="661096575"/>
      </c:lineChart>
      <c:catAx>
        <c:axId val="190310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96575"/>
        <c:crosses val="autoZero"/>
        <c:auto val="1"/>
        <c:lblAlgn val="ctr"/>
        <c:lblOffset val="100"/>
        <c:noMultiLvlLbl val="0"/>
      </c:catAx>
      <c:valAx>
        <c:axId val="6610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1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 Based on Launch!PivotTable4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0-FA4F-95B1-BE58FE19EC3D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0-FA4F-95B1-BE58FE19EC3D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0-FA4F-95B1-BE58FE19E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426400"/>
        <c:axId val="1925377312"/>
      </c:lineChart>
      <c:catAx>
        <c:axId val="19254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377312"/>
        <c:crosses val="autoZero"/>
        <c:auto val="1"/>
        <c:lblAlgn val="ctr"/>
        <c:lblOffset val="100"/>
        <c:noMultiLvlLbl val="0"/>
      </c:catAx>
      <c:valAx>
        <c:axId val="192537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4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9-A443-B234-0529B7688D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89-A443-B234-0529B7688D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89-A443-B234-0529B7688D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89-A443-B234-0529B7688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907248"/>
        <c:axId val="552377648"/>
      </c:barChart>
      <c:catAx>
        <c:axId val="52790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77648"/>
        <c:crosses val="autoZero"/>
        <c:auto val="1"/>
        <c:lblAlgn val="ctr"/>
        <c:lblOffset val="100"/>
        <c:noMultiLvlLbl val="0"/>
      </c:catAx>
      <c:valAx>
        <c:axId val="5523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Subcategory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7-DC46-8E6F-A4DD7680E3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4A7-DC46-8E6F-A4DD7680E3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4A7-DC46-8E6F-A4DD7680E3A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4A7-DC46-8E6F-A4DD7680E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74154096"/>
        <c:axId val="574155728"/>
      </c:barChart>
      <c:catAx>
        <c:axId val="5741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55728"/>
        <c:crosses val="autoZero"/>
        <c:auto val="1"/>
        <c:lblAlgn val="ctr"/>
        <c:lblOffset val="100"/>
        <c:noMultiLvlLbl val="0"/>
      </c:catAx>
      <c:valAx>
        <c:axId val="5741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5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C66-8646-8BA1-7CFFFE79A6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C66-8646-8BA1-7CFFFE79A6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C66-8646-8BA1-7CFFFE79A6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C66-8646-8BA1-7CFFFE79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438080"/>
        <c:axId val="583539008"/>
      </c:lineChart>
      <c:catAx>
        <c:axId val="5834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39008"/>
        <c:crosses val="autoZero"/>
        <c:auto val="1"/>
        <c:lblAlgn val="ctr"/>
        <c:lblOffset val="100"/>
        <c:noMultiLvlLbl val="0"/>
      </c:catAx>
      <c:valAx>
        <c:axId val="5835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16</xdr:row>
      <xdr:rowOff>139700</xdr:rowOff>
    </xdr:from>
    <xdr:to>
      <xdr:col>13</xdr:col>
      <xdr:colOff>558800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E3121-AD96-E04E-AC8F-E5DE35F6B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152400</xdr:rowOff>
    </xdr:from>
    <xdr:to>
      <xdr:col>12</xdr:col>
      <xdr:colOff>215900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C6A8B-A098-DC4F-98F4-3424C8CA7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844550</xdr:colOff>
      <xdr:row>2</xdr:row>
      <xdr:rowOff>127000</xdr:rowOff>
    </xdr:from>
    <xdr:to>
      <xdr:col>12</xdr:col>
      <xdr:colOff>76200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35847-708E-9343-AE91-753E2C667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11</xdr:row>
      <xdr:rowOff>63500</xdr:rowOff>
    </xdr:from>
    <xdr:to>
      <xdr:col>10</xdr:col>
      <xdr:colOff>990600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6FD25-2AB0-C745-86F2-5848D11B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5</xdr:row>
      <xdr:rowOff>12700</xdr:rowOff>
    </xdr:from>
    <xdr:to>
      <xdr:col>10</xdr:col>
      <xdr:colOff>520700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B2F99-3325-AE4C-B43D-55F116234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487823148149" createdVersion="6" refreshedVersion="6" minRefreshableVersion="3" recordCount="4114" xr:uid="{4FC33380-3723-3E4C-8987-51019CE443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509401620373" createdVersion="6" refreshedVersion="6" minRefreshableVersion="3" recordCount="4114" xr:uid="{1F4CC6BB-C009-574E-89BF-100AAA2F2E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9.64005613426" createdVersion="6" refreshedVersion="6" minRefreshableVersion="3" recordCount="4115" xr:uid="{CE478169-C099-F74D-8D8C-418C243F0BB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EF64E-0EF8-5A47-97AD-7CF6FFC26416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578F6-E311-344D-B50E-A40CC389C543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835F7-31B0-044D-BDBC-1DBBC665DB1B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4" firstHeaderRow="1" firstDataRow="3" firstDataCol="1"/>
  <pivotFields count="18">
    <pivotField showAll="0"/>
    <pivotField showAll="0"/>
    <pivotField showAll="0"/>
    <pivotField numFmtId="44" showAll="0"/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9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Average of pledged" fld="4" subtotal="average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81FB5-C800-1A40-A45C-FBC45D7A0C1F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46F68-C813-B248-9037-2991A9566CA0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D530" zoomScale="95" zoomScaleNormal="95" workbookViewId="0">
      <selection activeCell="D522" sqref="D522"/>
    </sheetView>
  </sheetViews>
  <sheetFormatPr baseColWidth="10" defaultColWidth="8.83203125" defaultRowHeight="15" x14ac:dyDescent="0.2"/>
  <cols>
    <col min="1" max="1" width="7.6640625" style="9" bestFit="1" customWidth="1"/>
    <col min="2" max="2" width="38.5" style="3" customWidth="1"/>
    <col min="3" max="3" width="40.5" style="3" customWidth="1"/>
    <col min="4" max="4" width="15.6640625" style="6" bestFit="1" customWidth="1"/>
    <col min="5" max="5" width="16.5" style="8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1.5" style="6" bestFit="1" customWidth="1"/>
    <col min="17" max="17" width="26.1640625" bestFit="1" customWidth="1"/>
    <col min="18" max="18" width="14.5" bestFit="1" customWidth="1"/>
    <col min="19" max="19" width="11.6640625" bestFit="1" customWidth="1"/>
  </cols>
  <sheetData>
    <row r="1" spans="1:21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  <c r="U1" s="1" t="s">
        <v>8382</v>
      </c>
    </row>
    <row r="2" spans="1:21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6">
        <f t="shared" ref="P515:P521" si="41">IFERROR(ROUND(E515/L515,2),0)</f>
        <v>102.38</v>
      </c>
      <c r="Q515" s="12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 s="9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45">ROUND(E522/D522*100,0)</f>
        <v>0</v>
      </c>
      <c r="P522" s="6">
        <f t="shared" ref="P522:P585" si="46">IFERROR(ROUND(E522/L522,2),0)</f>
        <v>1</v>
      </c>
      <c r="Q522" s="12" t="s">
        <v>8315</v>
      </c>
      <c r="R522" t="s">
        <v>8316</v>
      </c>
      <c r="S522" s="16">
        <f t="shared" ref="S522:S585" si="47">(((J522/60)/60)/24)+DATE(1970,1,1)</f>
        <v>42433.825717592597</v>
      </c>
      <c r="T522" s="16">
        <f t="shared" ref="T522:T585" si="48">(((I522/60)/60)/24)+DATE(1970,1,1)</f>
        <v>42493.784050925926</v>
      </c>
      <c r="U522">
        <f t="shared" ref="U522:U585" si="49">YEAR(S522)</f>
        <v>2016</v>
      </c>
    </row>
    <row r="523" spans="1:21" ht="48" x14ac:dyDescent="0.2">
      <c r="A523" s="9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45"/>
        <v>0</v>
      </c>
      <c r="P523" s="6">
        <f t="shared" si="46"/>
        <v>20</v>
      </c>
      <c r="Q523" s="12" t="s">
        <v>8315</v>
      </c>
      <c r="R523" t="s">
        <v>8316</v>
      </c>
      <c r="S523" s="16">
        <f t="shared" si="47"/>
        <v>41929.266215277778</v>
      </c>
      <c r="T523" s="16">
        <f t="shared" si="48"/>
        <v>41968.823611111111</v>
      </c>
      <c r="U523">
        <f t="shared" si="49"/>
        <v>2014</v>
      </c>
    </row>
    <row r="524" spans="1:21" ht="48" x14ac:dyDescent="0.2">
      <c r="A524" s="9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45"/>
        <v>0</v>
      </c>
      <c r="P524" s="6">
        <f t="shared" si="46"/>
        <v>0</v>
      </c>
      <c r="Q524" s="12" t="s">
        <v>8315</v>
      </c>
      <c r="R524" t="s">
        <v>8316</v>
      </c>
      <c r="S524" s="16">
        <f t="shared" si="47"/>
        <v>42171.743969907402</v>
      </c>
      <c r="T524" s="16">
        <f t="shared" si="48"/>
        <v>42201.743969907402</v>
      </c>
      <c r="U524">
        <f t="shared" si="49"/>
        <v>2015</v>
      </c>
    </row>
    <row r="525" spans="1:21" ht="32" x14ac:dyDescent="0.2">
      <c r="A525" s="9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45"/>
        <v>0</v>
      </c>
      <c r="P525" s="6">
        <f t="shared" si="46"/>
        <v>25</v>
      </c>
      <c r="Q525" s="12" t="s">
        <v>8315</v>
      </c>
      <c r="R525" t="s">
        <v>8316</v>
      </c>
      <c r="S525" s="16">
        <f t="shared" si="47"/>
        <v>42210.439768518518</v>
      </c>
      <c r="T525" s="16">
        <f t="shared" si="48"/>
        <v>42240.439768518518</v>
      </c>
      <c r="U525">
        <f t="shared" si="49"/>
        <v>2015</v>
      </c>
    </row>
    <row r="526" spans="1:21" ht="48" x14ac:dyDescent="0.2">
      <c r="A526" s="9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45"/>
        <v>0</v>
      </c>
      <c r="P526" s="6">
        <f t="shared" si="46"/>
        <v>20</v>
      </c>
      <c r="Q526" s="12" t="s">
        <v>8315</v>
      </c>
      <c r="R526" t="s">
        <v>8316</v>
      </c>
      <c r="S526" s="16">
        <f t="shared" si="47"/>
        <v>42039.194988425923</v>
      </c>
      <c r="T526" s="16">
        <f t="shared" si="48"/>
        <v>42099.153321759266</v>
      </c>
      <c r="U526">
        <f t="shared" si="49"/>
        <v>2015</v>
      </c>
    </row>
    <row r="527" spans="1:21" ht="48" x14ac:dyDescent="0.2">
      <c r="A527" s="9">
        <v>3557</v>
      </c>
      <c r="B527" s="3" t="s">
        <v>3556</v>
      </c>
      <c r="C527" s="3" t="s">
        <v>7667</v>
      </c>
      <c r="D527" s="6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45"/>
        <v>100</v>
      </c>
      <c r="P527" s="6">
        <f t="shared" si="46"/>
        <v>179.28</v>
      </c>
      <c r="Q527" s="12" t="s">
        <v>8315</v>
      </c>
      <c r="R527" t="s">
        <v>8316</v>
      </c>
      <c r="S527" s="16">
        <f t="shared" si="47"/>
        <v>41730.276747685188</v>
      </c>
      <c r="T527" s="16">
        <f t="shared" si="48"/>
        <v>41764.276747685188</v>
      </c>
      <c r="U527">
        <f t="shared" si="49"/>
        <v>2014</v>
      </c>
    </row>
    <row r="528" spans="1:21" ht="48" x14ac:dyDescent="0.2">
      <c r="A528" s="9">
        <v>3838</v>
      </c>
      <c r="B528" s="3" t="s">
        <v>3835</v>
      </c>
      <c r="C528" s="3" t="s">
        <v>7947</v>
      </c>
      <c r="D528" s="6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45"/>
        <v>101</v>
      </c>
      <c r="P528" s="6">
        <f t="shared" si="46"/>
        <v>1008.24</v>
      </c>
      <c r="Q528" s="12" t="s">
        <v>8315</v>
      </c>
      <c r="R528" t="s">
        <v>8316</v>
      </c>
      <c r="S528" s="16">
        <f t="shared" si="47"/>
        <v>42116.710752314815</v>
      </c>
      <c r="T528" s="16">
        <f t="shared" si="48"/>
        <v>42146.710752314815</v>
      </c>
      <c r="U528">
        <f t="shared" si="49"/>
        <v>2015</v>
      </c>
    </row>
    <row r="529" spans="1:21" ht="32" x14ac:dyDescent="0.2">
      <c r="A529" s="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45"/>
        <v>0</v>
      </c>
      <c r="P529" s="6">
        <f t="shared" si="46"/>
        <v>13</v>
      </c>
      <c r="Q529" s="12" t="s">
        <v>8315</v>
      </c>
      <c r="R529" t="s">
        <v>8316</v>
      </c>
      <c r="S529" s="16">
        <f t="shared" si="47"/>
        <v>41848.84002314815</v>
      </c>
      <c r="T529" s="16">
        <f t="shared" si="48"/>
        <v>41883.84002314815</v>
      </c>
      <c r="U529">
        <f t="shared" si="49"/>
        <v>2014</v>
      </c>
    </row>
    <row r="530" spans="1:21" ht="48" x14ac:dyDescent="0.2">
      <c r="A530" s="9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45"/>
        <v>1</v>
      </c>
      <c r="P530" s="6">
        <f t="shared" si="46"/>
        <v>217.5</v>
      </c>
      <c r="Q530" s="12" t="s">
        <v>8315</v>
      </c>
      <c r="R530" t="s">
        <v>8316</v>
      </c>
      <c r="S530" s="16">
        <f t="shared" si="47"/>
        <v>42543.788564814815</v>
      </c>
      <c r="T530" s="16">
        <f t="shared" si="48"/>
        <v>42573.788564814815</v>
      </c>
      <c r="U530">
        <f t="shared" si="49"/>
        <v>2016</v>
      </c>
    </row>
    <row r="531" spans="1:21" ht="48" x14ac:dyDescent="0.2">
      <c r="A531" s="9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45"/>
        <v>0</v>
      </c>
      <c r="P531" s="6">
        <f t="shared" si="46"/>
        <v>0</v>
      </c>
      <c r="Q531" s="12" t="s">
        <v>8315</v>
      </c>
      <c r="R531" t="s">
        <v>8316</v>
      </c>
      <c r="S531" s="16">
        <f t="shared" si="47"/>
        <v>42495.722187499996</v>
      </c>
      <c r="T531" s="16">
        <f t="shared" si="48"/>
        <v>42525.722187499996</v>
      </c>
      <c r="U531">
        <f t="shared" si="49"/>
        <v>2016</v>
      </c>
    </row>
    <row r="532" spans="1:21" ht="48" x14ac:dyDescent="0.2">
      <c r="A532" s="9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45"/>
        <v>0</v>
      </c>
      <c r="P532" s="6">
        <f t="shared" si="46"/>
        <v>33.75</v>
      </c>
      <c r="Q532" s="12" t="s">
        <v>8315</v>
      </c>
      <c r="R532" t="s">
        <v>8316</v>
      </c>
      <c r="S532" s="16">
        <f t="shared" si="47"/>
        <v>41863.359282407408</v>
      </c>
      <c r="T532" s="16">
        <f t="shared" si="48"/>
        <v>41893.359282407408</v>
      </c>
      <c r="U532">
        <f t="shared" si="49"/>
        <v>2014</v>
      </c>
    </row>
    <row r="533" spans="1:21" ht="48" x14ac:dyDescent="0.2">
      <c r="A533" s="9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45"/>
        <v>0</v>
      </c>
      <c r="P533" s="6">
        <f t="shared" si="46"/>
        <v>40</v>
      </c>
      <c r="Q533" s="12" t="s">
        <v>8315</v>
      </c>
      <c r="R533" t="s">
        <v>8316</v>
      </c>
      <c r="S533" s="16">
        <f t="shared" si="47"/>
        <v>41843.664618055554</v>
      </c>
      <c r="T533" s="16">
        <f t="shared" si="48"/>
        <v>41855.666666666664</v>
      </c>
      <c r="U533">
        <f t="shared" si="49"/>
        <v>2014</v>
      </c>
    </row>
    <row r="534" spans="1:21" ht="48" x14ac:dyDescent="0.2">
      <c r="A534" s="9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45"/>
        <v>0</v>
      </c>
      <c r="P534" s="6">
        <f t="shared" si="46"/>
        <v>20</v>
      </c>
      <c r="Q534" s="12" t="s">
        <v>8315</v>
      </c>
      <c r="R534" t="s">
        <v>8316</v>
      </c>
      <c r="S534" s="16">
        <f t="shared" si="47"/>
        <v>41831.675034722226</v>
      </c>
      <c r="T534" s="16">
        <f t="shared" si="48"/>
        <v>41891.675034722226</v>
      </c>
      <c r="U534">
        <f t="shared" si="49"/>
        <v>2014</v>
      </c>
    </row>
    <row r="535" spans="1:21" ht="32" x14ac:dyDescent="0.2">
      <c r="A535" s="9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45"/>
        <v>0</v>
      </c>
      <c r="P535" s="6">
        <f t="shared" si="46"/>
        <v>0</v>
      </c>
      <c r="Q535" s="12" t="s">
        <v>8315</v>
      </c>
      <c r="R535" t="s">
        <v>8316</v>
      </c>
      <c r="S535" s="16">
        <f t="shared" si="47"/>
        <v>42037.986284722225</v>
      </c>
      <c r="T535" s="16">
        <f t="shared" si="48"/>
        <v>42097.944618055553</v>
      </c>
      <c r="U535">
        <f t="shared" si="49"/>
        <v>2015</v>
      </c>
    </row>
    <row r="536" spans="1:21" ht="48" x14ac:dyDescent="0.2">
      <c r="A536" s="9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45"/>
        <v>5</v>
      </c>
      <c r="P536" s="6">
        <f t="shared" si="46"/>
        <v>450</v>
      </c>
      <c r="Q536" s="12" t="s">
        <v>8315</v>
      </c>
      <c r="R536" t="s">
        <v>8316</v>
      </c>
      <c r="S536" s="16">
        <f t="shared" si="47"/>
        <v>42785.270370370374</v>
      </c>
      <c r="T536" s="16">
        <f t="shared" si="48"/>
        <v>42819.189583333333</v>
      </c>
      <c r="U536">
        <f t="shared" si="49"/>
        <v>2017</v>
      </c>
    </row>
    <row r="537" spans="1:21" ht="32" x14ac:dyDescent="0.2">
      <c r="A537" s="9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45"/>
        <v>11</v>
      </c>
      <c r="P537" s="6">
        <f t="shared" si="46"/>
        <v>437.5</v>
      </c>
      <c r="Q537" s="12" t="s">
        <v>8315</v>
      </c>
      <c r="R537" t="s">
        <v>8316</v>
      </c>
      <c r="S537" s="16">
        <f t="shared" si="47"/>
        <v>42796.682476851856</v>
      </c>
      <c r="T537" s="16">
        <f t="shared" si="48"/>
        <v>42841.640810185185</v>
      </c>
      <c r="U537">
        <f t="shared" si="49"/>
        <v>2017</v>
      </c>
    </row>
    <row r="538" spans="1:21" ht="48" x14ac:dyDescent="0.2">
      <c r="A538" s="9">
        <v>3893</v>
      </c>
      <c r="B538" s="3" t="s">
        <v>3890</v>
      </c>
      <c r="C538" s="3" t="s">
        <v>8001</v>
      </c>
      <c r="D538" s="6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45"/>
        <v>22</v>
      </c>
      <c r="P538" s="6">
        <f t="shared" si="46"/>
        <v>128.27000000000001</v>
      </c>
      <c r="Q538" s="12" t="s">
        <v>8315</v>
      </c>
      <c r="R538" t="s">
        <v>8316</v>
      </c>
      <c r="S538" s="16">
        <f t="shared" si="47"/>
        <v>41779.657870370371</v>
      </c>
      <c r="T538" s="16">
        <f t="shared" si="48"/>
        <v>41821.25</v>
      </c>
      <c r="U538">
        <f t="shared" si="49"/>
        <v>2014</v>
      </c>
    </row>
    <row r="539" spans="1:21" ht="48" x14ac:dyDescent="0.2">
      <c r="A539" s="9">
        <v>3993</v>
      </c>
      <c r="B539" s="3" t="s">
        <v>3989</v>
      </c>
      <c r="C539" s="3" t="s">
        <v>8099</v>
      </c>
      <c r="D539" s="6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0</v>
      </c>
      <c r="P539" s="6">
        <f t="shared" si="46"/>
        <v>3</v>
      </c>
      <c r="Q539" s="12" t="s">
        <v>8315</v>
      </c>
      <c r="R539" t="s">
        <v>8316</v>
      </c>
      <c r="S539" s="16">
        <f t="shared" si="47"/>
        <v>42107.864722222221</v>
      </c>
      <c r="T539" s="16">
        <f t="shared" si="48"/>
        <v>42137.864722222221</v>
      </c>
      <c r="U539">
        <f t="shared" si="49"/>
        <v>2015</v>
      </c>
    </row>
    <row r="540" spans="1:21" ht="32" x14ac:dyDescent="0.2">
      <c r="A540" s="9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45"/>
        <v>0</v>
      </c>
      <c r="P540" s="6">
        <f t="shared" si="46"/>
        <v>46.25</v>
      </c>
      <c r="Q540" s="12" t="s">
        <v>8315</v>
      </c>
      <c r="R540" t="s">
        <v>8316</v>
      </c>
      <c r="S540" s="16">
        <f t="shared" si="47"/>
        <v>41948.727256944447</v>
      </c>
      <c r="T540" s="16">
        <f t="shared" si="48"/>
        <v>41978.727256944447</v>
      </c>
      <c r="U540">
        <f t="shared" si="49"/>
        <v>2014</v>
      </c>
    </row>
    <row r="541" spans="1:21" ht="32" x14ac:dyDescent="0.2">
      <c r="A541" s="9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45"/>
        <v>100</v>
      </c>
      <c r="P541" s="6">
        <f t="shared" si="46"/>
        <v>550.04</v>
      </c>
      <c r="Q541" s="12" t="s">
        <v>8315</v>
      </c>
      <c r="R541" t="s">
        <v>8316</v>
      </c>
      <c r="S541" s="16">
        <f t="shared" si="47"/>
        <v>41887.292187500003</v>
      </c>
      <c r="T541" s="16">
        <f t="shared" si="48"/>
        <v>41917.292187500003</v>
      </c>
      <c r="U541">
        <f t="shared" si="49"/>
        <v>2014</v>
      </c>
    </row>
    <row r="542" spans="1:21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6">
        <f t="shared" si="46"/>
        <v>1</v>
      </c>
      <c r="Q542" s="12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6">
        <f t="shared" si="46"/>
        <v>25</v>
      </c>
      <c r="Q543" s="12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6">
        <f t="shared" si="46"/>
        <v>1</v>
      </c>
      <c r="Q544" s="12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6">
        <f t="shared" si="46"/>
        <v>35</v>
      </c>
      <c r="Q545" s="12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6">
        <f t="shared" si="46"/>
        <v>3</v>
      </c>
      <c r="Q546" s="12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6">
        <f t="shared" si="46"/>
        <v>402.71</v>
      </c>
      <c r="Q547" s="12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6">
        <f t="shared" si="46"/>
        <v>26</v>
      </c>
      <c r="Q548" s="12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6">
        <f t="shared" si="46"/>
        <v>0</v>
      </c>
      <c r="Q549" s="12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6">
        <f t="shared" si="46"/>
        <v>9</v>
      </c>
      <c r="Q550" s="12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6">
        <f t="shared" si="46"/>
        <v>8.5</v>
      </c>
      <c r="Q551" s="12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6">
        <f t="shared" si="46"/>
        <v>8.75</v>
      </c>
      <c r="Q552" s="12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6">
        <f t="shared" si="46"/>
        <v>135.04</v>
      </c>
      <c r="Q553" s="12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6">
        <f t="shared" si="46"/>
        <v>0</v>
      </c>
      <c r="Q554" s="12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6">
        <f t="shared" si="46"/>
        <v>20.5</v>
      </c>
      <c r="Q555" s="12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6">
        <f t="shared" si="46"/>
        <v>64.36</v>
      </c>
      <c r="Q556" s="12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6">
        <f t="shared" si="46"/>
        <v>0</v>
      </c>
      <c r="Q557" s="12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6">
        <f t="shared" si="46"/>
        <v>200</v>
      </c>
      <c r="Q558" s="12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6">
        <f t="shared" si="46"/>
        <v>68.3</v>
      </c>
      <c r="Q559" s="12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6">
        <f t="shared" si="46"/>
        <v>0</v>
      </c>
      <c r="Q560" s="12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6">
        <f t="shared" si="46"/>
        <v>50</v>
      </c>
      <c r="Q561" s="12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6">
        <f t="shared" si="46"/>
        <v>4</v>
      </c>
      <c r="Q562" s="12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6">
        <f t="shared" si="46"/>
        <v>27.5</v>
      </c>
      <c r="Q563" s="12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6">
        <f t="shared" si="46"/>
        <v>0</v>
      </c>
      <c r="Q564" s="12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6">
        <f t="shared" si="46"/>
        <v>34</v>
      </c>
      <c r="Q565" s="12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6">
        <f t="shared" si="46"/>
        <v>1</v>
      </c>
      <c r="Q566" s="12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6">
        <f t="shared" si="46"/>
        <v>0</v>
      </c>
      <c r="Q567" s="12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6">
        <f t="shared" si="46"/>
        <v>1</v>
      </c>
      <c r="Q568" s="12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6">
        <f t="shared" si="46"/>
        <v>0</v>
      </c>
      <c r="Q569" s="12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6">
        <f t="shared" si="46"/>
        <v>49</v>
      </c>
      <c r="Q570" s="12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6">
        <f t="shared" si="46"/>
        <v>20</v>
      </c>
      <c r="Q571" s="12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6">
        <f t="shared" si="46"/>
        <v>142</v>
      </c>
      <c r="Q572" s="12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6">
        <f t="shared" si="46"/>
        <v>53</v>
      </c>
      <c r="Q573" s="12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6">
        <f t="shared" si="46"/>
        <v>0</v>
      </c>
      <c r="Q574" s="12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6">
        <f t="shared" si="46"/>
        <v>38.44</v>
      </c>
      <c r="Q575" s="12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6">
        <f t="shared" si="46"/>
        <v>20</v>
      </c>
      <c r="Q576" s="12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6">
        <f t="shared" si="46"/>
        <v>64.75</v>
      </c>
      <c r="Q577" s="12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6">
        <f t="shared" si="46"/>
        <v>1</v>
      </c>
      <c r="Q578" s="12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s="12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6">
        <f t="shared" ref="P586:P649" si="51">IFERROR(ROUND(E586/L586,2),0)</f>
        <v>5</v>
      </c>
      <c r="Q586" s="12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6">
        <f t="shared" si="51"/>
        <v>0</v>
      </c>
      <c r="Q587" s="12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6">
        <f t="shared" si="51"/>
        <v>14</v>
      </c>
      <c r="Q588" s="12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6">
        <f t="shared" si="51"/>
        <v>389.29</v>
      </c>
      <c r="Q589" s="12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6">
        <f t="shared" si="51"/>
        <v>150.5</v>
      </c>
      <c r="Q590" s="12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6">
        <f t="shared" si="51"/>
        <v>1</v>
      </c>
      <c r="Q591" s="12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6">
        <f t="shared" si="51"/>
        <v>24.78</v>
      </c>
      <c r="Q592" s="12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6">
        <f t="shared" si="51"/>
        <v>30.5</v>
      </c>
      <c r="Q593" s="12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6">
        <f t="shared" si="51"/>
        <v>250</v>
      </c>
      <c r="Q594" s="12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6">
        <f t="shared" si="51"/>
        <v>16.43</v>
      </c>
      <c r="Q595" s="12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6">
        <f t="shared" si="51"/>
        <v>13</v>
      </c>
      <c r="Q596" s="12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6">
        <f t="shared" si="51"/>
        <v>53.25</v>
      </c>
      <c r="Q597" s="12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6">
        <f t="shared" si="51"/>
        <v>3</v>
      </c>
      <c r="Q598" s="12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6">
        <f t="shared" si="51"/>
        <v>10</v>
      </c>
      <c r="Q599" s="12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6">
        <f t="shared" si="51"/>
        <v>121.43</v>
      </c>
      <c r="Q600" s="12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6">
        <f t="shared" si="51"/>
        <v>15.5</v>
      </c>
      <c r="Q601" s="12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6">
        <f t="shared" si="51"/>
        <v>100</v>
      </c>
      <c r="Q602" s="12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6">
        <f t="shared" si="51"/>
        <v>23.33</v>
      </c>
      <c r="Q603" s="12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6">
        <f t="shared" si="51"/>
        <v>0</v>
      </c>
      <c r="Q604" s="12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6">
        <f t="shared" si="51"/>
        <v>45.39</v>
      </c>
      <c r="Q605" s="12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6">
        <f t="shared" si="51"/>
        <v>0</v>
      </c>
      <c r="Q606" s="12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6">
        <f t="shared" si="51"/>
        <v>16.38</v>
      </c>
      <c r="Q607" s="12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6">
        <f t="shared" si="51"/>
        <v>10</v>
      </c>
      <c r="Q608" s="12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6">
        <f t="shared" si="51"/>
        <v>0</v>
      </c>
      <c r="Q609" s="12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6">
        <f t="shared" si="51"/>
        <v>292.2</v>
      </c>
      <c r="Q610" s="12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6">
        <f t="shared" si="51"/>
        <v>5</v>
      </c>
      <c r="Q611" s="12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6">
        <f t="shared" si="51"/>
        <v>0</v>
      </c>
      <c r="Q612" s="12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6">
        <f t="shared" si="51"/>
        <v>0</v>
      </c>
      <c r="Q613" s="12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6">
        <f t="shared" si="51"/>
        <v>0</v>
      </c>
      <c r="Q614" s="12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6">
        <f t="shared" si="51"/>
        <v>105.93</v>
      </c>
      <c r="Q615" s="12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6">
        <f t="shared" si="51"/>
        <v>0</v>
      </c>
      <c r="Q616" s="12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6">
        <f t="shared" si="51"/>
        <v>0</v>
      </c>
      <c r="Q617" s="12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6">
        <f t="shared" si="51"/>
        <v>0</v>
      </c>
      <c r="Q618" s="12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6">
        <f t="shared" si="51"/>
        <v>20</v>
      </c>
      <c r="Q619" s="12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6">
        <f t="shared" si="51"/>
        <v>0</v>
      </c>
      <c r="Q620" s="12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6">
        <f t="shared" si="51"/>
        <v>1</v>
      </c>
      <c r="Q621" s="12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6">
        <f t="shared" si="51"/>
        <v>300</v>
      </c>
      <c r="Q622" s="12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6">
        <f t="shared" si="51"/>
        <v>87</v>
      </c>
      <c r="Q623" s="12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6">
        <f t="shared" si="51"/>
        <v>37.89</v>
      </c>
      <c r="Q624" s="12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6">
        <f t="shared" si="51"/>
        <v>0</v>
      </c>
      <c r="Q625" s="12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6">
        <f t="shared" si="51"/>
        <v>0</v>
      </c>
      <c r="Q626" s="12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6">
        <f t="shared" si="51"/>
        <v>0</v>
      </c>
      <c r="Q627" s="12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6">
        <f t="shared" si="51"/>
        <v>111.41</v>
      </c>
      <c r="Q628" s="12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6">
        <f t="shared" si="51"/>
        <v>90</v>
      </c>
      <c r="Q629" s="12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6">
        <f t="shared" si="51"/>
        <v>0</v>
      </c>
      <c r="Q630" s="12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6">
        <f t="shared" si="51"/>
        <v>116.67</v>
      </c>
      <c r="Q631" s="12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6">
        <f t="shared" si="51"/>
        <v>10</v>
      </c>
      <c r="Q632" s="12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6">
        <f t="shared" si="51"/>
        <v>76.67</v>
      </c>
      <c r="Q633" s="12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6">
        <f t="shared" si="51"/>
        <v>0</v>
      </c>
      <c r="Q634" s="12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6">
        <f t="shared" si="51"/>
        <v>49.8</v>
      </c>
      <c r="Q635" s="12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6">
        <f t="shared" si="51"/>
        <v>1</v>
      </c>
      <c r="Q636" s="12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6">
        <f t="shared" si="51"/>
        <v>2</v>
      </c>
      <c r="Q637" s="12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6">
        <f t="shared" si="51"/>
        <v>4</v>
      </c>
      <c r="Q638" s="12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6">
        <f t="shared" si="51"/>
        <v>0</v>
      </c>
      <c r="Q639" s="12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6">
        <f t="shared" si="51"/>
        <v>3</v>
      </c>
      <c r="Q640" s="12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6">
        <f t="shared" si="51"/>
        <v>1</v>
      </c>
      <c r="Q641" s="12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6">
        <f t="shared" si="51"/>
        <v>50.5</v>
      </c>
      <c r="Q642" s="12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s="12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6">
        <f t="shared" ref="P650:P713" si="56">IFERROR(ROUND(E650/L650,2),0)</f>
        <v>1644</v>
      </c>
      <c r="Q650" s="12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6">
        <f t="shared" si="56"/>
        <v>42.67</v>
      </c>
      <c r="Q651" s="12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6">
        <f t="shared" si="56"/>
        <v>35.130000000000003</v>
      </c>
      <c r="Q652" s="12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6">
        <f t="shared" si="56"/>
        <v>239.35</v>
      </c>
      <c r="Q653" s="12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6">
        <f t="shared" si="56"/>
        <v>107.64</v>
      </c>
      <c r="Q654" s="12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6">
        <f t="shared" si="56"/>
        <v>95.83</v>
      </c>
      <c r="Q655" s="12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6">
        <f t="shared" si="56"/>
        <v>31.66</v>
      </c>
      <c r="Q656" s="12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6">
        <f t="shared" si="56"/>
        <v>42.89</v>
      </c>
      <c r="Q657" s="12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6">
        <f t="shared" si="56"/>
        <v>122.74</v>
      </c>
      <c r="Q658" s="12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6">
        <f t="shared" si="56"/>
        <v>190.45</v>
      </c>
      <c r="Q659" s="12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6">
        <f t="shared" si="56"/>
        <v>109.34</v>
      </c>
      <c r="Q660" s="12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6">
        <f t="shared" si="56"/>
        <v>143.66999999999999</v>
      </c>
      <c r="Q661" s="12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6">
        <f t="shared" si="56"/>
        <v>84.94</v>
      </c>
      <c r="Q662" s="12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6">
        <f t="shared" si="56"/>
        <v>10.56</v>
      </c>
      <c r="Q663" s="12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6">
        <f t="shared" si="56"/>
        <v>39</v>
      </c>
      <c r="Q664" s="12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6">
        <f t="shared" si="56"/>
        <v>100</v>
      </c>
      <c r="Q665" s="12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6">
        <f t="shared" si="56"/>
        <v>31.17</v>
      </c>
      <c r="Q666" s="12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6">
        <f t="shared" si="56"/>
        <v>155.33000000000001</v>
      </c>
      <c r="Q667" s="12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6">
        <f t="shared" si="56"/>
        <v>2</v>
      </c>
      <c r="Q668" s="12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6">
        <f t="shared" si="56"/>
        <v>178.93</v>
      </c>
      <c r="Q669" s="12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6">
        <f t="shared" si="56"/>
        <v>27.36</v>
      </c>
      <c r="Q670" s="12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6">
        <f t="shared" si="56"/>
        <v>1536.25</v>
      </c>
      <c r="Q671" s="12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6">
        <f t="shared" si="56"/>
        <v>85</v>
      </c>
      <c r="Q672" s="12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6">
        <f t="shared" si="56"/>
        <v>788.53</v>
      </c>
      <c r="Q673" s="12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6">
        <f t="shared" si="56"/>
        <v>50.3</v>
      </c>
      <c r="Q674" s="12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6">
        <f t="shared" si="56"/>
        <v>68.33</v>
      </c>
      <c r="Q675" s="12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6">
        <f t="shared" si="56"/>
        <v>7.5</v>
      </c>
      <c r="Q676" s="12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6">
        <f t="shared" si="56"/>
        <v>34.270000000000003</v>
      </c>
      <c r="Q677" s="12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6">
        <f t="shared" si="56"/>
        <v>61.29</v>
      </c>
      <c r="Q678" s="12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6">
        <f t="shared" si="56"/>
        <v>133.25</v>
      </c>
      <c r="Q679" s="12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6">
        <f t="shared" si="56"/>
        <v>65.180000000000007</v>
      </c>
      <c r="Q680" s="12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6">
        <f t="shared" si="56"/>
        <v>93.9</v>
      </c>
      <c r="Q681" s="12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6">
        <f t="shared" si="56"/>
        <v>150.65</v>
      </c>
      <c r="Q682" s="12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6">
        <f t="shared" si="56"/>
        <v>1</v>
      </c>
      <c r="Q683" s="12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6">
        <f t="shared" si="56"/>
        <v>13.25</v>
      </c>
      <c r="Q684" s="12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6">
        <f t="shared" si="56"/>
        <v>99.33</v>
      </c>
      <c r="Q685" s="12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6">
        <f t="shared" si="56"/>
        <v>177.39</v>
      </c>
      <c r="Q686" s="12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6">
        <f t="shared" si="56"/>
        <v>55.3</v>
      </c>
      <c r="Q687" s="12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6">
        <f t="shared" si="56"/>
        <v>0</v>
      </c>
      <c r="Q688" s="12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6">
        <f t="shared" si="56"/>
        <v>591.66999999999996</v>
      </c>
      <c r="Q689" s="12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6">
        <f t="shared" si="56"/>
        <v>405.5</v>
      </c>
      <c r="Q690" s="12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6">
        <f t="shared" si="56"/>
        <v>343.15</v>
      </c>
      <c r="Q691" s="12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6">
        <f t="shared" si="56"/>
        <v>72.59</v>
      </c>
      <c r="Q692" s="12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6">
        <f t="shared" si="56"/>
        <v>26</v>
      </c>
      <c r="Q693" s="12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6">
        <f t="shared" si="56"/>
        <v>6.5</v>
      </c>
      <c r="Q694" s="12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6">
        <f t="shared" si="56"/>
        <v>119.39</v>
      </c>
      <c r="Q695" s="12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6">
        <f t="shared" si="56"/>
        <v>84.29</v>
      </c>
      <c r="Q696" s="12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6">
        <f t="shared" si="56"/>
        <v>90.86</v>
      </c>
      <c r="Q697" s="12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6">
        <f t="shared" si="56"/>
        <v>1</v>
      </c>
      <c r="Q698" s="12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6">
        <f t="shared" si="56"/>
        <v>20.34</v>
      </c>
      <c r="Q699" s="12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6">
        <f t="shared" si="56"/>
        <v>530.69000000000005</v>
      </c>
      <c r="Q700" s="12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6">
        <f t="shared" si="56"/>
        <v>120.39</v>
      </c>
      <c r="Q701" s="12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6">
        <f t="shared" si="56"/>
        <v>13</v>
      </c>
      <c r="Q702" s="12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6">
        <f t="shared" si="56"/>
        <v>291.33</v>
      </c>
      <c r="Q703" s="12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6">
        <f t="shared" si="56"/>
        <v>124.92</v>
      </c>
      <c r="Q704" s="12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6">
        <f t="shared" si="56"/>
        <v>119.57</v>
      </c>
      <c r="Q705" s="12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6">
        <f t="shared" si="56"/>
        <v>120.25</v>
      </c>
      <c r="Q706" s="12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s="12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6">
        <f t="shared" ref="P714:P777" si="61">IFERROR(ROUND(E714/L714,2),0)</f>
        <v>26.25</v>
      </c>
      <c r="Q714" s="12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6">
        <f t="shared" si="61"/>
        <v>199</v>
      </c>
      <c r="Q715" s="12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6">
        <f t="shared" si="61"/>
        <v>80.319999999999993</v>
      </c>
      <c r="Q716" s="12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6">
        <f t="shared" si="61"/>
        <v>115.75</v>
      </c>
      <c r="Q717" s="12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6">
        <f t="shared" si="61"/>
        <v>44.69</v>
      </c>
      <c r="Q718" s="12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6">
        <f t="shared" si="61"/>
        <v>76.25</v>
      </c>
      <c r="Q719" s="12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6">
        <f t="shared" si="61"/>
        <v>22.5</v>
      </c>
      <c r="Q720" s="12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6">
        <f t="shared" si="61"/>
        <v>19.399999999999999</v>
      </c>
      <c r="Q721" s="12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6">
        <f t="shared" si="61"/>
        <v>66.709999999999994</v>
      </c>
      <c r="Q722" s="12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6">
        <f t="shared" si="61"/>
        <v>84.14</v>
      </c>
      <c r="Q723" s="12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6">
        <f t="shared" si="61"/>
        <v>215.73</v>
      </c>
      <c r="Q724" s="12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6">
        <f t="shared" si="61"/>
        <v>54.69</v>
      </c>
      <c r="Q725" s="12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6">
        <f t="shared" si="61"/>
        <v>51.63</v>
      </c>
      <c r="Q726" s="12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6">
        <f t="shared" si="61"/>
        <v>143.36000000000001</v>
      </c>
      <c r="Q727" s="12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6">
        <f t="shared" si="61"/>
        <v>72.430000000000007</v>
      </c>
      <c r="Q728" s="12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6">
        <f t="shared" si="61"/>
        <v>36.53</v>
      </c>
      <c r="Q729" s="12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6">
        <f t="shared" si="61"/>
        <v>60.9</v>
      </c>
      <c r="Q730" s="12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6">
        <f t="shared" si="61"/>
        <v>43.55</v>
      </c>
      <c r="Q731" s="12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6">
        <f t="shared" si="61"/>
        <v>99.77</v>
      </c>
      <c r="Q732" s="12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6">
        <f t="shared" si="61"/>
        <v>88.73</v>
      </c>
      <c r="Q733" s="12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6">
        <f t="shared" si="61"/>
        <v>4.92</v>
      </c>
      <c r="Q734" s="12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6">
        <f t="shared" si="61"/>
        <v>17.82</v>
      </c>
      <c r="Q735" s="12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6">
        <f t="shared" si="61"/>
        <v>187.19</v>
      </c>
      <c r="Q736" s="12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6">
        <f t="shared" si="61"/>
        <v>234.81</v>
      </c>
      <c r="Q737" s="12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6">
        <f t="shared" si="61"/>
        <v>105.05</v>
      </c>
      <c r="Q738" s="12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6">
        <f t="shared" si="61"/>
        <v>56.67</v>
      </c>
      <c r="Q739" s="12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6">
        <f t="shared" si="61"/>
        <v>39.049999999999997</v>
      </c>
      <c r="Q740" s="12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6">
        <f t="shared" si="61"/>
        <v>68.349999999999994</v>
      </c>
      <c r="Q741" s="12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6">
        <f t="shared" si="61"/>
        <v>169.58</v>
      </c>
      <c r="Q742" s="12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6">
        <f t="shared" si="61"/>
        <v>141.41999999999999</v>
      </c>
      <c r="Q743" s="12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6">
        <f t="shared" si="61"/>
        <v>67.39</v>
      </c>
      <c r="Q744" s="12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6">
        <f t="shared" si="61"/>
        <v>54.27</v>
      </c>
      <c r="Q745" s="12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6">
        <f t="shared" si="61"/>
        <v>82.52</v>
      </c>
      <c r="Q746" s="12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6">
        <f t="shared" si="61"/>
        <v>53.73</v>
      </c>
      <c r="Q747" s="12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6">
        <f t="shared" si="61"/>
        <v>34.21</v>
      </c>
      <c r="Q748" s="12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6">
        <f t="shared" si="61"/>
        <v>127.33</v>
      </c>
      <c r="Q749" s="12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6">
        <f t="shared" si="61"/>
        <v>45.57</v>
      </c>
      <c r="Q750" s="12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6">
        <f t="shared" si="61"/>
        <v>95.96</v>
      </c>
      <c r="Q751" s="12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6">
        <f t="shared" si="61"/>
        <v>77.27</v>
      </c>
      <c r="Q752" s="12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6">
        <f t="shared" si="61"/>
        <v>57.34</v>
      </c>
      <c r="Q753" s="12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6">
        <f t="shared" si="61"/>
        <v>53.19</v>
      </c>
      <c r="Q754" s="12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6">
        <f t="shared" si="61"/>
        <v>492.31</v>
      </c>
      <c r="Q755" s="12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6">
        <f t="shared" si="61"/>
        <v>42.35</v>
      </c>
      <c r="Q756" s="12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6">
        <f t="shared" si="61"/>
        <v>37.47</v>
      </c>
      <c r="Q757" s="12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6">
        <f t="shared" si="61"/>
        <v>37.450000000000003</v>
      </c>
      <c r="Q758" s="12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6">
        <f t="shared" si="61"/>
        <v>33.06</v>
      </c>
      <c r="Q759" s="12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6">
        <f t="shared" si="61"/>
        <v>134.21</v>
      </c>
      <c r="Q760" s="12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6">
        <f t="shared" si="61"/>
        <v>51.47</v>
      </c>
      <c r="Q761" s="12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6">
        <f t="shared" si="61"/>
        <v>0</v>
      </c>
      <c r="Q762" s="12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6">
        <f t="shared" si="61"/>
        <v>39.17</v>
      </c>
      <c r="Q763" s="12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6">
        <f t="shared" si="61"/>
        <v>0</v>
      </c>
      <c r="Q764" s="12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6">
        <f t="shared" si="61"/>
        <v>5</v>
      </c>
      <c r="Q765" s="12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6">
        <f t="shared" si="61"/>
        <v>0</v>
      </c>
      <c r="Q766" s="12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6">
        <f t="shared" si="61"/>
        <v>57.3</v>
      </c>
      <c r="Q767" s="12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6">
        <f t="shared" si="61"/>
        <v>0</v>
      </c>
      <c r="Q768" s="12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6">
        <f t="shared" si="61"/>
        <v>59</v>
      </c>
      <c r="Q769" s="12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6">
        <f t="shared" si="61"/>
        <v>0</v>
      </c>
      <c r="Q770" s="12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s="12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6">
        <f t="shared" ref="P778:P841" si="66">IFERROR(ROUND(E778/L778,2),0)</f>
        <v>63.12</v>
      </c>
      <c r="Q778" s="12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6">
        <f t="shared" si="66"/>
        <v>7</v>
      </c>
      <c r="Q779" s="12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6">
        <f t="shared" si="66"/>
        <v>2</v>
      </c>
      <c r="Q780" s="12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6">
        <f t="shared" si="66"/>
        <v>66.67</v>
      </c>
      <c r="Q781" s="12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6">
        <f t="shared" si="66"/>
        <v>38.520000000000003</v>
      </c>
      <c r="Q782" s="12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6">
        <f t="shared" si="66"/>
        <v>42.61</v>
      </c>
      <c r="Q783" s="12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6">
        <f t="shared" si="66"/>
        <v>50</v>
      </c>
      <c r="Q784" s="12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6">
        <f t="shared" si="66"/>
        <v>63.49</v>
      </c>
      <c r="Q785" s="12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6">
        <f t="shared" si="66"/>
        <v>102.5</v>
      </c>
      <c r="Q786" s="12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6">
        <f t="shared" si="66"/>
        <v>31.14</v>
      </c>
      <c r="Q787" s="12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6">
        <f t="shared" si="66"/>
        <v>162.27000000000001</v>
      </c>
      <c r="Q788" s="12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6">
        <f t="shared" si="66"/>
        <v>80.59</v>
      </c>
      <c r="Q789" s="12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6">
        <f t="shared" si="66"/>
        <v>59.85</v>
      </c>
      <c r="Q790" s="12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6">
        <f t="shared" si="66"/>
        <v>132.86000000000001</v>
      </c>
      <c r="Q791" s="12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6">
        <f t="shared" si="66"/>
        <v>92.55</v>
      </c>
      <c r="Q792" s="12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6">
        <f t="shared" si="66"/>
        <v>60.86</v>
      </c>
      <c r="Q793" s="12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6">
        <f t="shared" si="66"/>
        <v>41.85</v>
      </c>
      <c r="Q794" s="12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6">
        <f t="shared" si="66"/>
        <v>88.33</v>
      </c>
      <c r="Q795" s="12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6">
        <f t="shared" si="66"/>
        <v>158.96</v>
      </c>
      <c r="Q796" s="12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6">
        <f t="shared" si="66"/>
        <v>85.05</v>
      </c>
      <c r="Q797" s="12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6">
        <f t="shared" si="66"/>
        <v>112.61</v>
      </c>
      <c r="Q798" s="12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6">
        <f t="shared" si="66"/>
        <v>45.44</v>
      </c>
      <c r="Q799" s="12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6">
        <f t="shared" si="66"/>
        <v>46.22</v>
      </c>
      <c r="Q800" s="12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6">
        <f t="shared" si="66"/>
        <v>178.61</v>
      </c>
      <c r="Q801" s="12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6">
        <f t="shared" si="66"/>
        <v>40.75</v>
      </c>
      <c r="Q802" s="12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6">
        <f t="shared" si="66"/>
        <v>43.73</v>
      </c>
      <c r="Q803" s="12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6">
        <f t="shared" si="66"/>
        <v>81.069999999999993</v>
      </c>
      <c r="Q804" s="12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6">
        <f t="shared" si="66"/>
        <v>74.61</v>
      </c>
      <c r="Q805" s="12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6">
        <f t="shared" si="66"/>
        <v>305.56</v>
      </c>
      <c r="Q806" s="12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6">
        <f t="shared" si="66"/>
        <v>58.33</v>
      </c>
      <c r="Q807" s="12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6">
        <f t="shared" si="66"/>
        <v>117.68</v>
      </c>
      <c r="Q808" s="12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6">
        <f t="shared" si="66"/>
        <v>73.77</v>
      </c>
      <c r="Q809" s="12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6">
        <f t="shared" si="66"/>
        <v>104.65</v>
      </c>
      <c r="Q810" s="12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6">
        <f t="shared" si="66"/>
        <v>79.83</v>
      </c>
      <c r="Q811" s="12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6">
        <f t="shared" si="66"/>
        <v>58.33</v>
      </c>
      <c r="Q812" s="12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6">
        <f t="shared" si="66"/>
        <v>86.67</v>
      </c>
      <c r="Q813" s="12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6">
        <f t="shared" si="66"/>
        <v>27.61</v>
      </c>
      <c r="Q814" s="12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6">
        <f t="shared" si="66"/>
        <v>25</v>
      </c>
      <c r="Q815" s="12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6">
        <f t="shared" si="66"/>
        <v>45.46</v>
      </c>
      <c r="Q816" s="12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6">
        <f t="shared" si="66"/>
        <v>99.53</v>
      </c>
      <c r="Q817" s="12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6">
        <f t="shared" si="66"/>
        <v>39.31</v>
      </c>
      <c r="Q818" s="12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6">
        <f t="shared" si="66"/>
        <v>89.42</v>
      </c>
      <c r="Q819" s="12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6">
        <f t="shared" si="66"/>
        <v>28.68</v>
      </c>
      <c r="Q820" s="12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6">
        <f t="shared" si="66"/>
        <v>31.07</v>
      </c>
      <c r="Q821" s="12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6">
        <f t="shared" si="66"/>
        <v>70.55</v>
      </c>
      <c r="Q822" s="12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6">
        <f t="shared" si="66"/>
        <v>224.13</v>
      </c>
      <c r="Q823" s="12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6">
        <f t="shared" si="66"/>
        <v>51.81</v>
      </c>
      <c r="Q824" s="12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6">
        <f t="shared" si="66"/>
        <v>43.52</v>
      </c>
      <c r="Q825" s="12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6">
        <f t="shared" si="66"/>
        <v>39.82</v>
      </c>
      <c r="Q826" s="12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6">
        <f t="shared" si="66"/>
        <v>126.81</v>
      </c>
      <c r="Q827" s="12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6">
        <f t="shared" si="66"/>
        <v>113.88</v>
      </c>
      <c r="Q828" s="12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6">
        <f t="shared" si="66"/>
        <v>28.18</v>
      </c>
      <c r="Q829" s="12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6">
        <f t="shared" si="66"/>
        <v>36.61</v>
      </c>
      <c r="Q830" s="12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6">
        <f t="shared" si="66"/>
        <v>32.5</v>
      </c>
      <c r="Q831" s="12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6">
        <f t="shared" si="66"/>
        <v>60.66</v>
      </c>
      <c r="Q832" s="12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6">
        <f t="shared" si="66"/>
        <v>175</v>
      </c>
      <c r="Q833" s="12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6">
        <f t="shared" si="66"/>
        <v>97.99</v>
      </c>
      <c r="Q834" s="12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s="12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6">
        <f t="shared" ref="P842:P905" si="71">IFERROR(ROUND(E842/L842,2),0)</f>
        <v>63.38</v>
      </c>
      <c r="Q842" s="12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6">
        <f t="shared" si="71"/>
        <v>53.89</v>
      </c>
      <c r="Q843" s="12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6">
        <f t="shared" si="71"/>
        <v>66.87</v>
      </c>
      <c r="Q844" s="12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6">
        <f t="shared" si="71"/>
        <v>63.1</v>
      </c>
      <c r="Q845" s="12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6">
        <f t="shared" si="71"/>
        <v>36.630000000000003</v>
      </c>
      <c r="Q846" s="12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6">
        <f t="shared" si="71"/>
        <v>34.01</v>
      </c>
      <c r="Q847" s="12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6">
        <f t="shared" si="71"/>
        <v>28.55</v>
      </c>
      <c r="Q848" s="12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6">
        <f t="shared" si="71"/>
        <v>10</v>
      </c>
      <c r="Q849" s="12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6">
        <f t="shared" si="71"/>
        <v>18.75</v>
      </c>
      <c r="Q850" s="12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6">
        <f t="shared" si="71"/>
        <v>41.7</v>
      </c>
      <c r="Q851" s="12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6">
        <f t="shared" si="71"/>
        <v>46.67</v>
      </c>
      <c r="Q852" s="12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6">
        <f t="shared" si="71"/>
        <v>37.270000000000003</v>
      </c>
      <c r="Q853" s="12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6">
        <f t="shared" si="71"/>
        <v>59.26</v>
      </c>
      <c r="Q854" s="12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6">
        <f t="shared" si="71"/>
        <v>30</v>
      </c>
      <c r="Q855" s="12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6">
        <f t="shared" si="71"/>
        <v>65.86</v>
      </c>
      <c r="Q856" s="12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6">
        <f t="shared" si="71"/>
        <v>31.91</v>
      </c>
      <c r="Q857" s="12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6">
        <f t="shared" si="71"/>
        <v>19.46</v>
      </c>
      <c r="Q858" s="12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6">
        <f t="shared" si="71"/>
        <v>50</v>
      </c>
      <c r="Q859" s="12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6">
        <f t="shared" si="71"/>
        <v>22.74</v>
      </c>
      <c r="Q860" s="12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6">
        <f t="shared" si="71"/>
        <v>42.72</v>
      </c>
      <c r="Q861" s="12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6">
        <f t="shared" si="71"/>
        <v>52.92</v>
      </c>
      <c r="Q862" s="12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6">
        <f t="shared" si="71"/>
        <v>50.5</v>
      </c>
      <c r="Q863" s="12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6">
        <f t="shared" si="71"/>
        <v>42.5</v>
      </c>
      <c r="Q864" s="12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6">
        <f t="shared" si="71"/>
        <v>18</v>
      </c>
      <c r="Q865" s="12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6">
        <f t="shared" si="71"/>
        <v>34.18</v>
      </c>
      <c r="Q866" s="12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6">
        <f t="shared" si="71"/>
        <v>22.5</v>
      </c>
      <c r="Q867" s="12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6">
        <f t="shared" si="71"/>
        <v>58.18</v>
      </c>
      <c r="Q868" s="12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6">
        <f t="shared" si="71"/>
        <v>109.18</v>
      </c>
      <c r="Q869" s="12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6">
        <f t="shared" si="71"/>
        <v>50</v>
      </c>
      <c r="Q870" s="12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6">
        <f t="shared" si="71"/>
        <v>346.67</v>
      </c>
      <c r="Q871" s="12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6">
        <f t="shared" si="71"/>
        <v>12.4</v>
      </c>
      <c r="Q872" s="12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6">
        <f t="shared" si="71"/>
        <v>27.08</v>
      </c>
      <c r="Q873" s="12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6">
        <f t="shared" si="71"/>
        <v>32.5</v>
      </c>
      <c r="Q874" s="12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6">
        <f t="shared" si="71"/>
        <v>9</v>
      </c>
      <c r="Q875" s="12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6">
        <f t="shared" si="71"/>
        <v>34.76</v>
      </c>
      <c r="Q876" s="12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6">
        <f t="shared" si="71"/>
        <v>0</v>
      </c>
      <c r="Q877" s="12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6">
        <f t="shared" si="71"/>
        <v>28.58</v>
      </c>
      <c r="Q878" s="12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6">
        <f t="shared" si="71"/>
        <v>46.59</v>
      </c>
      <c r="Q879" s="12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6">
        <f t="shared" si="71"/>
        <v>32.5</v>
      </c>
      <c r="Q880" s="12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6">
        <f t="shared" si="71"/>
        <v>21.47</v>
      </c>
      <c r="Q881" s="12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6">
        <f t="shared" si="71"/>
        <v>14.13</v>
      </c>
      <c r="Q882" s="12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6">
        <f t="shared" si="71"/>
        <v>30</v>
      </c>
      <c r="Q883" s="12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6">
        <f t="shared" si="71"/>
        <v>21.57</v>
      </c>
      <c r="Q884" s="12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6">
        <f t="shared" si="71"/>
        <v>83.38</v>
      </c>
      <c r="Q885" s="12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6">
        <f t="shared" si="71"/>
        <v>10</v>
      </c>
      <c r="Q886" s="12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6">
        <f t="shared" si="71"/>
        <v>35.71</v>
      </c>
      <c r="Q887" s="12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6">
        <f t="shared" si="71"/>
        <v>29.29</v>
      </c>
      <c r="Q888" s="12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6">
        <f t="shared" si="71"/>
        <v>0</v>
      </c>
      <c r="Q889" s="12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6">
        <f t="shared" si="71"/>
        <v>18</v>
      </c>
      <c r="Q890" s="12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6">
        <f t="shared" si="71"/>
        <v>73.760000000000005</v>
      </c>
      <c r="Q891" s="12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6">
        <f t="shared" si="71"/>
        <v>31.25</v>
      </c>
      <c r="Q892" s="12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6">
        <f t="shared" si="71"/>
        <v>28.89</v>
      </c>
      <c r="Q893" s="12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6">
        <f t="shared" si="71"/>
        <v>143.82</v>
      </c>
      <c r="Q894" s="12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6">
        <f t="shared" si="71"/>
        <v>40</v>
      </c>
      <c r="Q895" s="12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6">
        <f t="shared" si="71"/>
        <v>147.81</v>
      </c>
      <c r="Q896" s="12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6">
        <f t="shared" si="71"/>
        <v>27.86</v>
      </c>
      <c r="Q897" s="12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6">
        <f t="shared" si="71"/>
        <v>44.44</v>
      </c>
      <c r="Q898" s="12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s="12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6">
        <f t="shared" ref="P906:P969" si="76">IFERROR(ROUND(E906/L906,2),0)</f>
        <v>50.33</v>
      </c>
      <c r="Q906" s="12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6">
        <f t="shared" si="76"/>
        <v>32.67</v>
      </c>
      <c r="Q907" s="12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6">
        <f t="shared" si="76"/>
        <v>0</v>
      </c>
      <c r="Q908" s="12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6">
        <f t="shared" si="76"/>
        <v>0</v>
      </c>
      <c r="Q909" s="12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6">
        <f t="shared" si="76"/>
        <v>0</v>
      </c>
      <c r="Q910" s="12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6">
        <f t="shared" si="76"/>
        <v>65</v>
      </c>
      <c r="Q911" s="12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6">
        <f t="shared" si="76"/>
        <v>24.6</v>
      </c>
      <c r="Q912" s="12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6">
        <f t="shared" si="76"/>
        <v>0</v>
      </c>
      <c r="Q913" s="12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6">
        <f t="shared" si="76"/>
        <v>15</v>
      </c>
      <c r="Q914" s="12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6">
        <f t="shared" si="76"/>
        <v>82.58</v>
      </c>
      <c r="Q915" s="12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6">
        <f t="shared" si="76"/>
        <v>0</v>
      </c>
      <c r="Q916" s="12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6">
        <f t="shared" si="76"/>
        <v>41.67</v>
      </c>
      <c r="Q917" s="12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6">
        <f t="shared" si="76"/>
        <v>0</v>
      </c>
      <c r="Q918" s="12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6">
        <f t="shared" si="76"/>
        <v>30</v>
      </c>
      <c r="Q919" s="12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6">
        <f t="shared" si="76"/>
        <v>19.600000000000001</v>
      </c>
      <c r="Q920" s="12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6">
        <f t="shared" si="76"/>
        <v>100</v>
      </c>
      <c r="Q921" s="12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6">
        <f t="shared" si="76"/>
        <v>0</v>
      </c>
      <c r="Q922" s="12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6">
        <f t="shared" si="76"/>
        <v>231.75</v>
      </c>
      <c r="Q923" s="12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6">
        <f t="shared" si="76"/>
        <v>189.33</v>
      </c>
      <c r="Q924" s="12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6">
        <f t="shared" si="76"/>
        <v>55</v>
      </c>
      <c r="Q925" s="12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6">
        <f t="shared" si="76"/>
        <v>21.8</v>
      </c>
      <c r="Q926" s="12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6">
        <f t="shared" si="76"/>
        <v>32</v>
      </c>
      <c r="Q927" s="12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6">
        <f t="shared" si="76"/>
        <v>0</v>
      </c>
      <c r="Q928" s="12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6">
        <f t="shared" si="76"/>
        <v>0</v>
      </c>
      <c r="Q929" s="12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6">
        <f t="shared" si="76"/>
        <v>56.25</v>
      </c>
      <c r="Q930" s="12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6">
        <f t="shared" si="76"/>
        <v>0</v>
      </c>
      <c r="Q931" s="12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6">
        <f t="shared" si="76"/>
        <v>69</v>
      </c>
      <c r="Q932" s="12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6">
        <f t="shared" si="76"/>
        <v>18.71</v>
      </c>
      <c r="Q933" s="12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6">
        <f t="shared" si="76"/>
        <v>46.03</v>
      </c>
      <c r="Q934" s="12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6">
        <f t="shared" si="76"/>
        <v>60</v>
      </c>
      <c r="Q935" s="12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6">
        <f t="shared" si="76"/>
        <v>50.67</v>
      </c>
      <c r="Q936" s="12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6">
        <f t="shared" si="76"/>
        <v>25</v>
      </c>
      <c r="Q937" s="12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6">
        <f t="shared" si="76"/>
        <v>0</v>
      </c>
      <c r="Q938" s="12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6">
        <f t="shared" si="76"/>
        <v>20</v>
      </c>
      <c r="Q939" s="12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6">
        <f t="shared" si="76"/>
        <v>25</v>
      </c>
      <c r="Q940" s="12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6">
        <f t="shared" si="76"/>
        <v>20</v>
      </c>
      <c r="Q941" s="12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6">
        <f t="shared" si="76"/>
        <v>110.29</v>
      </c>
      <c r="Q942" s="12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6">
        <f t="shared" si="76"/>
        <v>37.450000000000003</v>
      </c>
      <c r="Q943" s="12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6">
        <f t="shared" si="76"/>
        <v>41.75</v>
      </c>
      <c r="Q944" s="12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6">
        <f t="shared" si="76"/>
        <v>24.08</v>
      </c>
      <c r="Q945" s="12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6">
        <f t="shared" si="76"/>
        <v>69.41</v>
      </c>
      <c r="Q946" s="12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6">
        <f t="shared" si="76"/>
        <v>155.25</v>
      </c>
      <c r="Q947" s="12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6">
        <f t="shared" si="76"/>
        <v>57.2</v>
      </c>
      <c r="Q948" s="12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6">
        <f t="shared" si="76"/>
        <v>0</v>
      </c>
      <c r="Q949" s="12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6">
        <f t="shared" si="76"/>
        <v>60</v>
      </c>
      <c r="Q950" s="12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6">
        <f t="shared" si="76"/>
        <v>39</v>
      </c>
      <c r="Q951" s="12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6">
        <f t="shared" si="76"/>
        <v>58.42</v>
      </c>
      <c r="Q952" s="12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6">
        <f t="shared" si="76"/>
        <v>158.63999999999999</v>
      </c>
      <c r="Q953" s="12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6">
        <f t="shared" si="76"/>
        <v>99.86</v>
      </c>
      <c r="Q954" s="12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6">
        <f t="shared" si="76"/>
        <v>25.2</v>
      </c>
      <c r="Q955" s="12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6">
        <f t="shared" si="76"/>
        <v>89.19</v>
      </c>
      <c r="Q956" s="12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6">
        <f t="shared" si="76"/>
        <v>182.62</v>
      </c>
      <c r="Q957" s="12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6">
        <f t="shared" si="76"/>
        <v>50.65</v>
      </c>
      <c r="Q958" s="12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6">
        <f t="shared" si="76"/>
        <v>33.29</v>
      </c>
      <c r="Q959" s="12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6">
        <f t="shared" si="76"/>
        <v>51.82</v>
      </c>
      <c r="Q960" s="12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6">
        <f t="shared" si="76"/>
        <v>113.63</v>
      </c>
      <c r="Q961" s="12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6">
        <f t="shared" si="76"/>
        <v>136.46</v>
      </c>
      <c r="Q962" s="12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32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s="12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6">
        <f t="shared" ref="P970:P1033" si="81">IFERROR(ROUND(E970/L970,2),0)</f>
        <v>26.5</v>
      </c>
      <c r="Q970" s="12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6">
        <f t="shared" si="81"/>
        <v>1272.73</v>
      </c>
      <c r="Q971" s="12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6">
        <f t="shared" si="81"/>
        <v>164</v>
      </c>
      <c r="Q972" s="12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6">
        <f t="shared" si="81"/>
        <v>45.2</v>
      </c>
      <c r="Q973" s="12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6">
        <f t="shared" si="81"/>
        <v>153.88999999999999</v>
      </c>
      <c r="Q974" s="12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6">
        <f t="shared" si="81"/>
        <v>51.38</v>
      </c>
      <c r="Q975" s="12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6">
        <f t="shared" si="81"/>
        <v>93.33</v>
      </c>
      <c r="Q976" s="12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6">
        <f t="shared" si="81"/>
        <v>108.63</v>
      </c>
      <c r="Q977" s="12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6">
        <f t="shared" si="81"/>
        <v>160.5</v>
      </c>
      <c r="Q978" s="12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6">
        <f t="shared" si="81"/>
        <v>75.75</v>
      </c>
      <c r="Q979" s="12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6">
        <f t="shared" si="81"/>
        <v>790.84</v>
      </c>
      <c r="Q980" s="12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6">
        <f t="shared" si="81"/>
        <v>301.94</v>
      </c>
      <c r="Q981" s="12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6">
        <f t="shared" si="81"/>
        <v>47.94</v>
      </c>
      <c r="Q982" s="12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6">
        <f t="shared" si="81"/>
        <v>2.75</v>
      </c>
      <c r="Q983" s="12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6">
        <f t="shared" si="81"/>
        <v>1</v>
      </c>
      <c r="Q984" s="12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6">
        <f t="shared" si="81"/>
        <v>171.79</v>
      </c>
      <c r="Q985" s="12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6">
        <f t="shared" si="81"/>
        <v>35.33</v>
      </c>
      <c r="Q986" s="12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6">
        <f t="shared" si="81"/>
        <v>82.09</v>
      </c>
      <c r="Q987" s="12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6">
        <f t="shared" si="81"/>
        <v>110.87</v>
      </c>
      <c r="Q988" s="12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6">
        <f t="shared" si="81"/>
        <v>161.22</v>
      </c>
      <c r="Q989" s="12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6">
        <f t="shared" si="81"/>
        <v>0</v>
      </c>
      <c r="Q990" s="12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6">
        <f t="shared" si="81"/>
        <v>52.41</v>
      </c>
      <c r="Q991" s="12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6">
        <f t="shared" si="81"/>
        <v>13</v>
      </c>
      <c r="Q992" s="12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6">
        <f t="shared" si="81"/>
        <v>30.29</v>
      </c>
      <c r="Q993" s="12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6">
        <f t="shared" si="81"/>
        <v>116.75</v>
      </c>
      <c r="Q994" s="12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6">
        <f t="shared" si="81"/>
        <v>89.6</v>
      </c>
      <c r="Q995" s="12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6">
        <f t="shared" si="81"/>
        <v>424.45</v>
      </c>
      <c r="Q996" s="12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6">
        <f t="shared" si="81"/>
        <v>80.67</v>
      </c>
      <c r="Q997" s="12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6">
        <f t="shared" si="81"/>
        <v>13</v>
      </c>
      <c r="Q998" s="12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6">
        <f t="shared" si="81"/>
        <v>8.1300000000000008</v>
      </c>
      <c r="Q999" s="12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6">
        <f t="shared" si="81"/>
        <v>153.43</v>
      </c>
      <c r="Q1000" s="12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6">
        <f t="shared" si="81"/>
        <v>292.08</v>
      </c>
      <c r="Q1001" s="12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6">
        <f t="shared" si="81"/>
        <v>3304</v>
      </c>
      <c r="Q1002" s="12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6">
        <f t="shared" si="81"/>
        <v>1300</v>
      </c>
      <c r="Q1003" s="12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6">
        <f t="shared" si="81"/>
        <v>134.55000000000001</v>
      </c>
      <c r="Q1004" s="12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6">
        <f t="shared" si="81"/>
        <v>214.07</v>
      </c>
      <c r="Q1005" s="12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6">
        <f t="shared" si="81"/>
        <v>216.34</v>
      </c>
      <c r="Q1006" s="12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6">
        <f t="shared" si="81"/>
        <v>932.31</v>
      </c>
      <c r="Q1007" s="12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6">
        <f t="shared" si="81"/>
        <v>29.25</v>
      </c>
      <c r="Q1008" s="12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6">
        <f t="shared" si="81"/>
        <v>174.95</v>
      </c>
      <c r="Q1009" s="12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6">
        <f t="shared" si="81"/>
        <v>250</v>
      </c>
      <c r="Q1010" s="12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6">
        <f t="shared" si="81"/>
        <v>65</v>
      </c>
      <c r="Q1011" s="12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6">
        <f t="shared" si="81"/>
        <v>55</v>
      </c>
      <c r="Q1012" s="12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6">
        <f t="shared" si="81"/>
        <v>75</v>
      </c>
      <c r="Q1013" s="12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6">
        <f t="shared" si="81"/>
        <v>1389.36</v>
      </c>
      <c r="Q1014" s="12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6">
        <f t="shared" si="81"/>
        <v>95.91</v>
      </c>
      <c r="Q1015" s="12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6">
        <f t="shared" si="81"/>
        <v>191.25</v>
      </c>
      <c r="Q1016" s="12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6">
        <f t="shared" si="81"/>
        <v>40</v>
      </c>
      <c r="Q1017" s="12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6">
        <f t="shared" si="81"/>
        <v>74.790000000000006</v>
      </c>
      <c r="Q1018" s="12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6">
        <f t="shared" si="81"/>
        <v>161.12</v>
      </c>
      <c r="Q1019" s="12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6">
        <f t="shared" si="81"/>
        <v>88.71</v>
      </c>
      <c r="Q1020" s="12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6">
        <f t="shared" si="81"/>
        <v>53.25</v>
      </c>
      <c r="Q1021" s="12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6">
        <f t="shared" si="81"/>
        <v>106.2</v>
      </c>
      <c r="Q1022" s="12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6">
        <f t="shared" si="81"/>
        <v>22.08</v>
      </c>
      <c r="Q1023" s="12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6">
        <f t="shared" si="81"/>
        <v>31.05</v>
      </c>
      <c r="Q1024" s="12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6">
        <f t="shared" si="81"/>
        <v>36.21</v>
      </c>
      <c r="Q1025" s="12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6">
        <f t="shared" si="81"/>
        <v>388.98</v>
      </c>
      <c r="Q1026" s="12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s="12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6">
        <f t="shared" ref="P1034:P1097" si="86">IFERROR(ROUND(E1034/L1034,2),0)</f>
        <v>61.03</v>
      </c>
      <c r="Q1034" s="12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6">
        <f t="shared" si="86"/>
        <v>50.59</v>
      </c>
      <c r="Q1035" s="12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6">
        <f t="shared" si="86"/>
        <v>39.159999999999997</v>
      </c>
      <c r="Q1036" s="12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6">
        <f t="shared" si="86"/>
        <v>65.16</v>
      </c>
      <c r="Q1037" s="12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6">
        <f t="shared" si="86"/>
        <v>23.96</v>
      </c>
      <c r="Q1038" s="12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6">
        <f t="shared" si="86"/>
        <v>48.62</v>
      </c>
      <c r="Q1039" s="12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6">
        <f t="shared" si="86"/>
        <v>35.74</v>
      </c>
      <c r="Q1040" s="12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6">
        <f t="shared" si="86"/>
        <v>21.37</v>
      </c>
      <c r="Q1041" s="12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6">
        <f t="shared" si="86"/>
        <v>250</v>
      </c>
      <c r="Q1042" s="12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6">
        <f t="shared" si="86"/>
        <v>0</v>
      </c>
      <c r="Q1043" s="12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6">
        <f t="shared" si="86"/>
        <v>10</v>
      </c>
      <c r="Q1044" s="12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6">
        <f t="shared" si="86"/>
        <v>29.24</v>
      </c>
      <c r="Q1045" s="12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6">
        <f t="shared" si="86"/>
        <v>3</v>
      </c>
      <c r="Q1046" s="12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6">
        <f t="shared" si="86"/>
        <v>33.25</v>
      </c>
      <c r="Q1047" s="12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6">
        <f t="shared" si="86"/>
        <v>0</v>
      </c>
      <c r="Q1048" s="12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6">
        <f t="shared" si="86"/>
        <v>1</v>
      </c>
      <c r="Q1049" s="12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6">
        <f t="shared" si="86"/>
        <v>53</v>
      </c>
      <c r="Q1050" s="12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6">
        <f t="shared" si="86"/>
        <v>0</v>
      </c>
      <c r="Q1051" s="12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6">
        <f t="shared" si="86"/>
        <v>0</v>
      </c>
      <c r="Q1052" s="12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6">
        <f t="shared" si="86"/>
        <v>0</v>
      </c>
      <c r="Q1053" s="12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6">
        <f t="shared" si="86"/>
        <v>0</v>
      </c>
      <c r="Q1054" s="12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6">
        <f t="shared" si="86"/>
        <v>15</v>
      </c>
      <c r="Q1055" s="12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6">
        <f t="shared" si="86"/>
        <v>0</v>
      </c>
      <c r="Q1056" s="12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6">
        <f t="shared" si="86"/>
        <v>0</v>
      </c>
      <c r="Q1057" s="12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6">
        <f t="shared" si="86"/>
        <v>0</v>
      </c>
      <c r="Q1058" s="12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6">
        <f t="shared" si="86"/>
        <v>0</v>
      </c>
      <c r="Q1059" s="12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6">
        <f t="shared" si="86"/>
        <v>0</v>
      </c>
      <c r="Q1060" s="12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6">
        <f t="shared" si="86"/>
        <v>0</v>
      </c>
      <c r="Q1061" s="12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6">
        <f t="shared" si="86"/>
        <v>50</v>
      </c>
      <c r="Q1062" s="12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6">
        <f t="shared" si="86"/>
        <v>0</v>
      </c>
      <c r="Q1063" s="12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6">
        <f t="shared" si="86"/>
        <v>47.5</v>
      </c>
      <c r="Q1064" s="12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6">
        <f t="shared" si="86"/>
        <v>0</v>
      </c>
      <c r="Q1065" s="12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6">
        <f t="shared" si="86"/>
        <v>65.67</v>
      </c>
      <c r="Q1066" s="12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6">
        <f t="shared" si="86"/>
        <v>16.2</v>
      </c>
      <c r="Q1067" s="12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6">
        <f t="shared" si="86"/>
        <v>34.130000000000003</v>
      </c>
      <c r="Q1068" s="12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6">
        <f t="shared" si="86"/>
        <v>13</v>
      </c>
      <c r="Q1069" s="12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6">
        <f t="shared" si="86"/>
        <v>11.25</v>
      </c>
      <c r="Q1070" s="12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6">
        <f t="shared" si="86"/>
        <v>40.479999999999997</v>
      </c>
      <c r="Q1071" s="12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6">
        <f t="shared" si="86"/>
        <v>35</v>
      </c>
      <c r="Q1072" s="12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6">
        <f t="shared" si="86"/>
        <v>0</v>
      </c>
      <c r="Q1073" s="12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6">
        <f t="shared" si="86"/>
        <v>12.75</v>
      </c>
      <c r="Q1074" s="12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6">
        <f t="shared" si="86"/>
        <v>10</v>
      </c>
      <c r="Q1075" s="12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6">
        <f t="shared" si="86"/>
        <v>113.57</v>
      </c>
      <c r="Q1076" s="12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6">
        <f t="shared" si="86"/>
        <v>15</v>
      </c>
      <c r="Q1077" s="12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6">
        <f t="shared" si="86"/>
        <v>48.28</v>
      </c>
      <c r="Q1078" s="12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6">
        <f t="shared" si="86"/>
        <v>43.98</v>
      </c>
      <c r="Q1079" s="12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6">
        <f t="shared" si="86"/>
        <v>9</v>
      </c>
      <c r="Q1080" s="12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6">
        <f t="shared" si="86"/>
        <v>37.67</v>
      </c>
      <c r="Q1081" s="12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6">
        <f t="shared" si="86"/>
        <v>18.579999999999998</v>
      </c>
      <c r="Q1082" s="12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6">
        <f t="shared" si="86"/>
        <v>3</v>
      </c>
      <c r="Q1083" s="12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6">
        <f t="shared" si="86"/>
        <v>18.670000000000002</v>
      </c>
      <c r="Q1084" s="12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6">
        <f t="shared" si="86"/>
        <v>410</v>
      </c>
      <c r="Q1085" s="12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6">
        <f t="shared" si="86"/>
        <v>0</v>
      </c>
      <c r="Q1086" s="12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6">
        <f t="shared" si="86"/>
        <v>114</v>
      </c>
      <c r="Q1087" s="12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6">
        <f t="shared" si="86"/>
        <v>7.5</v>
      </c>
      <c r="Q1088" s="12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6">
        <f t="shared" si="86"/>
        <v>0</v>
      </c>
      <c r="Q1089" s="12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6">
        <f t="shared" si="86"/>
        <v>43.42</v>
      </c>
      <c r="Q1090" s="12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s="12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6">
        <f t="shared" ref="P1098:P1161" si="91">IFERROR(ROUND(E1098/L1098,2),0)</f>
        <v>74.209999999999994</v>
      </c>
      <c r="Q1098" s="12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6">
        <f t="shared" si="91"/>
        <v>6.71</v>
      </c>
      <c r="Q1099" s="12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6">
        <f t="shared" si="91"/>
        <v>81.95</v>
      </c>
      <c r="Q1100" s="12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6">
        <f t="shared" si="91"/>
        <v>25</v>
      </c>
      <c r="Q1101" s="12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6">
        <f t="shared" si="91"/>
        <v>10</v>
      </c>
      <c r="Q1102" s="12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6">
        <f t="shared" si="91"/>
        <v>6.83</v>
      </c>
      <c r="Q1103" s="12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6">
        <f t="shared" si="91"/>
        <v>17.71</v>
      </c>
      <c r="Q1104" s="12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6">
        <f t="shared" si="91"/>
        <v>16.2</v>
      </c>
      <c r="Q1105" s="12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6">
        <f t="shared" si="91"/>
        <v>80.3</v>
      </c>
      <c r="Q1106" s="12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6">
        <f t="shared" si="91"/>
        <v>71.55</v>
      </c>
      <c r="Q1107" s="12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6">
        <f t="shared" si="91"/>
        <v>23.57</v>
      </c>
      <c r="Q1108" s="12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6">
        <f t="shared" si="91"/>
        <v>0</v>
      </c>
      <c r="Q1109" s="12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6">
        <f t="shared" si="91"/>
        <v>34.880000000000003</v>
      </c>
      <c r="Q1110" s="12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6">
        <f t="shared" si="91"/>
        <v>15</v>
      </c>
      <c r="Q1111" s="12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6">
        <f t="shared" si="91"/>
        <v>23.18</v>
      </c>
      <c r="Q1112" s="12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6">
        <f t="shared" si="91"/>
        <v>1</v>
      </c>
      <c r="Q1113" s="12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6">
        <f t="shared" si="91"/>
        <v>100.23</v>
      </c>
      <c r="Q1114" s="12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6">
        <f t="shared" si="91"/>
        <v>5</v>
      </c>
      <c r="Q1115" s="12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6">
        <f t="shared" si="91"/>
        <v>3.33</v>
      </c>
      <c r="Q1116" s="12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6">
        <f t="shared" si="91"/>
        <v>13.25</v>
      </c>
      <c r="Q1117" s="12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6">
        <f t="shared" si="91"/>
        <v>17.850000000000001</v>
      </c>
      <c r="Q1118" s="12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6">
        <f t="shared" si="91"/>
        <v>10.38</v>
      </c>
      <c r="Q1119" s="12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6">
        <f t="shared" si="91"/>
        <v>36.33</v>
      </c>
      <c r="Q1120" s="12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6">
        <f t="shared" si="91"/>
        <v>5</v>
      </c>
      <c r="Q1121" s="12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6">
        <f t="shared" si="91"/>
        <v>0</v>
      </c>
      <c r="Q1122" s="12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6">
        <f t="shared" si="91"/>
        <v>5.8</v>
      </c>
      <c r="Q1123" s="12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6">
        <f t="shared" si="91"/>
        <v>0</v>
      </c>
      <c r="Q1124" s="12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6">
        <f t="shared" si="91"/>
        <v>3.67</v>
      </c>
      <c r="Q1125" s="12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6">
        <f t="shared" si="91"/>
        <v>60.71</v>
      </c>
      <c r="Q1126" s="12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6">
        <f t="shared" si="91"/>
        <v>0</v>
      </c>
      <c r="Q1127" s="12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6">
        <f t="shared" si="91"/>
        <v>5</v>
      </c>
      <c r="Q1128" s="12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6">
        <f t="shared" si="91"/>
        <v>25.43</v>
      </c>
      <c r="Q1129" s="12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6">
        <f t="shared" si="91"/>
        <v>1</v>
      </c>
      <c r="Q1130" s="12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6">
        <f t="shared" si="91"/>
        <v>10.5</v>
      </c>
      <c r="Q1131" s="12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6">
        <f t="shared" si="91"/>
        <v>3.67</v>
      </c>
      <c r="Q1132" s="12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6">
        <f t="shared" si="91"/>
        <v>0</v>
      </c>
      <c r="Q1133" s="12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6">
        <f t="shared" si="91"/>
        <v>110.62</v>
      </c>
      <c r="Q1134" s="12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6">
        <f t="shared" si="91"/>
        <v>20</v>
      </c>
      <c r="Q1135" s="12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6">
        <f t="shared" si="91"/>
        <v>1</v>
      </c>
      <c r="Q1136" s="12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6">
        <f t="shared" si="91"/>
        <v>50</v>
      </c>
      <c r="Q1137" s="12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6">
        <f t="shared" si="91"/>
        <v>45</v>
      </c>
      <c r="Q1138" s="12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6">
        <f t="shared" si="91"/>
        <v>253.21</v>
      </c>
      <c r="Q1139" s="12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6">
        <f t="shared" si="91"/>
        <v>31.25</v>
      </c>
      <c r="Q1140" s="12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6">
        <f t="shared" si="91"/>
        <v>5</v>
      </c>
      <c r="Q1141" s="12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6">
        <f t="shared" si="91"/>
        <v>0</v>
      </c>
      <c r="Q1142" s="12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6">
        <f t="shared" si="91"/>
        <v>0</v>
      </c>
      <c r="Q1143" s="12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6">
        <f t="shared" si="91"/>
        <v>0</v>
      </c>
      <c r="Q1144" s="12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6">
        <f t="shared" si="91"/>
        <v>23.25</v>
      </c>
      <c r="Q1145" s="12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6">
        <f t="shared" si="91"/>
        <v>0</v>
      </c>
      <c r="Q1146" s="12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6">
        <f t="shared" si="91"/>
        <v>100</v>
      </c>
      <c r="Q1147" s="12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6">
        <f t="shared" si="91"/>
        <v>44.17</v>
      </c>
      <c r="Q1148" s="12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6">
        <f t="shared" si="91"/>
        <v>0</v>
      </c>
      <c r="Q1149" s="12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6">
        <f t="shared" si="91"/>
        <v>24.33</v>
      </c>
      <c r="Q1150" s="12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6">
        <f t="shared" si="91"/>
        <v>37.5</v>
      </c>
      <c r="Q1151" s="12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6">
        <f t="shared" si="91"/>
        <v>42</v>
      </c>
      <c r="Q1152" s="12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6">
        <f t="shared" si="91"/>
        <v>0</v>
      </c>
      <c r="Q1153" s="12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6">
        <f t="shared" si="91"/>
        <v>60.73</v>
      </c>
      <c r="Q1154" s="12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s="12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6">
        <f t="shared" ref="P1162:P1225" si="96">IFERROR(ROUND(E1162/L1162,2),0)</f>
        <v>60.79</v>
      </c>
      <c r="Q1162" s="12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6">
        <f t="shared" si="96"/>
        <v>0</v>
      </c>
      <c r="Q1163" s="12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6">
        <f t="shared" si="96"/>
        <v>17.5</v>
      </c>
      <c r="Q1164" s="12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6">
        <f t="shared" si="96"/>
        <v>0</v>
      </c>
      <c r="Q1165" s="12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6">
        <f t="shared" si="96"/>
        <v>0</v>
      </c>
      <c r="Q1166" s="12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6">
        <f t="shared" si="96"/>
        <v>82.82</v>
      </c>
      <c r="Q1167" s="12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6">
        <f t="shared" si="96"/>
        <v>358.88</v>
      </c>
      <c r="Q1168" s="12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6">
        <f t="shared" si="96"/>
        <v>61.19</v>
      </c>
      <c r="Q1169" s="12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6">
        <f t="shared" si="96"/>
        <v>340</v>
      </c>
      <c r="Q1170" s="12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6">
        <f t="shared" si="96"/>
        <v>5.67</v>
      </c>
      <c r="Q1171" s="12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6">
        <f t="shared" si="96"/>
        <v>50</v>
      </c>
      <c r="Q1172" s="12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6">
        <f t="shared" si="96"/>
        <v>25</v>
      </c>
      <c r="Q1173" s="12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6">
        <f t="shared" si="96"/>
        <v>0</v>
      </c>
      <c r="Q1174" s="12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6">
        <f t="shared" si="96"/>
        <v>30</v>
      </c>
      <c r="Q1175" s="12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6">
        <f t="shared" si="96"/>
        <v>46.63</v>
      </c>
      <c r="Q1176" s="12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6">
        <f t="shared" si="96"/>
        <v>65</v>
      </c>
      <c r="Q1177" s="12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6">
        <f t="shared" si="96"/>
        <v>10</v>
      </c>
      <c r="Q1178" s="12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6">
        <f t="shared" si="96"/>
        <v>0</v>
      </c>
      <c r="Q1179" s="12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6">
        <f t="shared" si="96"/>
        <v>5</v>
      </c>
      <c r="Q1180" s="12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6">
        <f t="shared" si="96"/>
        <v>640</v>
      </c>
      <c r="Q1181" s="12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6">
        <f t="shared" si="96"/>
        <v>69.12</v>
      </c>
      <c r="Q1182" s="12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6">
        <f t="shared" si="96"/>
        <v>1.33</v>
      </c>
      <c r="Q1183" s="12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6">
        <f t="shared" si="96"/>
        <v>10.5</v>
      </c>
      <c r="Q1184" s="12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6">
        <f t="shared" si="96"/>
        <v>33.33</v>
      </c>
      <c r="Q1185" s="12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6">
        <f t="shared" si="96"/>
        <v>61.56</v>
      </c>
      <c r="Q1186" s="12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6">
        <f t="shared" si="96"/>
        <v>118.74</v>
      </c>
      <c r="Q1187" s="12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6">
        <f t="shared" si="96"/>
        <v>65.08</v>
      </c>
      <c r="Q1188" s="12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6">
        <f t="shared" si="96"/>
        <v>130.16</v>
      </c>
      <c r="Q1189" s="12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6">
        <f t="shared" si="96"/>
        <v>37.78</v>
      </c>
      <c r="Q1190" s="12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6">
        <f t="shared" si="96"/>
        <v>112.79</v>
      </c>
      <c r="Q1191" s="12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6">
        <f t="shared" si="96"/>
        <v>51.92</v>
      </c>
      <c r="Q1192" s="12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6">
        <f t="shared" si="96"/>
        <v>89.24</v>
      </c>
      <c r="Q1193" s="12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6">
        <f t="shared" si="96"/>
        <v>19.329999999999998</v>
      </c>
      <c r="Q1194" s="12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6">
        <f t="shared" si="96"/>
        <v>79.97</v>
      </c>
      <c r="Q1195" s="12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6">
        <f t="shared" si="96"/>
        <v>56.41</v>
      </c>
      <c r="Q1196" s="12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6">
        <f t="shared" si="96"/>
        <v>79.41</v>
      </c>
      <c r="Q1197" s="12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6">
        <f t="shared" si="96"/>
        <v>76.44</v>
      </c>
      <c r="Q1198" s="12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6">
        <f t="shared" si="96"/>
        <v>121</v>
      </c>
      <c r="Q1199" s="12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6">
        <f t="shared" si="96"/>
        <v>54.62</v>
      </c>
      <c r="Q1200" s="12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6">
        <f t="shared" si="96"/>
        <v>299.22000000000003</v>
      </c>
      <c r="Q1201" s="12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6">
        <f t="shared" si="96"/>
        <v>58.53</v>
      </c>
      <c r="Q1202" s="12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6">
        <f t="shared" si="96"/>
        <v>55.37</v>
      </c>
      <c r="Q1203" s="12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6">
        <f t="shared" si="96"/>
        <v>183.8</v>
      </c>
      <c r="Q1204" s="12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6">
        <f t="shared" si="96"/>
        <v>165.35</v>
      </c>
      <c r="Q1205" s="12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6">
        <f t="shared" si="96"/>
        <v>234.79</v>
      </c>
      <c r="Q1206" s="12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6">
        <f t="shared" si="96"/>
        <v>211.48</v>
      </c>
      <c r="Q1207" s="12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6">
        <f t="shared" si="96"/>
        <v>32.340000000000003</v>
      </c>
      <c r="Q1208" s="12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6">
        <f t="shared" si="96"/>
        <v>123.38</v>
      </c>
      <c r="Q1209" s="12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6">
        <f t="shared" si="96"/>
        <v>207.07</v>
      </c>
      <c r="Q1210" s="12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6">
        <f t="shared" si="96"/>
        <v>138.26</v>
      </c>
      <c r="Q1211" s="12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6">
        <f t="shared" si="96"/>
        <v>493.82</v>
      </c>
      <c r="Q1212" s="12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6">
        <f t="shared" si="96"/>
        <v>168.5</v>
      </c>
      <c r="Q1213" s="12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6">
        <f t="shared" si="96"/>
        <v>38.869999999999997</v>
      </c>
      <c r="Q1214" s="12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6">
        <f t="shared" si="96"/>
        <v>61.53</v>
      </c>
      <c r="Q1215" s="12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6">
        <f t="shared" si="96"/>
        <v>105.44</v>
      </c>
      <c r="Q1216" s="12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6">
        <f t="shared" si="96"/>
        <v>71.59</v>
      </c>
      <c r="Q1217" s="12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6">
        <f t="shared" si="96"/>
        <v>91.88</v>
      </c>
      <c r="Q1218" s="12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s="12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6">
        <f t="shared" ref="P1226:P1289" si="101">IFERROR(ROUND(E1226/L1226,2),0)</f>
        <v>58.89</v>
      </c>
      <c r="Q1226" s="12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6">
        <f t="shared" si="101"/>
        <v>44</v>
      </c>
      <c r="Q1227" s="12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6">
        <f t="shared" si="101"/>
        <v>48.43</v>
      </c>
      <c r="Q1228" s="12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6">
        <f t="shared" si="101"/>
        <v>0</v>
      </c>
      <c r="Q1229" s="12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6">
        <f t="shared" si="101"/>
        <v>61.04</v>
      </c>
      <c r="Q1230" s="12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6">
        <f t="shared" si="101"/>
        <v>25</v>
      </c>
      <c r="Q1231" s="12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6">
        <f t="shared" si="101"/>
        <v>0</v>
      </c>
      <c r="Q1232" s="12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6">
        <f t="shared" si="101"/>
        <v>0</v>
      </c>
      <c r="Q1233" s="12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6">
        <f t="shared" si="101"/>
        <v>40</v>
      </c>
      <c r="Q1234" s="12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6">
        <f t="shared" si="101"/>
        <v>19.329999999999998</v>
      </c>
      <c r="Q1235" s="12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6">
        <f t="shared" si="101"/>
        <v>0</v>
      </c>
      <c r="Q1236" s="12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6">
        <f t="shared" si="101"/>
        <v>35</v>
      </c>
      <c r="Q1237" s="12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6">
        <f t="shared" si="101"/>
        <v>0</v>
      </c>
      <c r="Q1238" s="12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6">
        <f t="shared" si="101"/>
        <v>0</v>
      </c>
      <c r="Q1239" s="12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6">
        <f t="shared" si="101"/>
        <v>59.33</v>
      </c>
      <c r="Q1240" s="12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6">
        <f t="shared" si="101"/>
        <v>0</v>
      </c>
      <c r="Q1241" s="12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6">
        <f t="shared" si="101"/>
        <v>30.13</v>
      </c>
      <c r="Q1242" s="12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6">
        <f t="shared" si="101"/>
        <v>74.62</v>
      </c>
      <c r="Q1243" s="12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6">
        <f t="shared" si="101"/>
        <v>5</v>
      </c>
      <c r="Q1244" s="12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6">
        <f t="shared" si="101"/>
        <v>44.5</v>
      </c>
      <c r="Q1245" s="12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6">
        <f t="shared" si="101"/>
        <v>46.13</v>
      </c>
      <c r="Q1246" s="12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6">
        <f t="shared" si="101"/>
        <v>141.47</v>
      </c>
      <c r="Q1247" s="12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6">
        <f t="shared" si="101"/>
        <v>75.48</v>
      </c>
      <c r="Q1248" s="12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6">
        <f t="shared" si="101"/>
        <v>85.5</v>
      </c>
      <c r="Q1249" s="12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6">
        <f t="shared" si="101"/>
        <v>64.25</v>
      </c>
      <c r="Q1250" s="12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6">
        <f t="shared" si="101"/>
        <v>64.47</v>
      </c>
      <c r="Q1251" s="12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6">
        <f t="shared" si="101"/>
        <v>118.2</v>
      </c>
      <c r="Q1252" s="12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6">
        <f t="shared" si="101"/>
        <v>82.54</v>
      </c>
      <c r="Q1253" s="12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6">
        <f t="shared" si="101"/>
        <v>34.17</v>
      </c>
      <c r="Q1254" s="12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6">
        <f t="shared" si="101"/>
        <v>42.73</v>
      </c>
      <c r="Q1255" s="12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6">
        <f t="shared" si="101"/>
        <v>94.49</v>
      </c>
      <c r="Q1256" s="12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6">
        <f t="shared" si="101"/>
        <v>55.7</v>
      </c>
      <c r="Q1257" s="12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6">
        <f t="shared" si="101"/>
        <v>98.03</v>
      </c>
      <c r="Q1258" s="12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6">
        <f t="shared" si="101"/>
        <v>92.1</v>
      </c>
      <c r="Q1259" s="12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6">
        <f t="shared" si="101"/>
        <v>38.18</v>
      </c>
      <c r="Q1260" s="12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6">
        <f t="shared" si="101"/>
        <v>27.15</v>
      </c>
      <c r="Q1261" s="12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6">
        <f t="shared" si="101"/>
        <v>50.69</v>
      </c>
      <c r="Q1262" s="12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6">
        <f t="shared" si="101"/>
        <v>38.94</v>
      </c>
      <c r="Q1263" s="12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6">
        <f t="shared" si="101"/>
        <v>77.64</v>
      </c>
      <c r="Q1264" s="12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6">
        <f t="shared" si="101"/>
        <v>43.54</v>
      </c>
      <c r="Q1265" s="12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6">
        <f t="shared" si="101"/>
        <v>31.82</v>
      </c>
      <c r="Q1266" s="12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6">
        <f t="shared" si="101"/>
        <v>63.18</v>
      </c>
      <c r="Q1267" s="12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6">
        <f t="shared" si="101"/>
        <v>190.9</v>
      </c>
      <c r="Q1268" s="12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6">
        <f t="shared" si="101"/>
        <v>140.86000000000001</v>
      </c>
      <c r="Q1269" s="12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6">
        <f t="shared" si="101"/>
        <v>76.92</v>
      </c>
      <c r="Q1270" s="12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6">
        <f t="shared" si="101"/>
        <v>99.16</v>
      </c>
      <c r="Q1271" s="12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6">
        <f t="shared" si="101"/>
        <v>67.88</v>
      </c>
      <c r="Q1272" s="12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6">
        <f t="shared" si="101"/>
        <v>246.29</v>
      </c>
      <c r="Q1273" s="12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6">
        <f t="shared" si="101"/>
        <v>189.29</v>
      </c>
      <c r="Q1274" s="12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6">
        <f t="shared" si="101"/>
        <v>76.67</v>
      </c>
      <c r="Q1275" s="12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6">
        <f t="shared" si="101"/>
        <v>82.96</v>
      </c>
      <c r="Q1276" s="12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6">
        <f t="shared" si="101"/>
        <v>62.52</v>
      </c>
      <c r="Q1277" s="12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6">
        <f t="shared" si="101"/>
        <v>46.07</v>
      </c>
      <c r="Q1278" s="12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6">
        <f t="shared" si="101"/>
        <v>38.54</v>
      </c>
      <c r="Q1279" s="12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6">
        <f t="shared" si="101"/>
        <v>53.01</v>
      </c>
      <c r="Q1280" s="12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6">
        <f t="shared" si="101"/>
        <v>73.36</v>
      </c>
      <c r="Q1281" s="12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6">
        <f t="shared" si="101"/>
        <v>127.98</v>
      </c>
      <c r="Q1282" s="12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s="12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32" x14ac:dyDescent="0.2">
      <c r="A1286" s="9">
        <v>3691</v>
      </c>
      <c r="B1286" s="3" t="s">
        <v>3688</v>
      </c>
      <c r="C1286" s="3" t="s">
        <v>7801</v>
      </c>
      <c r="D1286" s="6">
        <v>40000</v>
      </c>
      <c r="E1286" s="8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00"/>
        <v>128</v>
      </c>
      <c r="P1286" s="6">
        <f t="shared" si="101"/>
        <v>186.8</v>
      </c>
      <c r="Q1286" s="12" t="s">
        <v>8315</v>
      </c>
      <c r="R1286" t="s">
        <v>8316</v>
      </c>
      <c r="S1286" s="16">
        <f t="shared" si="102"/>
        <v>42020.700567129628</v>
      </c>
      <c r="T1286" s="16">
        <f t="shared" si="103"/>
        <v>42065.207638888889</v>
      </c>
      <c r="U1286">
        <f t="shared" si="104"/>
        <v>2015</v>
      </c>
    </row>
    <row r="1287" spans="1:21" ht="64" x14ac:dyDescent="0.2">
      <c r="A1287" s="9">
        <v>3845</v>
      </c>
      <c r="B1287" s="3" t="s">
        <v>3842</v>
      </c>
      <c r="C1287" s="3" t="s">
        <v>7954</v>
      </c>
      <c r="D1287" s="6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00"/>
        <v>2</v>
      </c>
      <c r="P1287" s="6">
        <f t="shared" si="101"/>
        <v>70.17</v>
      </c>
      <c r="Q1287" s="12" t="s">
        <v>8315</v>
      </c>
      <c r="R1287" t="s">
        <v>8316</v>
      </c>
      <c r="S1287" s="16">
        <f t="shared" si="102"/>
        <v>42248.627013888887</v>
      </c>
      <c r="T1287" s="16">
        <f t="shared" si="103"/>
        <v>42278.627013888887</v>
      </c>
      <c r="U1287">
        <f t="shared" si="104"/>
        <v>2015</v>
      </c>
    </row>
    <row r="1288" spans="1:21" ht="64" x14ac:dyDescent="0.2">
      <c r="A1288" s="9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00"/>
        <v>20</v>
      </c>
      <c r="P1288" s="6">
        <f t="shared" si="101"/>
        <v>500</v>
      </c>
      <c r="Q1288" s="12" t="s">
        <v>8315</v>
      </c>
      <c r="R1288" t="s">
        <v>8316</v>
      </c>
      <c r="S1288" s="16">
        <f t="shared" si="102"/>
        <v>42726.920081018514</v>
      </c>
      <c r="T1288" s="16">
        <f t="shared" si="103"/>
        <v>42786.75</v>
      </c>
      <c r="U1288">
        <f t="shared" si="104"/>
        <v>2016</v>
      </c>
    </row>
    <row r="1289" spans="1:21" ht="48" x14ac:dyDescent="0.2">
      <c r="A1289" s="9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00"/>
        <v>0</v>
      </c>
      <c r="P1289" s="6">
        <f t="shared" si="101"/>
        <v>23.33</v>
      </c>
      <c r="Q1289" s="12" t="s">
        <v>8315</v>
      </c>
      <c r="R1289" t="s">
        <v>8316</v>
      </c>
      <c r="S1289" s="16">
        <f t="shared" si="102"/>
        <v>42123.648831018523</v>
      </c>
      <c r="T1289" s="16">
        <f t="shared" si="103"/>
        <v>42153.648831018523</v>
      </c>
      <c r="U1289">
        <f t="shared" si="104"/>
        <v>2015</v>
      </c>
    </row>
    <row r="1290" spans="1:21" ht="48" x14ac:dyDescent="0.2">
      <c r="A1290" s="9">
        <v>3166</v>
      </c>
      <c r="B1290" s="3" t="s">
        <v>3166</v>
      </c>
      <c r="C1290" s="3" t="s">
        <v>7276</v>
      </c>
      <c r="D1290" s="6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05">ROUND(E1290/D1290*100,0)</f>
        <v>160</v>
      </c>
      <c r="P1290" s="6">
        <f t="shared" ref="P1290:P1353" si="106">IFERROR(ROUND(E1290/L1290,2),0)</f>
        <v>60.3</v>
      </c>
      <c r="Q1290" s="12" t="s">
        <v>8315</v>
      </c>
      <c r="R1290" t="s">
        <v>8316</v>
      </c>
      <c r="S1290" s="16">
        <f t="shared" ref="S1290:S1353" si="107">(((J1290/60)/60)/24)+DATE(1970,1,1)</f>
        <v>41940.69158564815</v>
      </c>
      <c r="T1290" s="16">
        <f t="shared" ref="T1290:T1353" si="108">(((I1290/60)/60)/24)+DATE(1970,1,1)</f>
        <v>41969.332638888889</v>
      </c>
      <c r="U1290">
        <f t="shared" ref="U1290:U1353" si="109">YEAR(S1290)</f>
        <v>2014</v>
      </c>
    </row>
    <row r="1291" spans="1:21" ht="64" x14ac:dyDescent="0.2">
      <c r="A1291" s="9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05"/>
        <v>100</v>
      </c>
      <c r="P1291" s="6">
        <f t="shared" si="106"/>
        <v>262.11</v>
      </c>
      <c r="Q1291" s="12" t="s">
        <v>8315</v>
      </c>
      <c r="R1291" t="s">
        <v>8316</v>
      </c>
      <c r="S1291" s="16">
        <f t="shared" si="107"/>
        <v>42219.665173611109</v>
      </c>
      <c r="T1291" s="16">
        <f t="shared" si="108"/>
        <v>42257.165972222225</v>
      </c>
      <c r="U1291">
        <f t="shared" si="109"/>
        <v>2015</v>
      </c>
    </row>
    <row r="1292" spans="1:21" ht="32" x14ac:dyDescent="0.2">
      <c r="A1292" s="9">
        <v>3237</v>
      </c>
      <c r="B1292" s="3" t="s">
        <v>3237</v>
      </c>
      <c r="C1292" s="3" t="s">
        <v>7347</v>
      </c>
      <c r="D1292" s="6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05"/>
        <v>101</v>
      </c>
      <c r="P1292" s="6">
        <f t="shared" si="106"/>
        <v>131.13999999999999</v>
      </c>
      <c r="Q1292" s="12" t="s">
        <v>8315</v>
      </c>
      <c r="R1292" t="s">
        <v>8316</v>
      </c>
      <c r="S1292" s="16">
        <f t="shared" si="107"/>
        <v>42252.474351851852</v>
      </c>
      <c r="T1292" s="16">
        <f t="shared" si="108"/>
        <v>42276.165972222225</v>
      </c>
      <c r="U1292">
        <f t="shared" si="109"/>
        <v>2015</v>
      </c>
    </row>
    <row r="1293" spans="1:21" ht="48" x14ac:dyDescent="0.2">
      <c r="A1293" s="9">
        <v>3547</v>
      </c>
      <c r="B1293" s="3" t="s">
        <v>3546</v>
      </c>
      <c r="C1293" s="3" t="s">
        <v>7657</v>
      </c>
      <c r="D1293" s="6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05"/>
        <v>114</v>
      </c>
      <c r="P1293" s="6">
        <f t="shared" si="106"/>
        <v>119.18</v>
      </c>
      <c r="Q1293" s="12" t="s">
        <v>8315</v>
      </c>
      <c r="R1293" t="s">
        <v>8316</v>
      </c>
      <c r="S1293" s="16">
        <f t="shared" si="107"/>
        <v>42480.078715277778</v>
      </c>
      <c r="T1293" s="16">
        <f t="shared" si="108"/>
        <v>42504.165972222225</v>
      </c>
      <c r="U1293">
        <f t="shared" si="109"/>
        <v>2016</v>
      </c>
    </row>
    <row r="1294" spans="1:21" ht="48" x14ac:dyDescent="0.2">
      <c r="A1294" s="9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05"/>
        <v>7</v>
      </c>
      <c r="P1294" s="6">
        <f t="shared" si="106"/>
        <v>383.33</v>
      </c>
      <c r="Q1294" s="12" t="s">
        <v>8315</v>
      </c>
      <c r="R1294" t="s">
        <v>8316</v>
      </c>
      <c r="S1294" s="16">
        <f t="shared" si="107"/>
        <v>42697.010520833333</v>
      </c>
      <c r="T1294" s="16">
        <f t="shared" si="108"/>
        <v>42730.010520833333</v>
      </c>
      <c r="U1294">
        <f t="shared" si="109"/>
        <v>2016</v>
      </c>
    </row>
    <row r="1295" spans="1:21" ht="48" x14ac:dyDescent="0.2">
      <c r="A1295" s="9">
        <v>3282</v>
      </c>
      <c r="B1295" s="3" t="s">
        <v>3282</v>
      </c>
      <c r="C1295" s="3" t="s">
        <v>7392</v>
      </c>
      <c r="D1295" s="6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05"/>
        <v>103</v>
      </c>
      <c r="P1295" s="6">
        <f t="shared" si="106"/>
        <v>134.26</v>
      </c>
      <c r="Q1295" s="12" t="s">
        <v>8315</v>
      </c>
      <c r="R1295" t="s">
        <v>8316</v>
      </c>
      <c r="S1295" s="16">
        <f t="shared" si="107"/>
        <v>42445.19430555556</v>
      </c>
      <c r="T1295" s="16">
        <f t="shared" si="108"/>
        <v>42489.19430555556</v>
      </c>
      <c r="U1295">
        <f t="shared" si="109"/>
        <v>2016</v>
      </c>
    </row>
    <row r="1296" spans="1:21" ht="48" x14ac:dyDescent="0.2">
      <c r="A1296" s="9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05"/>
        <v>0</v>
      </c>
      <c r="P1296" s="6">
        <f t="shared" si="106"/>
        <v>0</v>
      </c>
      <c r="Q1296" s="12" t="s">
        <v>8315</v>
      </c>
      <c r="R1296" t="s">
        <v>8316</v>
      </c>
      <c r="S1296" s="16">
        <f t="shared" si="107"/>
        <v>41922.535185185188</v>
      </c>
      <c r="T1296" s="16">
        <f t="shared" si="108"/>
        <v>41930.207638888889</v>
      </c>
      <c r="U1296">
        <f t="shared" si="109"/>
        <v>2014</v>
      </c>
    </row>
    <row r="1297" spans="1:21" ht="48" x14ac:dyDescent="0.2">
      <c r="A1297" s="9">
        <v>2910</v>
      </c>
      <c r="B1297" s="3" t="s">
        <v>2910</v>
      </c>
      <c r="C1297" s="3" t="s">
        <v>7020</v>
      </c>
      <c r="D1297" s="6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05"/>
        <v>0</v>
      </c>
      <c r="P1297" s="6">
        <f t="shared" si="106"/>
        <v>1</v>
      </c>
      <c r="Q1297" s="12" t="s">
        <v>8315</v>
      </c>
      <c r="R1297" t="s">
        <v>8316</v>
      </c>
      <c r="S1297" s="16">
        <f t="shared" si="107"/>
        <v>42107.841284722221</v>
      </c>
      <c r="T1297" s="16">
        <f t="shared" si="108"/>
        <v>42167.841284722221</v>
      </c>
      <c r="U1297">
        <f t="shared" si="109"/>
        <v>2015</v>
      </c>
    </row>
    <row r="1298" spans="1:21" ht="32" x14ac:dyDescent="0.2">
      <c r="A1298" s="9">
        <v>3132</v>
      </c>
      <c r="B1298" s="3" t="s">
        <v>3132</v>
      </c>
      <c r="C1298" s="3" t="s">
        <v>7242</v>
      </c>
      <c r="D1298" s="6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05"/>
        <v>0</v>
      </c>
      <c r="P1298" s="6">
        <f t="shared" si="106"/>
        <v>10</v>
      </c>
      <c r="Q1298" s="12" t="s">
        <v>8315</v>
      </c>
      <c r="R1298" t="s">
        <v>8316</v>
      </c>
      <c r="S1298" s="16">
        <f t="shared" si="107"/>
        <v>42786.350231481483</v>
      </c>
      <c r="T1298" s="16">
        <f t="shared" si="108"/>
        <v>42846.308564814812</v>
      </c>
      <c r="U1298">
        <f t="shared" si="109"/>
        <v>2017</v>
      </c>
    </row>
    <row r="1299" spans="1:21" ht="48" x14ac:dyDescent="0.2">
      <c r="A1299" s="9">
        <v>3224</v>
      </c>
      <c r="B1299" s="3" t="s">
        <v>3224</v>
      </c>
      <c r="C1299" s="3" t="s">
        <v>7334</v>
      </c>
      <c r="D1299" s="6">
        <v>30000</v>
      </c>
      <c r="E1299" s="8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05"/>
        <v>102</v>
      </c>
      <c r="P1299" s="6">
        <f t="shared" si="106"/>
        <v>141.71</v>
      </c>
      <c r="Q1299" s="12" t="s">
        <v>8315</v>
      </c>
      <c r="R1299" t="s">
        <v>8316</v>
      </c>
      <c r="S1299" s="16">
        <f t="shared" si="107"/>
        <v>42697.850844907407</v>
      </c>
      <c r="T1299" s="16">
        <f t="shared" si="108"/>
        <v>42745.208333333328</v>
      </c>
      <c r="U1299">
        <f t="shared" si="109"/>
        <v>2016</v>
      </c>
    </row>
    <row r="1300" spans="1:21" ht="48" x14ac:dyDescent="0.2">
      <c r="A1300" s="9">
        <v>3425</v>
      </c>
      <c r="B1300" s="3" t="s">
        <v>3424</v>
      </c>
      <c r="C1300" s="3" t="s">
        <v>7535</v>
      </c>
      <c r="D1300" s="6">
        <v>30000</v>
      </c>
      <c r="E1300" s="8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05"/>
        <v>103</v>
      </c>
      <c r="P1300" s="6">
        <f t="shared" si="106"/>
        <v>297.02999999999997</v>
      </c>
      <c r="Q1300" s="12" t="s">
        <v>8315</v>
      </c>
      <c r="R1300" t="s">
        <v>8316</v>
      </c>
      <c r="S1300" s="16">
        <f t="shared" si="107"/>
        <v>41884.617314814815</v>
      </c>
      <c r="T1300" s="16">
        <f t="shared" si="108"/>
        <v>41916.617314814815</v>
      </c>
      <c r="U1300">
        <f t="shared" si="109"/>
        <v>2014</v>
      </c>
    </row>
    <row r="1301" spans="1:21" ht="48" x14ac:dyDescent="0.2">
      <c r="A1301" s="9">
        <v>3849</v>
      </c>
      <c r="B1301" s="3" t="s">
        <v>3846</v>
      </c>
      <c r="C1301" s="3" t="s">
        <v>7958</v>
      </c>
      <c r="D1301" s="6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05"/>
        <v>7</v>
      </c>
      <c r="P1301" s="6">
        <f t="shared" si="106"/>
        <v>75.459999999999994</v>
      </c>
      <c r="Q1301" s="12" t="s">
        <v>8315</v>
      </c>
      <c r="R1301" t="s">
        <v>8316</v>
      </c>
      <c r="S1301" s="16">
        <f t="shared" si="107"/>
        <v>42136.767175925925</v>
      </c>
      <c r="T1301" s="16">
        <f t="shared" si="108"/>
        <v>42166.767175925925</v>
      </c>
      <c r="U1301">
        <f t="shared" si="109"/>
        <v>2015</v>
      </c>
    </row>
    <row r="1302" spans="1:21" ht="48" x14ac:dyDescent="0.2">
      <c r="A1302" s="9">
        <v>3948</v>
      </c>
      <c r="B1302" s="3" t="s">
        <v>3945</v>
      </c>
      <c r="C1302" s="3" t="s">
        <v>8056</v>
      </c>
      <c r="D1302" s="6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05"/>
        <v>0</v>
      </c>
      <c r="P1302" s="6">
        <f t="shared" si="106"/>
        <v>0</v>
      </c>
      <c r="Q1302" s="12" t="s">
        <v>8315</v>
      </c>
      <c r="R1302" t="s">
        <v>8316</v>
      </c>
      <c r="S1302" s="16">
        <f t="shared" si="107"/>
        <v>41829.325497685182</v>
      </c>
      <c r="T1302" s="16">
        <f t="shared" si="108"/>
        <v>41889.325497685182</v>
      </c>
      <c r="U1302">
        <f t="shared" si="109"/>
        <v>2014</v>
      </c>
    </row>
    <row r="1303" spans="1:21" ht="32" x14ac:dyDescent="0.2">
      <c r="A1303" s="9">
        <v>3981</v>
      </c>
      <c r="B1303" s="3" t="s">
        <v>3358</v>
      </c>
      <c r="C1303" s="3" t="s">
        <v>7469</v>
      </c>
      <c r="D1303" s="6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05"/>
        <v>4</v>
      </c>
      <c r="P1303" s="6">
        <f t="shared" si="106"/>
        <v>175</v>
      </c>
      <c r="Q1303" s="12" t="s">
        <v>8315</v>
      </c>
      <c r="R1303" t="s">
        <v>8316</v>
      </c>
      <c r="S1303" s="16">
        <f t="shared" si="107"/>
        <v>42508.179965277777</v>
      </c>
      <c r="T1303" s="16">
        <f t="shared" si="108"/>
        <v>42568.179965277777</v>
      </c>
      <c r="U1303">
        <f t="shared" si="109"/>
        <v>2016</v>
      </c>
    </row>
    <row r="1304" spans="1:21" ht="48" x14ac:dyDescent="0.2">
      <c r="A1304" s="9">
        <v>4006</v>
      </c>
      <c r="B1304" s="3" t="s">
        <v>4002</v>
      </c>
      <c r="C1304" s="3" t="s">
        <v>8111</v>
      </c>
      <c r="D1304" s="6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05"/>
        <v>0</v>
      </c>
      <c r="P1304" s="6">
        <f t="shared" si="106"/>
        <v>2</v>
      </c>
      <c r="Q1304" s="12" t="s">
        <v>8315</v>
      </c>
      <c r="R1304" t="s">
        <v>8316</v>
      </c>
      <c r="S1304" s="16">
        <f t="shared" si="107"/>
        <v>42391.772997685184</v>
      </c>
      <c r="T1304" s="16">
        <f t="shared" si="108"/>
        <v>42416.772997685184</v>
      </c>
      <c r="U1304">
        <f t="shared" si="109"/>
        <v>2016</v>
      </c>
    </row>
    <row r="1305" spans="1:21" ht="32" x14ac:dyDescent="0.2">
      <c r="A1305" s="9">
        <v>4095</v>
      </c>
      <c r="B1305" s="3" t="s">
        <v>4091</v>
      </c>
      <c r="C1305" s="3" t="s">
        <v>8198</v>
      </c>
      <c r="D1305" s="6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05"/>
        <v>3</v>
      </c>
      <c r="P1305" s="6">
        <f t="shared" si="106"/>
        <v>800</v>
      </c>
      <c r="Q1305" s="12" t="s">
        <v>8315</v>
      </c>
      <c r="R1305" t="s">
        <v>8316</v>
      </c>
      <c r="S1305" s="16">
        <f t="shared" si="107"/>
        <v>42693.031828703708</v>
      </c>
      <c r="T1305" s="16">
        <f t="shared" si="108"/>
        <v>42723.031828703708</v>
      </c>
      <c r="U1305">
        <f t="shared" si="109"/>
        <v>2016</v>
      </c>
    </row>
    <row r="1306" spans="1:21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6">
        <f t="shared" si="106"/>
        <v>152.41</v>
      </c>
      <c r="Q1306" s="12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6">
        <f t="shared" si="106"/>
        <v>90.62</v>
      </c>
      <c r="Q1307" s="12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6">
        <f t="shared" si="106"/>
        <v>201.6</v>
      </c>
      <c r="Q1308" s="12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6">
        <f t="shared" si="106"/>
        <v>127.93</v>
      </c>
      <c r="Q1309" s="12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6">
        <f t="shared" si="106"/>
        <v>29.89</v>
      </c>
      <c r="Q1310" s="12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6">
        <f t="shared" si="106"/>
        <v>367.97</v>
      </c>
      <c r="Q1311" s="12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6">
        <f t="shared" si="106"/>
        <v>129.16999999999999</v>
      </c>
      <c r="Q1312" s="12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6">
        <f t="shared" si="106"/>
        <v>800.7</v>
      </c>
      <c r="Q1313" s="12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6">
        <f t="shared" si="106"/>
        <v>28</v>
      </c>
      <c r="Q1314" s="12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6">
        <f t="shared" si="106"/>
        <v>102.02</v>
      </c>
      <c r="Q1315" s="12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6">
        <f t="shared" si="106"/>
        <v>184.36</v>
      </c>
      <c r="Q1316" s="12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6">
        <f t="shared" si="106"/>
        <v>162.91999999999999</v>
      </c>
      <c r="Q1317" s="12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6">
        <f t="shared" si="106"/>
        <v>1</v>
      </c>
      <c r="Q1318" s="12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6">
        <f t="shared" si="106"/>
        <v>603.53</v>
      </c>
      <c r="Q1319" s="12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6">
        <f t="shared" si="106"/>
        <v>45.41</v>
      </c>
      <c r="Q1320" s="12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6">
        <f t="shared" si="106"/>
        <v>97.33</v>
      </c>
      <c r="Q1321" s="12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6">
        <f t="shared" si="106"/>
        <v>167.67</v>
      </c>
      <c r="Q1322" s="12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6">
        <f t="shared" si="106"/>
        <v>859.86</v>
      </c>
      <c r="Q1323" s="12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6">
        <f t="shared" si="106"/>
        <v>26.5</v>
      </c>
      <c r="Q1324" s="12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6">
        <f t="shared" si="106"/>
        <v>30.27</v>
      </c>
      <c r="Q1325" s="12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6">
        <f t="shared" si="106"/>
        <v>54.67</v>
      </c>
      <c r="Q1326" s="12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6">
        <f t="shared" si="106"/>
        <v>60.75</v>
      </c>
      <c r="Q1327" s="12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6">
        <f t="shared" si="106"/>
        <v>102.73</v>
      </c>
      <c r="Q1328" s="12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6">
        <f t="shared" si="106"/>
        <v>41.59</v>
      </c>
      <c r="Q1329" s="12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6">
        <f t="shared" si="106"/>
        <v>116.53</v>
      </c>
      <c r="Q1330" s="12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6">
        <f t="shared" si="106"/>
        <v>45.33</v>
      </c>
      <c r="Q1331" s="12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6">
        <f t="shared" si="106"/>
        <v>157.46</v>
      </c>
      <c r="Q1332" s="12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6">
        <f t="shared" si="106"/>
        <v>100.5</v>
      </c>
      <c r="Q1333" s="12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6">
        <f t="shared" si="106"/>
        <v>0</v>
      </c>
      <c r="Q1334" s="12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6">
        <f t="shared" si="106"/>
        <v>0</v>
      </c>
      <c r="Q1335" s="12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6">
        <f t="shared" si="106"/>
        <v>51.82</v>
      </c>
      <c r="Q1336" s="12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6">
        <f t="shared" si="106"/>
        <v>308.75</v>
      </c>
      <c r="Q1337" s="12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6">
        <f t="shared" si="106"/>
        <v>379.23</v>
      </c>
      <c r="Q1338" s="12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6">
        <f t="shared" si="106"/>
        <v>176.36</v>
      </c>
      <c r="Q1339" s="12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6">
        <f t="shared" si="106"/>
        <v>66.069999999999993</v>
      </c>
      <c r="Q1340" s="12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6">
        <f t="shared" si="106"/>
        <v>89.65</v>
      </c>
      <c r="Q1341" s="12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6">
        <f t="shared" si="106"/>
        <v>0</v>
      </c>
      <c r="Q1342" s="12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6">
        <f t="shared" si="106"/>
        <v>382.39</v>
      </c>
      <c r="Q1343" s="12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6">
        <f t="shared" si="106"/>
        <v>100</v>
      </c>
      <c r="Q1344" s="12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6">
        <f t="shared" si="106"/>
        <v>158.36000000000001</v>
      </c>
      <c r="Q1345" s="12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6">
        <f t="shared" si="106"/>
        <v>40.76</v>
      </c>
      <c r="Q1346" s="12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s="12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6">
        <f t="shared" ref="P1354:P1417" si="111">IFERROR(ROUND(E1354/L1354,2),0)</f>
        <v>59.97</v>
      </c>
      <c r="Q1354" s="12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6">
        <f t="shared" si="111"/>
        <v>31.81</v>
      </c>
      <c r="Q1355" s="12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6">
        <f t="shared" si="111"/>
        <v>24.42</v>
      </c>
      <c r="Q1356" s="12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6">
        <f t="shared" si="111"/>
        <v>25.35</v>
      </c>
      <c r="Q1357" s="12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6">
        <f t="shared" si="111"/>
        <v>71.44</v>
      </c>
      <c r="Q1358" s="12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6">
        <f t="shared" si="111"/>
        <v>38.549999999999997</v>
      </c>
      <c r="Q1359" s="12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6">
        <f t="shared" si="111"/>
        <v>68.37</v>
      </c>
      <c r="Q1360" s="12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6">
        <f t="shared" si="111"/>
        <v>40.21</v>
      </c>
      <c r="Q1361" s="12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6">
        <f t="shared" si="111"/>
        <v>32.07</v>
      </c>
      <c r="Q1362" s="12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6">
        <f t="shared" si="111"/>
        <v>28.63</v>
      </c>
      <c r="Q1363" s="12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6">
        <f t="shared" si="111"/>
        <v>43.64</v>
      </c>
      <c r="Q1364" s="12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6">
        <f t="shared" si="111"/>
        <v>40</v>
      </c>
      <c r="Q1365" s="12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6">
        <f t="shared" si="111"/>
        <v>346.04</v>
      </c>
      <c r="Q1366" s="12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6">
        <f t="shared" si="111"/>
        <v>81.739999999999995</v>
      </c>
      <c r="Q1367" s="12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6">
        <f t="shared" si="111"/>
        <v>64.540000000000006</v>
      </c>
      <c r="Q1368" s="12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6">
        <f t="shared" si="111"/>
        <v>63.48</v>
      </c>
      <c r="Q1369" s="12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6">
        <f t="shared" si="111"/>
        <v>63.62</v>
      </c>
      <c r="Q1370" s="12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6">
        <f t="shared" si="111"/>
        <v>83.97</v>
      </c>
      <c r="Q1371" s="12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6">
        <f t="shared" si="111"/>
        <v>77.75</v>
      </c>
      <c r="Q1372" s="12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6">
        <f t="shared" si="111"/>
        <v>107.07</v>
      </c>
      <c r="Q1373" s="12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6">
        <f t="shared" si="111"/>
        <v>38.75</v>
      </c>
      <c r="Q1374" s="12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6">
        <f t="shared" si="111"/>
        <v>201.94</v>
      </c>
      <c r="Q1375" s="12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6">
        <f t="shared" si="111"/>
        <v>43.06</v>
      </c>
      <c r="Q1376" s="12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6">
        <f t="shared" si="111"/>
        <v>62.87</v>
      </c>
      <c r="Q1377" s="12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6">
        <f t="shared" si="111"/>
        <v>55.61</v>
      </c>
      <c r="Q1378" s="12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6">
        <f t="shared" si="111"/>
        <v>48.71</v>
      </c>
      <c r="Q1379" s="12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6">
        <f t="shared" si="111"/>
        <v>30.58</v>
      </c>
      <c r="Q1380" s="12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6">
        <f t="shared" si="111"/>
        <v>73.91</v>
      </c>
      <c r="Q1381" s="12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6">
        <f t="shared" si="111"/>
        <v>21.2</v>
      </c>
      <c r="Q1382" s="12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6">
        <f t="shared" si="111"/>
        <v>73.36</v>
      </c>
      <c r="Q1383" s="12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6">
        <f t="shared" si="111"/>
        <v>56.41</v>
      </c>
      <c r="Q1384" s="12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6">
        <f t="shared" si="111"/>
        <v>50.25</v>
      </c>
      <c r="Q1385" s="12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6">
        <f t="shared" si="111"/>
        <v>68.94</v>
      </c>
      <c r="Q1386" s="12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6">
        <f t="shared" si="111"/>
        <v>65.91</v>
      </c>
      <c r="Q1387" s="12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6">
        <f t="shared" si="111"/>
        <v>62.5</v>
      </c>
      <c r="Q1388" s="12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6">
        <f t="shared" si="111"/>
        <v>70.06</v>
      </c>
      <c r="Q1389" s="12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6">
        <f t="shared" si="111"/>
        <v>60.18</v>
      </c>
      <c r="Q1390" s="12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6">
        <f t="shared" si="111"/>
        <v>21.38</v>
      </c>
      <c r="Q1391" s="12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6">
        <f t="shared" si="111"/>
        <v>160.79</v>
      </c>
      <c r="Q1392" s="12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6">
        <f t="shared" si="111"/>
        <v>42.38</v>
      </c>
      <c r="Q1393" s="12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32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6">
        <f t="shared" si="111"/>
        <v>27.32</v>
      </c>
      <c r="Q1394" s="12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6">
        <f t="shared" si="111"/>
        <v>196.83</v>
      </c>
      <c r="Q1395" s="12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6">
        <f t="shared" si="111"/>
        <v>53.88</v>
      </c>
      <c r="Q1396" s="12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6">
        <f t="shared" si="111"/>
        <v>47.76</v>
      </c>
      <c r="Q1397" s="12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6">
        <f t="shared" si="111"/>
        <v>88.19</v>
      </c>
      <c r="Q1398" s="12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6">
        <f t="shared" si="111"/>
        <v>72.06</v>
      </c>
      <c r="Q1399" s="12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6">
        <f t="shared" si="111"/>
        <v>74.25</v>
      </c>
      <c r="Q1400" s="12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6">
        <f t="shared" si="111"/>
        <v>61.7</v>
      </c>
      <c r="Q1401" s="12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6">
        <f t="shared" si="111"/>
        <v>17.239999999999998</v>
      </c>
      <c r="Q1402" s="12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6">
        <f t="shared" si="111"/>
        <v>51.72</v>
      </c>
      <c r="Q1403" s="12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6">
        <f t="shared" si="111"/>
        <v>24.15</v>
      </c>
      <c r="Q1404" s="12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6">
        <f t="shared" si="111"/>
        <v>62.17</v>
      </c>
      <c r="Q1405" s="12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6">
        <f t="shared" si="111"/>
        <v>48.2</v>
      </c>
      <c r="Q1406" s="12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6">
        <f t="shared" si="111"/>
        <v>6.18</v>
      </c>
      <c r="Q1407" s="12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6">
        <f t="shared" si="111"/>
        <v>5</v>
      </c>
      <c r="Q1408" s="12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6">
        <f t="shared" si="111"/>
        <v>7.5</v>
      </c>
      <c r="Q1409" s="12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6">
        <f t="shared" si="111"/>
        <v>12</v>
      </c>
      <c r="Q1410" s="12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s="12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6">
        <f t="shared" ref="P1418:P1481" si="116">IFERROR(ROUND(E1418/L1418,2),0)</f>
        <v>0</v>
      </c>
      <c r="Q1418" s="12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6">
        <f t="shared" si="116"/>
        <v>27.5</v>
      </c>
      <c r="Q1419" s="12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6">
        <f t="shared" si="116"/>
        <v>6</v>
      </c>
      <c r="Q1420" s="12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6">
        <f t="shared" si="116"/>
        <v>44.5</v>
      </c>
      <c r="Q1421" s="12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6">
        <f t="shared" si="116"/>
        <v>1</v>
      </c>
      <c r="Q1422" s="12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6">
        <f t="shared" si="116"/>
        <v>100</v>
      </c>
      <c r="Q1423" s="12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6">
        <f t="shared" si="116"/>
        <v>13</v>
      </c>
      <c r="Q1424" s="12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6">
        <f t="shared" si="116"/>
        <v>100</v>
      </c>
      <c r="Q1425" s="12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6">
        <f t="shared" si="116"/>
        <v>109.07</v>
      </c>
      <c r="Q1426" s="12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6">
        <f t="shared" si="116"/>
        <v>0</v>
      </c>
      <c r="Q1427" s="12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6">
        <f t="shared" si="116"/>
        <v>0</v>
      </c>
      <c r="Q1428" s="12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6">
        <f t="shared" si="116"/>
        <v>104.75</v>
      </c>
      <c r="Q1429" s="12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6">
        <f t="shared" si="116"/>
        <v>15</v>
      </c>
      <c r="Q1430" s="12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6">
        <f t="shared" si="116"/>
        <v>0</v>
      </c>
      <c r="Q1431" s="12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6">
        <f t="shared" si="116"/>
        <v>80.599999999999994</v>
      </c>
      <c r="Q1432" s="12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6">
        <f t="shared" si="116"/>
        <v>115.55</v>
      </c>
      <c r="Q1433" s="12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6">
        <f t="shared" si="116"/>
        <v>0</v>
      </c>
      <c r="Q1434" s="12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6">
        <f t="shared" si="116"/>
        <v>80.5</v>
      </c>
      <c r="Q1435" s="12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6">
        <f t="shared" si="116"/>
        <v>744.55</v>
      </c>
      <c r="Q1436" s="12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6">
        <f t="shared" si="116"/>
        <v>7.5</v>
      </c>
      <c r="Q1437" s="12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6">
        <f t="shared" si="116"/>
        <v>38.5</v>
      </c>
      <c r="Q1438" s="12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6">
        <f t="shared" si="116"/>
        <v>36.68</v>
      </c>
      <c r="Q1439" s="12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6">
        <f t="shared" si="116"/>
        <v>75</v>
      </c>
      <c r="Q1440" s="12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6">
        <f t="shared" si="116"/>
        <v>30</v>
      </c>
      <c r="Q1441" s="12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6">
        <f t="shared" si="116"/>
        <v>1</v>
      </c>
      <c r="Q1442" s="12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6">
        <f t="shared" si="116"/>
        <v>673.33</v>
      </c>
      <c r="Q1443" s="12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6">
        <f t="shared" si="116"/>
        <v>0</v>
      </c>
      <c r="Q1444" s="12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6">
        <f t="shared" si="116"/>
        <v>0</v>
      </c>
      <c r="Q1445" s="12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6">
        <f t="shared" si="116"/>
        <v>0</v>
      </c>
      <c r="Q1446" s="12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6">
        <f t="shared" si="116"/>
        <v>0</v>
      </c>
      <c r="Q1447" s="12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6">
        <f t="shared" si="116"/>
        <v>0</v>
      </c>
      <c r="Q1448" s="12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6">
        <f t="shared" si="116"/>
        <v>25</v>
      </c>
      <c r="Q1449" s="12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6">
        <f t="shared" si="116"/>
        <v>0</v>
      </c>
      <c r="Q1450" s="12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6">
        <f t="shared" si="116"/>
        <v>0</v>
      </c>
      <c r="Q1451" s="12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6">
        <f t="shared" si="116"/>
        <v>1</v>
      </c>
      <c r="Q1452" s="12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6">
        <f t="shared" si="116"/>
        <v>1</v>
      </c>
      <c r="Q1453" s="12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6">
        <f t="shared" si="116"/>
        <v>0</v>
      </c>
      <c r="Q1454" s="12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6">
        <f t="shared" si="116"/>
        <v>0</v>
      </c>
      <c r="Q1455" s="12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6">
        <f t="shared" si="116"/>
        <v>15</v>
      </c>
      <c r="Q1456" s="12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6">
        <f t="shared" si="116"/>
        <v>225</v>
      </c>
      <c r="Q1457" s="12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6">
        <f t="shared" si="116"/>
        <v>48.33</v>
      </c>
      <c r="Q1458" s="12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6">
        <f t="shared" si="116"/>
        <v>0</v>
      </c>
      <c r="Q1459" s="12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6">
        <f t="shared" si="116"/>
        <v>0</v>
      </c>
      <c r="Q1460" s="12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6">
        <f t="shared" si="116"/>
        <v>0</v>
      </c>
      <c r="Q1461" s="12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6">
        <f t="shared" si="116"/>
        <v>0</v>
      </c>
      <c r="Q1462" s="12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6">
        <f t="shared" si="116"/>
        <v>44.67</v>
      </c>
      <c r="Q1463" s="12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6">
        <f t="shared" si="116"/>
        <v>28.94</v>
      </c>
      <c r="Q1464" s="12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6">
        <f t="shared" si="116"/>
        <v>35.44</v>
      </c>
      <c r="Q1465" s="12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6">
        <f t="shared" si="116"/>
        <v>34.869999999999997</v>
      </c>
      <c r="Q1466" s="12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6">
        <f t="shared" si="116"/>
        <v>52.62</v>
      </c>
      <c r="Q1467" s="12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6">
        <f t="shared" si="116"/>
        <v>69.599999999999994</v>
      </c>
      <c r="Q1468" s="12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6">
        <f t="shared" si="116"/>
        <v>76.72</v>
      </c>
      <c r="Q1469" s="12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6">
        <f t="shared" si="116"/>
        <v>33.19</v>
      </c>
      <c r="Q1470" s="12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6">
        <f t="shared" si="116"/>
        <v>149.46</v>
      </c>
      <c r="Q1471" s="12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6">
        <f t="shared" si="116"/>
        <v>23.17</v>
      </c>
      <c r="Q1472" s="12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6">
        <f t="shared" si="116"/>
        <v>96.88</v>
      </c>
      <c r="Q1473" s="12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6">
        <f t="shared" si="116"/>
        <v>103.2</v>
      </c>
      <c r="Q1474" s="12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s="12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6">
        <f t="shared" ref="P1482:P1545" si="121">IFERROR(ROUND(E1482/L1482,2),0)</f>
        <v>92.16</v>
      </c>
      <c r="Q1482" s="12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6">
        <f t="shared" si="121"/>
        <v>17.5</v>
      </c>
      <c r="Q1483" s="12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6">
        <f t="shared" si="121"/>
        <v>5</v>
      </c>
      <c r="Q1484" s="12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6">
        <f t="shared" si="121"/>
        <v>25</v>
      </c>
      <c r="Q1485" s="12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6">
        <f t="shared" si="121"/>
        <v>0</v>
      </c>
      <c r="Q1486" s="12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6">
        <f t="shared" si="121"/>
        <v>50</v>
      </c>
      <c r="Q1487" s="12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6">
        <f t="shared" si="121"/>
        <v>16</v>
      </c>
      <c r="Q1488" s="12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6">
        <f t="shared" si="121"/>
        <v>0</v>
      </c>
      <c r="Q1489" s="12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6">
        <f t="shared" si="121"/>
        <v>60</v>
      </c>
      <c r="Q1490" s="12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6">
        <f t="shared" si="121"/>
        <v>0</v>
      </c>
      <c r="Q1491" s="12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6">
        <f t="shared" si="121"/>
        <v>47.11</v>
      </c>
      <c r="Q1492" s="12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6">
        <f t="shared" si="121"/>
        <v>100</v>
      </c>
      <c r="Q1493" s="12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6">
        <f t="shared" si="121"/>
        <v>15</v>
      </c>
      <c r="Q1494" s="12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6">
        <f t="shared" si="121"/>
        <v>0</v>
      </c>
      <c r="Q1495" s="12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6">
        <f t="shared" si="121"/>
        <v>40.450000000000003</v>
      </c>
      <c r="Q1496" s="12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6">
        <f t="shared" si="121"/>
        <v>0</v>
      </c>
      <c r="Q1497" s="12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6">
        <f t="shared" si="121"/>
        <v>0</v>
      </c>
      <c r="Q1498" s="12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6">
        <f t="shared" si="121"/>
        <v>1</v>
      </c>
      <c r="Q1499" s="12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6">
        <f t="shared" si="121"/>
        <v>19</v>
      </c>
      <c r="Q1500" s="12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6">
        <f t="shared" si="121"/>
        <v>5</v>
      </c>
      <c r="Q1501" s="12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6">
        <f t="shared" si="121"/>
        <v>46.73</v>
      </c>
      <c r="Q1502" s="12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6">
        <f t="shared" si="121"/>
        <v>97.73</v>
      </c>
      <c r="Q1503" s="12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6">
        <f t="shared" si="121"/>
        <v>67.84</v>
      </c>
      <c r="Q1504" s="12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6">
        <f t="shared" si="121"/>
        <v>56.98</v>
      </c>
      <c r="Q1505" s="12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6">
        <f t="shared" si="121"/>
        <v>67.16</v>
      </c>
      <c r="Q1506" s="12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6">
        <f t="shared" si="121"/>
        <v>48.04</v>
      </c>
      <c r="Q1507" s="12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6">
        <f t="shared" si="121"/>
        <v>38.86</v>
      </c>
      <c r="Q1508" s="12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6">
        <f t="shared" si="121"/>
        <v>78.180000000000007</v>
      </c>
      <c r="Q1509" s="12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6">
        <f t="shared" si="121"/>
        <v>97.11</v>
      </c>
      <c r="Q1510" s="12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6">
        <f t="shared" si="121"/>
        <v>110.39</v>
      </c>
      <c r="Q1511" s="12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6">
        <f t="shared" si="121"/>
        <v>39.92</v>
      </c>
      <c r="Q1512" s="12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6">
        <f t="shared" si="121"/>
        <v>75.98</v>
      </c>
      <c r="Q1513" s="12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6">
        <f t="shared" si="121"/>
        <v>58.38</v>
      </c>
      <c r="Q1514" s="12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6">
        <f t="shared" si="121"/>
        <v>55.82</v>
      </c>
      <c r="Q1515" s="12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6">
        <f t="shared" si="121"/>
        <v>151.24</v>
      </c>
      <c r="Q1516" s="12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6">
        <f t="shared" si="121"/>
        <v>849.67</v>
      </c>
      <c r="Q1517" s="12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6">
        <f t="shared" si="121"/>
        <v>159.24</v>
      </c>
      <c r="Q1518" s="12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6">
        <f t="shared" si="121"/>
        <v>39.51</v>
      </c>
      <c r="Q1519" s="12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6">
        <f t="shared" si="121"/>
        <v>130.53</v>
      </c>
      <c r="Q1520" s="12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6">
        <f t="shared" si="121"/>
        <v>64.16</v>
      </c>
      <c r="Q1521" s="12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6">
        <f t="shared" si="121"/>
        <v>111.53</v>
      </c>
      <c r="Q1522" s="12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6">
        <f t="shared" si="121"/>
        <v>170.45</v>
      </c>
      <c r="Q1523" s="12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6">
        <f t="shared" si="121"/>
        <v>133.74</v>
      </c>
      <c r="Q1524" s="12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6">
        <f t="shared" si="121"/>
        <v>95.83</v>
      </c>
      <c r="Q1525" s="12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6">
        <f t="shared" si="121"/>
        <v>221.79</v>
      </c>
      <c r="Q1526" s="12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6">
        <f t="shared" si="121"/>
        <v>32.32</v>
      </c>
      <c r="Q1527" s="12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6">
        <f t="shared" si="121"/>
        <v>98.84</v>
      </c>
      <c r="Q1528" s="12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6">
        <f t="shared" si="121"/>
        <v>55.22</v>
      </c>
      <c r="Q1529" s="12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6">
        <f t="shared" si="121"/>
        <v>52.79</v>
      </c>
      <c r="Q1530" s="12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6">
        <f t="shared" si="121"/>
        <v>135.66999999999999</v>
      </c>
      <c r="Q1531" s="12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6">
        <f t="shared" si="121"/>
        <v>53.99</v>
      </c>
      <c r="Q1532" s="12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6">
        <f t="shared" si="121"/>
        <v>56.64</v>
      </c>
      <c r="Q1533" s="12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6">
        <f t="shared" si="121"/>
        <v>82.32</v>
      </c>
      <c r="Q1534" s="12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6">
        <f t="shared" si="121"/>
        <v>88.26</v>
      </c>
      <c r="Q1535" s="12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6">
        <f t="shared" si="121"/>
        <v>84.91</v>
      </c>
      <c r="Q1536" s="12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6">
        <f t="shared" si="121"/>
        <v>48.15</v>
      </c>
      <c r="Q1537" s="12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6">
        <f t="shared" si="121"/>
        <v>66.02</v>
      </c>
      <c r="Q1538" s="12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s="12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6">
        <f t="shared" ref="P1546:P1609" si="126">IFERROR(ROUND(E1546/L1546,2),0)</f>
        <v>0</v>
      </c>
      <c r="Q1546" s="12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6">
        <f t="shared" si="126"/>
        <v>1</v>
      </c>
      <c r="Q1547" s="12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6">
        <f t="shared" si="126"/>
        <v>26.27</v>
      </c>
      <c r="Q1548" s="12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6">
        <f t="shared" si="126"/>
        <v>0</v>
      </c>
      <c r="Q1549" s="12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6">
        <f t="shared" si="126"/>
        <v>60</v>
      </c>
      <c r="Q1550" s="12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6">
        <f t="shared" si="126"/>
        <v>28.33</v>
      </c>
      <c r="Q1551" s="12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6">
        <f t="shared" si="126"/>
        <v>14.43</v>
      </c>
      <c r="Q1552" s="12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6">
        <f t="shared" si="126"/>
        <v>0</v>
      </c>
      <c r="Q1553" s="12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6">
        <f t="shared" si="126"/>
        <v>132.19</v>
      </c>
      <c r="Q1554" s="12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6">
        <f t="shared" si="126"/>
        <v>0</v>
      </c>
      <c r="Q1555" s="12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6">
        <f t="shared" si="126"/>
        <v>0</v>
      </c>
      <c r="Q1556" s="12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6">
        <f t="shared" si="126"/>
        <v>0</v>
      </c>
      <c r="Q1557" s="12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6">
        <f t="shared" si="126"/>
        <v>56.42</v>
      </c>
      <c r="Q1558" s="12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6">
        <f t="shared" si="126"/>
        <v>100</v>
      </c>
      <c r="Q1559" s="12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6">
        <f t="shared" si="126"/>
        <v>11.67</v>
      </c>
      <c r="Q1560" s="12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6">
        <f t="shared" si="126"/>
        <v>50</v>
      </c>
      <c r="Q1561" s="12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6">
        <f t="shared" si="126"/>
        <v>23.5</v>
      </c>
      <c r="Q1562" s="12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6">
        <f t="shared" si="126"/>
        <v>67</v>
      </c>
      <c r="Q1563" s="12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6">
        <f t="shared" si="126"/>
        <v>0</v>
      </c>
      <c r="Q1564" s="12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6">
        <f t="shared" si="126"/>
        <v>42.5</v>
      </c>
      <c r="Q1565" s="12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6">
        <f t="shared" si="126"/>
        <v>10</v>
      </c>
      <c r="Q1566" s="12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6">
        <f t="shared" si="126"/>
        <v>100</v>
      </c>
      <c r="Q1567" s="12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6">
        <f t="shared" si="126"/>
        <v>108.05</v>
      </c>
      <c r="Q1568" s="12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6">
        <f t="shared" si="126"/>
        <v>26.92</v>
      </c>
      <c r="Q1569" s="12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6">
        <f t="shared" si="126"/>
        <v>155</v>
      </c>
      <c r="Q1570" s="12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6">
        <f t="shared" si="126"/>
        <v>0</v>
      </c>
      <c r="Q1571" s="12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6">
        <f t="shared" si="126"/>
        <v>47.77</v>
      </c>
      <c r="Q1572" s="12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6">
        <f t="shared" si="126"/>
        <v>20</v>
      </c>
      <c r="Q1573" s="12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6">
        <f t="shared" si="126"/>
        <v>41.67</v>
      </c>
      <c r="Q1574" s="12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6">
        <f t="shared" si="126"/>
        <v>74.33</v>
      </c>
      <c r="Q1575" s="12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6">
        <f t="shared" si="126"/>
        <v>84.33</v>
      </c>
      <c r="Q1576" s="12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6">
        <f t="shared" si="126"/>
        <v>65.459999999999994</v>
      </c>
      <c r="Q1577" s="12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6">
        <f t="shared" si="126"/>
        <v>65</v>
      </c>
      <c r="Q1578" s="12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6">
        <f t="shared" si="126"/>
        <v>27.5</v>
      </c>
      <c r="Q1579" s="12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6">
        <f t="shared" si="126"/>
        <v>51.25</v>
      </c>
      <c r="Q1580" s="12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6">
        <f t="shared" si="126"/>
        <v>14</v>
      </c>
      <c r="Q1581" s="12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6">
        <f t="shared" si="126"/>
        <v>0</v>
      </c>
      <c r="Q1582" s="12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6">
        <f t="shared" si="126"/>
        <v>5</v>
      </c>
      <c r="Q1583" s="12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6">
        <f t="shared" si="126"/>
        <v>31</v>
      </c>
      <c r="Q1584" s="12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6">
        <f t="shared" si="126"/>
        <v>15</v>
      </c>
      <c r="Q1585" s="12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6">
        <f t="shared" si="126"/>
        <v>0</v>
      </c>
      <c r="Q1586" s="12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6">
        <f t="shared" si="126"/>
        <v>131.66999999999999</v>
      </c>
      <c r="Q1587" s="12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6">
        <f t="shared" si="126"/>
        <v>0</v>
      </c>
      <c r="Q1588" s="12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6">
        <f t="shared" si="126"/>
        <v>1</v>
      </c>
      <c r="Q1589" s="12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6">
        <f t="shared" si="126"/>
        <v>0</v>
      </c>
      <c r="Q1590" s="12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6">
        <f t="shared" si="126"/>
        <v>0</v>
      </c>
      <c r="Q1591" s="12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6">
        <f t="shared" si="126"/>
        <v>510</v>
      </c>
      <c r="Q1592" s="12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6">
        <f t="shared" si="126"/>
        <v>44.48</v>
      </c>
      <c r="Q1593" s="12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6">
        <f t="shared" si="126"/>
        <v>0</v>
      </c>
      <c r="Q1594" s="12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6">
        <f t="shared" si="126"/>
        <v>1</v>
      </c>
      <c r="Q1595" s="12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6">
        <f t="shared" si="126"/>
        <v>20.5</v>
      </c>
      <c r="Q1596" s="12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6">
        <f t="shared" si="126"/>
        <v>40</v>
      </c>
      <c r="Q1597" s="12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6">
        <f t="shared" si="126"/>
        <v>25</v>
      </c>
      <c r="Q1598" s="12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6">
        <f t="shared" si="126"/>
        <v>0</v>
      </c>
      <c r="Q1599" s="12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6">
        <f t="shared" si="126"/>
        <v>1</v>
      </c>
      <c r="Q1600" s="12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6">
        <f t="shared" si="126"/>
        <v>0</v>
      </c>
      <c r="Q1601" s="12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6">
        <f t="shared" si="126"/>
        <v>40.78</v>
      </c>
      <c r="Q1602" s="12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s="12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6">
        <f t="shared" ref="P1610:P1673" si="131">IFERROR(ROUND(E1610/L1610,2),0)</f>
        <v>52.83</v>
      </c>
      <c r="Q1610" s="12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6">
        <f t="shared" si="131"/>
        <v>443.75</v>
      </c>
      <c r="Q1611" s="12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6">
        <f t="shared" si="131"/>
        <v>48.54</v>
      </c>
      <c r="Q1612" s="12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6">
        <f t="shared" si="131"/>
        <v>37.07</v>
      </c>
      <c r="Q1613" s="12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6">
        <f t="shared" si="131"/>
        <v>50</v>
      </c>
      <c r="Q1614" s="12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6">
        <f t="shared" si="131"/>
        <v>39.04</v>
      </c>
      <c r="Q1615" s="12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6">
        <f t="shared" si="131"/>
        <v>66.69</v>
      </c>
      <c r="Q1616" s="12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6">
        <f t="shared" si="131"/>
        <v>67.13</v>
      </c>
      <c r="Q1617" s="12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6">
        <f t="shared" si="131"/>
        <v>66.37</v>
      </c>
      <c r="Q1618" s="12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6">
        <f t="shared" si="131"/>
        <v>64.62</v>
      </c>
      <c r="Q1619" s="12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6">
        <f t="shared" si="131"/>
        <v>58.37</v>
      </c>
      <c r="Q1620" s="12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6">
        <f t="shared" si="131"/>
        <v>86.96</v>
      </c>
      <c r="Q1621" s="12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6">
        <f t="shared" si="131"/>
        <v>66.47</v>
      </c>
      <c r="Q1622" s="12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6">
        <f t="shared" si="131"/>
        <v>163.78</v>
      </c>
      <c r="Q1623" s="12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6">
        <f t="shared" si="131"/>
        <v>107.98</v>
      </c>
      <c r="Q1624" s="12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6">
        <f t="shared" si="131"/>
        <v>42.11</v>
      </c>
      <c r="Q1625" s="12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6">
        <f t="shared" si="131"/>
        <v>47.2</v>
      </c>
      <c r="Q1626" s="12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6">
        <f t="shared" si="131"/>
        <v>112.02</v>
      </c>
      <c r="Q1627" s="12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6">
        <f t="shared" si="131"/>
        <v>74.95</v>
      </c>
      <c r="Q1628" s="12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6">
        <f t="shared" si="131"/>
        <v>61.58</v>
      </c>
      <c r="Q1629" s="12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6">
        <f t="shared" si="131"/>
        <v>45.88</v>
      </c>
      <c r="Q1630" s="12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6">
        <f t="shared" si="131"/>
        <v>75.849999999999994</v>
      </c>
      <c r="Q1631" s="12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6">
        <f t="shared" si="131"/>
        <v>84.21</v>
      </c>
      <c r="Q1632" s="12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6">
        <f t="shared" si="131"/>
        <v>117.23</v>
      </c>
      <c r="Q1633" s="12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6">
        <f t="shared" si="131"/>
        <v>86.49</v>
      </c>
      <c r="Q1634" s="12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6">
        <f t="shared" si="131"/>
        <v>172.41</v>
      </c>
      <c r="Q1635" s="12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6">
        <f t="shared" si="131"/>
        <v>62.81</v>
      </c>
      <c r="Q1636" s="12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6">
        <f t="shared" si="131"/>
        <v>67.73</v>
      </c>
      <c r="Q1637" s="12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6">
        <f t="shared" si="131"/>
        <v>53.56</v>
      </c>
      <c r="Q1638" s="12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6">
        <f t="shared" si="131"/>
        <v>34.6</v>
      </c>
      <c r="Q1639" s="12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6">
        <f t="shared" si="131"/>
        <v>38.89</v>
      </c>
      <c r="Q1640" s="12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6">
        <f t="shared" si="131"/>
        <v>94.74</v>
      </c>
      <c r="Q1641" s="12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6">
        <f t="shared" si="131"/>
        <v>39.97</v>
      </c>
      <c r="Q1642" s="12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6">
        <f t="shared" si="131"/>
        <v>97.5</v>
      </c>
      <c r="Q1643" s="12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6">
        <f t="shared" si="131"/>
        <v>42.86</v>
      </c>
      <c r="Q1644" s="12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6">
        <f t="shared" si="131"/>
        <v>168.51</v>
      </c>
      <c r="Q1645" s="12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6">
        <f t="shared" si="131"/>
        <v>85.55</v>
      </c>
      <c r="Q1646" s="12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6">
        <f t="shared" si="131"/>
        <v>554</v>
      </c>
      <c r="Q1647" s="12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6">
        <f t="shared" si="131"/>
        <v>26.55</v>
      </c>
      <c r="Q1648" s="12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6">
        <f t="shared" si="131"/>
        <v>113.83</v>
      </c>
      <c r="Q1649" s="12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6">
        <f t="shared" si="131"/>
        <v>32.01</v>
      </c>
      <c r="Q1650" s="12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6">
        <f t="shared" si="131"/>
        <v>47.19</v>
      </c>
      <c r="Q1651" s="12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6">
        <f t="shared" si="131"/>
        <v>88.47</v>
      </c>
      <c r="Q1652" s="12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6">
        <f t="shared" si="131"/>
        <v>100.75</v>
      </c>
      <c r="Q1653" s="12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6">
        <f t="shared" si="131"/>
        <v>64.709999999999994</v>
      </c>
      <c r="Q1654" s="12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6">
        <f t="shared" si="131"/>
        <v>51.85</v>
      </c>
      <c r="Q1655" s="12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6">
        <f t="shared" si="131"/>
        <v>38.79</v>
      </c>
      <c r="Q1656" s="12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6">
        <f t="shared" si="131"/>
        <v>44.65</v>
      </c>
      <c r="Q1657" s="12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6">
        <f t="shared" si="131"/>
        <v>156.77000000000001</v>
      </c>
      <c r="Q1658" s="12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6">
        <f t="shared" si="131"/>
        <v>118.7</v>
      </c>
      <c r="Q1659" s="12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6">
        <f t="shared" si="131"/>
        <v>74.150000000000006</v>
      </c>
      <c r="Q1660" s="12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6">
        <f t="shared" si="131"/>
        <v>12.53</v>
      </c>
      <c r="Q1661" s="12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6">
        <f t="shared" si="131"/>
        <v>27.86</v>
      </c>
      <c r="Q1662" s="12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6">
        <f t="shared" si="131"/>
        <v>80.180000000000007</v>
      </c>
      <c r="Q1663" s="12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6">
        <f t="shared" si="131"/>
        <v>132.44</v>
      </c>
      <c r="Q1664" s="12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6">
        <f t="shared" si="131"/>
        <v>33.75</v>
      </c>
      <c r="Q1665" s="12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6">
        <f t="shared" si="131"/>
        <v>34.380000000000003</v>
      </c>
      <c r="Q1666" s="12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s="12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8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6">
        <f t="shared" ref="P1674:P1737" si="136">IFERROR(ROUND(E1674/L1674,2),0)</f>
        <v>39.18</v>
      </c>
      <c r="Q1674" s="12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6">
        <f t="shared" si="136"/>
        <v>45.59</v>
      </c>
      <c r="Q1675" s="12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6">
        <f t="shared" si="136"/>
        <v>89.25</v>
      </c>
      <c r="Q1676" s="12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6">
        <f t="shared" si="136"/>
        <v>40.42</v>
      </c>
      <c r="Q1677" s="12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6">
        <f t="shared" si="136"/>
        <v>82.38</v>
      </c>
      <c r="Q1678" s="12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6">
        <f t="shared" si="136"/>
        <v>159.52000000000001</v>
      </c>
      <c r="Q1679" s="12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6">
        <f t="shared" si="136"/>
        <v>36.24</v>
      </c>
      <c r="Q1680" s="12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6">
        <f t="shared" si="136"/>
        <v>62.5</v>
      </c>
      <c r="Q1681" s="12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6">
        <f t="shared" si="136"/>
        <v>47</v>
      </c>
      <c r="Q1682" s="12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6">
        <f t="shared" si="136"/>
        <v>74.58</v>
      </c>
      <c r="Q1683" s="12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6">
        <f t="shared" si="136"/>
        <v>0</v>
      </c>
      <c r="Q1684" s="12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6">
        <f t="shared" si="136"/>
        <v>76</v>
      </c>
      <c r="Q1685" s="12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6">
        <f t="shared" si="136"/>
        <v>86.44</v>
      </c>
      <c r="Q1686" s="12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6">
        <f t="shared" si="136"/>
        <v>24</v>
      </c>
      <c r="Q1687" s="12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6">
        <f t="shared" si="136"/>
        <v>18</v>
      </c>
      <c r="Q1688" s="12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6">
        <f t="shared" si="136"/>
        <v>80.13</v>
      </c>
      <c r="Q1689" s="12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6">
        <f t="shared" si="136"/>
        <v>253.14</v>
      </c>
      <c r="Q1690" s="12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6">
        <f t="shared" si="136"/>
        <v>171.43</v>
      </c>
      <c r="Q1691" s="12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6">
        <f t="shared" si="136"/>
        <v>57.73</v>
      </c>
      <c r="Q1692" s="12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6">
        <f t="shared" si="136"/>
        <v>264.26</v>
      </c>
      <c r="Q1693" s="12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6">
        <f t="shared" si="136"/>
        <v>159.33000000000001</v>
      </c>
      <c r="Q1694" s="12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6">
        <f t="shared" si="136"/>
        <v>35</v>
      </c>
      <c r="Q1695" s="12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6">
        <f t="shared" si="136"/>
        <v>5</v>
      </c>
      <c r="Q1696" s="12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6">
        <f t="shared" si="136"/>
        <v>61.09</v>
      </c>
      <c r="Q1697" s="12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6">
        <f t="shared" si="136"/>
        <v>0</v>
      </c>
      <c r="Q1698" s="12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6">
        <f t="shared" si="136"/>
        <v>114.82</v>
      </c>
      <c r="Q1699" s="12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6">
        <f t="shared" si="136"/>
        <v>0</v>
      </c>
      <c r="Q1700" s="12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6">
        <f t="shared" si="136"/>
        <v>54</v>
      </c>
      <c r="Q1701" s="12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6">
        <f t="shared" si="136"/>
        <v>65.97</v>
      </c>
      <c r="Q1702" s="12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6">
        <f t="shared" si="136"/>
        <v>5</v>
      </c>
      <c r="Q1703" s="12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6">
        <f t="shared" si="136"/>
        <v>1</v>
      </c>
      <c r="Q1704" s="12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6">
        <f t="shared" si="136"/>
        <v>25.5</v>
      </c>
      <c r="Q1705" s="12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6">
        <f t="shared" si="136"/>
        <v>118.36</v>
      </c>
      <c r="Q1706" s="12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6">
        <f t="shared" si="136"/>
        <v>0</v>
      </c>
      <c r="Q1707" s="12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6">
        <f t="shared" si="136"/>
        <v>0</v>
      </c>
      <c r="Q1708" s="12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6">
        <f t="shared" si="136"/>
        <v>54.11</v>
      </c>
      <c r="Q1709" s="12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6">
        <f t="shared" si="136"/>
        <v>0</v>
      </c>
      <c r="Q1710" s="12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6">
        <f t="shared" si="136"/>
        <v>21.25</v>
      </c>
      <c r="Q1711" s="12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6">
        <f t="shared" si="136"/>
        <v>34</v>
      </c>
      <c r="Q1712" s="12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6">
        <f t="shared" si="136"/>
        <v>525</v>
      </c>
      <c r="Q1713" s="12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6">
        <f t="shared" si="136"/>
        <v>0</v>
      </c>
      <c r="Q1714" s="12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6">
        <f t="shared" si="136"/>
        <v>50</v>
      </c>
      <c r="Q1715" s="12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6">
        <f t="shared" si="136"/>
        <v>115.71</v>
      </c>
      <c r="Q1716" s="12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6">
        <f t="shared" si="136"/>
        <v>5.5</v>
      </c>
      <c r="Q1717" s="12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6">
        <f t="shared" si="136"/>
        <v>50</v>
      </c>
      <c r="Q1718" s="12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6">
        <f t="shared" si="136"/>
        <v>34.020000000000003</v>
      </c>
      <c r="Q1719" s="12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6">
        <f t="shared" si="136"/>
        <v>37.5</v>
      </c>
      <c r="Q1720" s="12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6">
        <f t="shared" si="136"/>
        <v>11.67</v>
      </c>
      <c r="Q1721" s="12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6">
        <f t="shared" si="136"/>
        <v>28.13</v>
      </c>
      <c r="Q1722" s="12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6">
        <f t="shared" si="136"/>
        <v>0</v>
      </c>
      <c r="Q1723" s="12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6">
        <f t="shared" si="136"/>
        <v>1</v>
      </c>
      <c r="Q1724" s="12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6">
        <f t="shared" si="136"/>
        <v>216.67</v>
      </c>
      <c r="Q1725" s="12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6">
        <f t="shared" si="136"/>
        <v>8.75</v>
      </c>
      <c r="Q1726" s="12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6">
        <f t="shared" si="136"/>
        <v>62.22</v>
      </c>
      <c r="Q1727" s="12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6">
        <f t="shared" si="136"/>
        <v>137.25</v>
      </c>
      <c r="Q1728" s="12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6">
        <f t="shared" si="136"/>
        <v>1</v>
      </c>
      <c r="Q1729" s="12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6">
        <f t="shared" si="136"/>
        <v>122.14</v>
      </c>
      <c r="Q1730" s="12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s="12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6">
        <f t="shared" ref="P1738:P1801" si="141">IFERROR(ROUND(E1738/L1738,2),0)</f>
        <v>22</v>
      </c>
      <c r="Q1738" s="12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6">
        <f t="shared" si="141"/>
        <v>56.67</v>
      </c>
      <c r="Q1739" s="12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6">
        <f t="shared" si="141"/>
        <v>20</v>
      </c>
      <c r="Q1740" s="12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6">
        <f t="shared" si="141"/>
        <v>1</v>
      </c>
      <c r="Q1741" s="12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6">
        <f t="shared" si="141"/>
        <v>0</v>
      </c>
      <c r="Q1742" s="12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6">
        <f t="shared" si="141"/>
        <v>25.58</v>
      </c>
      <c r="Q1743" s="12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6">
        <f t="shared" si="141"/>
        <v>63.97</v>
      </c>
      <c r="Q1744" s="12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6">
        <f t="shared" si="141"/>
        <v>89.93</v>
      </c>
      <c r="Q1745" s="12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6">
        <f t="shared" si="141"/>
        <v>93.07</v>
      </c>
      <c r="Q1746" s="12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6">
        <f t="shared" si="141"/>
        <v>89.67</v>
      </c>
      <c r="Q1747" s="12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6">
        <f t="shared" si="141"/>
        <v>207.62</v>
      </c>
      <c r="Q1748" s="12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6">
        <f t="shared" si="141"/>
        <v>59.41</v>
      </c>
      <c r="Q1749" s="12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6">
        <f t="shared" si="141"/>
        <v>358.97</v>
      </c>
      <c r="Q1750" s="12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6">
        <f t="shared" si="141"/>
        <v>94.74</v>
      </c>
      <c r="Q1751" s="12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6">
        <f t="shared" si="141"/>
        <v>80.650000000000006</v>
      </c>
      <c r="Q1752" s="12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6">
        <f t="shared" si="141"/>
        <v>168.69</v>
      </c>
      <c r="Q1753" s="12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6">
        <f t="shared" si="141"/>
        <v>34.69</v>
      </c>
      <c r="Q1754" s="12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6">
        <f t="shared" si="141"/>
        <v>462.86</v>
      </c>
      <c r="Q1755" s="12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6">
        <f t="shared" si="141"/>
        <v>104.39</v>
      </c>
      <c r="Q1756" s="12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6">
        <f t="shared" si="141"/>
        <v>7.5</v>
      </c>
      <c r="Q1757" s="12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6">
        <f t="shared" si="141"/>
        <v>47.13</v>
      </c>
      <c r="Q1758" s="12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6">
        <f t="shared" si="141"/>
        <v>414.29</v>
      </c>
      <c r="Q1759" s="12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6">
        <f t="shared" si="141"/>
        <v>42.48</v>
      </c>
      <c r="Q1760" s="12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6">
        <f t="shared" si="141"/>
        <v>108.78</v>
      </c>
      <c r="Q1761" s="12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6">
        <f t="shared" si="141"/>
        <v>81.099999999999994</v>
      </c>
      <c r="Q1762" s="12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6">
        <f t="shared" si="141"/>
        <v>51.67</v>
      </c>
      <c r="Q1763" s="12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6">
        <f t="shared" si="141"/>
        <v>35.4</v>
      </c>
      <c r="Q1764" s="12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6">
        <f t="shared" si="141"/>
        <v>103.64</v>
      </c>
      <c r="Q1765" s="12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6">
        <f t="shared" si="141"/>
        <v>55.28</v>
      </c>
      <c r="Q1766" s="12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6">
        <f t="shared" si="141"/>
        <v>72.17</v>
      </c>
      <c r="Q1767" s="12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6">
        <f t="shared" si="141"/>
        <v>0</v>
      </c>
      <c r="Q1768" s="12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6">
        <f t="shared" si="141"/>
        <v>58.62</v>
      </c>
      <c r="Q1769" s="12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6">
        <f t="shared" si="141"/>
        <v>12.47</v>
      </c>
      <c r="Q1770" s="12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6">
        <f t="shared" si="141"/>
        <v>49.14</v>
      </c>
      <c r="Q1771" s="12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6">
        <f t="shared" si="141"/>
        <v>150.5</v>
      </c>
      <c r="Q1772" s="12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6">
        <f t="shared" si="141"/>
        <v>35.799999999999997</v>
      </c>
      <c r="Q1773" s="12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6">
        <f t="shared" si="141"/>
        <v>45.16</v>
      </c>
      <c r="Q1774" s="12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6">
        <f t="shared" si="141"/>
        <v>98.79</v>
      </c>
      <c r="Q1775" s="12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6">
        <f t="shared" si="141"/>
        <v>88.31</v>
      </c>
      <c r="Q1776" s="12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6">
        <f t="shared" si="141"/>
        <v>170.63</v>
      </c>
      <c r="Q1777" s="12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6">
        <f t="shared" si="141"/>
        <v>83.75</v>
      </c>
      <c r="Q1778" s="12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6">
        <f t="shared" si="141"/>
        <v>65.099999999999994</v>
      </c>
      <c r="Q1779" s="12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6">
        <f t="shared" si="141"/>
        <v>66.33</v>
      </c>
      <c r="Q1780" s="12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6">
        <f t="shared" si="141"/>
        <v>104.89</v>
      </c>
      <c r="Q1781" s="12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6">
        <f t="shared" si="141"/>
        <v>78.44</v>
      </c>
      <c r="Q1782" s="12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6">
        <f t="shared" si="141"/>
        <v>59.04</v>
      </c>
      <c r="Q1783" s="12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6">
        <f t="shared" si="141"/>
        <v>71.34</v>
      </c>
      <c r="Q1784" s="12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6">
        <f t="shared" si="141"/>
        <v>51.23</v>
      </c>
      <c r="Q1785" s="12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6">
        <f t="shared" si="141"/>
        <v>60.24</v>
      </c>
      <c r="Q1786" s="12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6">
        <f t="shared" si="141"/>
        <v>44.94</v>
      </c>
      <c r="Q1787" s="12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6">
        <f t="shared" si="141"/>
        <v>31.21</v>
      </c>
      <c r="Q1788" s="12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6">
        <f t="shared" si="141"/>
        <v>63.88</v>
      </c>
      <c r="Q1789" s="12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6">
        <f t="shared" si="141"/>
        <v>19</v>
      </c>
      <c r="Q1790" s="12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6">
        <f t="shared" si="141"/>
        <v>10</v>
      </c>
      <c r="Q1791" s="12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6">
        <f t="shared" si="141"/>
        <v>109.07</v>
      </c>
      <c r="Q1792" s="12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6">
        <f t="shared" si="141"/>
        <v>26.75</v>
      </c>
      <c r="Q1793" s="12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6">
        <f t="shared" si="141"/>
        <v>109.94</v>
      </c>
      <c r="Q1794" s="12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s="12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6">
        <f t="shared" ref="P1802:P1865" si="146">IFERROR(ROUND(E1802/L1802,2),0)</f>
        <v>83.72</v>
      </c>
      <c r="Q1802" s="12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6">
        <f t="shared" si="146"/>
        <v>63.65</v>
      </c>
      <c r="Q1803" s="12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6">
        <f t="shared" si="146"/>
        <v>94.28</v>
      </c>
      <c r="Q1804" s="12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6">
        <f t="shared" si="146"/>
        <v>71.87</v>
      </c>
      <c r="Q1805" s="12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6">
        <f t="shared" si="146"/>
        <v>104.85</v>
      </c>
      <c r="Q1806" s="12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6">
        <f t="shared" si="146"/>
        <v>67.14</v>
      </c>
      <c r="Q1807" s="12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6">
        <f t="shared" si="146"/>
        <v>73.88</v>
      </c>
      <c r="Q1808" s="12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6">
        <f t="shared" si="146"/>
        <v>69.13</v>
      </c>
      <c r="Q1809" s="12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6">
        <f t="shared" si="146"/>
        <v>120.77</v>
      </c>
      <c r="Q1810" s="12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6">
        <f t="shared" si="146"/>
        <v>42.22</v>
      </c>
      <c r="Q1811" s="12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6">
        <f t="shared" si="146"/>
        <v>7.5</v>
      </c>
      <c r="Q1812" s="12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6">
        <f t="shared" si="146"/>
        <v>1.54</v>
      </c>
      <c r="Q1813" s="12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6">
        <f t="shared" si="146"/>
        <v>37.61</v>
      </c>
      <c r="Q1814" s="12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6">
        <f t="shared" si="146"/>
        <v>0</v>
      </c>
      <c r="Q1815" s="12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6">
        <f t="shared" si="146"/>
        <v>42.16</v>
      </c>
      <c r="Q1816" s="12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6">
        <f t="shared" si="146"/>
        <v>0</v>
      </c>
      <c r="Q1817" s="12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6">
        <f t="shared" si="146"/>
        <v>84.83</v>
      </c>
      <c r="Q1818" s="12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6">
        <f t="shared" si="146"/>
        <v>94.19</v>
      </c>
      <c r="Q1819" s="12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6">
        <f t="shared" si="146"/>
        <v>0</v>
      </c>
      <c r="Q1820" s="12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6">
        <f t="shared" si="146"/>
        <v>6.25</v>
      </c>
      <c r="Q1821" s="12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6">
        <f t="shared" si="146"/>
        <v>213.38</v>
      </c>
      <c r="Q1822" s="12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6">
        <f t="shared" si="146"/>
        <v>59.16</v>
      </c>
      <c r="Q1823" s="12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6">
        <f t="shared" si="146"/>
        <v>27.27</v>
      </c>
      <c r="Q1824" s="12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6">
        <f t="shared" si="146"/>
        <v>24.58</v>
      </c>
      <c r="Q1825" s="12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6">
        <f t="shared" si="146"/>
        <v>75.05</v>
      </c>
      <c r="Q1826" s="12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6">
        <f t="shared" si="146"/>
        <v>42.02</v>
      </c>
      <c r="Q1827" s="12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6">
        <f t="shared" si="146"/>
        <v>53.16</v>
      </c>
      <c r="Q1828" s="12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6">
        <f t="shared" si="146"/>
        <v>83.89</v>
      </c>
      <c r="Q1829" s="12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6">
        <f t="shared" si="146"/>
        <v>417.33</v>
      </c>
      <c r="Q1830" s="12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6">
        <f t="shared" si="146"/>
        <v>75.77</v>
      </c>
      <c r="Q1831" s="12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6">
        <f t="shared" si="146"/>
        <v>67.39</v>
      </c>
      <c r="Q1832" s="12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6">
        <f t="shared" si="146"/>
        <v>73.569999999999993</v>
      </c>
      <c r="Q1833" s="12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6">
        <f t="shared" si="146"/>
        <v>25</v>
      </c>
      <c r="Q1834" s="12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6">
        <f t="shared" si="146"/>
        <v>42</v>
      </c>
      <c r="Q1835" s="12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6">
        <f t="shared" si="146"/>
        <v>131.16999999999999</v>
      </c>
      <c r="Q1836" s="12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6">
        <f t="shared" si="146"/>
        <v>47.27</v>
      </c>
      <c r="Q1837" s="12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6">
        <f t="shared" si="146"/>
        <v>182.13</v>
      </c>
      <c r="Q1838" s="12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6">
        <f t="shared" si="146"/>
        <v>61.37</v>
      </c>
      <c r="Q1839" s="12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6">
        <f t="shared" si="146"/>
        <v>35.770000000000003</v>
      </c>
      <c r="Q1840" s="12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6">
        <f t="shared" si="146"/>
        <v>45.62</v>
      </c>
      <c r="Q1841" s="12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6">
        <f t="shared" si="146"/>
        <v>75.38</v>
      </c>
      <c r="Q1842" s="12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6">
        <f t="shared" si="146"/>
        <v>50.88</v>
      </c>
      <c r="Q1843" s="12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6">
        <f t="shared" si="146"/>
        <v>119.29</v>
      </c>
      <c r="Q1844" s="12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6">
        <f t="shared" si="146"/>
        <v>92.54</v>
      </c>
      <c r="Q1845" s="12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6">
        <f t="shared" si="146"/>
        <v>76.05</v>
      </c>
      <c r="Q1846" s="12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6">
        <f t="shared" si="146"/>
        <v>52.63</v>
      </c>
      <c r="Q1847" s="12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6">
        <f t="shared" si="146"/>
        <v>98.99</v>
      </c>
      <c r="Q1848" s="12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6">
        <f t="shared" si="146"/>
        <v>79.53</v>
      </c>
      <c r="Q1849" s="12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6">
        <f t="shared" si="146"/>
        <v>134.21</v>
      </c>
      <c r="Q1850" s="12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6">
        <f t="shared" si="146"/>
        <v>37.630000000000003</v>
      </c>
      <c r="Q1851" s="12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6">
        <f t="shared" si="146"/>
        <v>51.04</v>
      </c>
      <c r="Q1852" s="12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6">
        <f t="shared" si="146"/>
        <v>50.04</v>
      </c>
      <c r="Q1853" s="12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6">
        <f t="shared" si="146"/>
        <v>133.93</v>
      </c>
      <c r="Q1854" s="12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6">
        <f t="shared" si="146"/>
        <v>58.21</v>
      </c>
      <c r="Q1855" s="12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6">
        <f t="shared" si="146"/>
        <v>88.04</v>
      </c>
      <c r="Q1856" s="12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6">
        <f t="shared" si="146"/>
        <v>70.58</v>
      </c>
      <c r="Q1857" s="12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6">
        <f t="shared" si="146"/>
        <v>53.29</v>
      </c>
      <c r="Q1858" s="12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s="12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6">
        <f t="shared" ref="P1866:P1929" si="151">IFERROR(ROUND(E1866/L1866,2),0)</f>
        <v>58.08</v>
      </c>
      <c r="Q1866" s="12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6">
        <f t="shared" si="151"/>
        <v>2</v>
      </c>
      <c r="Q1867" s="12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6">
        <f t="shared" si="151"/>
        <v>62.5</v>
      </c>
      <c r="Q1868" s="12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6">
        <f t="shared" si="151"/>
        <v>10</v>
      </c>
      <c r="Q1869" s="12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6">
        <f t="shared" si="151"/>
        <v>71.59</v>
      </c>
      <c r="Q1870" s="12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6">
        <f t="shared" si="151"/>
        <v>0</v>
      </c>
      <c r="Q1871" s="12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6">
        <f t="shared" si="151"/>
        <v>32.82</v>
      </c>
      <c r="Q1872" s="12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6">
        <f t="shared" si="151"/>
        <v>49.12</v>
      </c>
      <c r="Q1873" s="12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6">
        <f t="shared" si="151"/>
        <v>16.309999999999999</v>
      </c>
      <c r="Q1874" s="12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6">
        <f t="shared" si="151"/>
        <v>18</v>
      </c>
      <c r="Q1875" s="12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6">
        <f t="shared" si="151"/>
        <v>13</v>
      </c>
      <c r="Q1876" s="12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6">
        <f t="shared" si="151"/>
        <v>17</v>
      </c>
      <c r="Q1877" s="12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6">
        <f t="shared" si="151"/>
        <v>0</v>
      </c>
      <c r="Q1878" s="12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6">
        <f t="shared" si="151"/>
        <v>0</v>
      </c>
      <c r="Q1879" s="12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6">
        <f t="shared" si="151"/>
        <v>0</v>
      </c>
      <c r="Q1880" s="12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6">
        <f t="shared" si="151"/>
        <v>3</v>
      </c>
      <c r="Q1881" s="12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6">
        <f t="shared" si="151"/>
        <v>41.83</v>
      </c>
      <c r="Q1882" s="12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6">
        <f t="shared" si="151"/>
        <v>49.34</v>
      </c>
      <c r="Q1883" s="12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6">
        <f t="shared" si="151"/>
        <v>41.73</v>
      </c>
      <c r="Q1884" s="12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6">
        <f t="shared" si="151"/>
        <v>32.72</v>
      </c>
      <c r="Q1885" s="12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6">
        <f t="shared" si="151"/>
        <v>51.96</v>
      </c>
      <c r="Q1886" s="12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6">
        <f t="shared" si="151"/>
        <v>50.69</v>
      </c>
      <c r="Q1887" s="12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6">
        <f t="shared" si="151"/>
        <v>42.24</v>
      </c>
      <c r="Q1888" s="12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6">
        <f t="shared" si="151"/>
        <v>416.88</v>
      </c>
      <c r="Q1889" s="12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6">
        <f t="shared" si="151"/>
        <v>46.65</v>
      </c>
      <c r="Q1890" s="12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6">
        <f t="shared" si="151"/>
        <v>48.45</v>
      </c>
      <c r="Q1891" s="12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6">
        <f t="shared" si="151"/>
        <v>70.53</v>
      </c>
      <c r="Q1892" s="12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6">
        <f t="shared" si="151"/>
        <v>87.96</v>
      </c>
      <c r="Q1893" s="12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6">
        <f t="shared" si="151"/>
        <v>26.27</v>
      </c>
      <c r="Q1894" s="12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6">
        <f t="shared" si="151"/>
        <v>57.78</v>
      </c>
      <c r="Q1895" s="12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6">
        <f t="shared" si="151"/>
        <v>57.25</v>
      </c>
      <c r="Q1896" s="12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6">
        <f t="shared" si="151"/>
        <v>196.34</v>
      </c>
      <c r="Q1897" s="12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6">
        <f t="shared" si="151"/>
        <v>43</v>
      </c>
      <c r="Q1898" s="12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6">
        <f t="shared" si="151"/>
        <v>35.549999999999997</v>
      </c>
      <c r="Q1899" s="12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6">
        <f t="shared" si="151"/>
        <v>68.81</v>
      </c>
      <c r="Q1900" s="12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6">
        <f t="shared" si="151"/>
        <v>28.57</v>
      </c>
      <c r="Q1901" s="12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6">
        <f t="shared" si="151"/>
        <v>50.63</v>
      </c>
      <c r="Q1902" s="12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6">
        <f t="shared" si="151"/>
        <v>106.8</v>
      </c>
      <c r="Q1903" s="12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6">
        <f t="shared" si="151"/>
        <v>4</v>
      </c>
      <c r="Q1904" s="12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6">
        <f t="shared" si="151"/>
        <v>34.1</v>
      </c>
      <c r="Q1905" s="12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6">
        <f t="shared" si="151"/>
        <v>25</v>
      </c>
      <c r="Q1906" s="12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6">
        <f t="shared" si="151"/>
        <v>10.5</v>
      </c>
      <c r="Q1907" s="12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6">
        <f t="shared" si="151"/>
        <v>215.96</v>
      </c>
      <c r="Q1908" s="12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6">
        <f t="shared" si="151"/>
        <v>21.25</v>
      </c>
      <c r="Q1909" s="12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6">
        <f t="shared" si="151"/>
        <v>108.25</v>
      </c>
      <c r="Q1910" s="12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6">
        <f t="shared" si="151"/>
        <v>129.97</v>
      </c>
      <c r="Q1911" s="12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6">
        <f t="shared" si="151"/>
        <v>117.49</v>
      </c>
      <c r="Q1912" s="12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6">
        <f t="shared" si="151"/>
        <v>10</v>
      </c>
      <c r="Q1913" s="12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6">
        <f t="shared" si="151"/>
        <v>70.599999999999994</v>
      </c>
      <c r="Q1914" s="12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6">
        <f t="shared" si="151"/>
        <v>24.5</v>
      </c>
      <c r="Q1915" s="12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6">
        <f t="shared" si="151"/>
        <v>30</v>
      </c>
      <c r="Q1916" s="12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6">
        <f t="shared" si="151"/>
        <v>2</v>
      </c>
      <c r="Q1917" s="12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6">
        <f t="shared" si="151"/>
        <v>17</v>
      </c>
      <c r="Q1918" s="12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6">
        <f t="shared" si="151"/>
        <v>2928.93</v>
      </c>
      <c r="Q1919" s="12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6">
        <f t="shared" si="151"/>
        <v>28.89</v>
      </c>
      <c r="Q1920" s="12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6">
        <f t="shared" si="151"/>
        <v>29.63</v>
      </c>
      <c r="Q1921" s="12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6">
        <f t="shared" si="151"/>
        <v>40.98</v>
      </c>
      <c r="Q1922" s="12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s="12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6">
        <f t="shared" ref="P1930:P1993" si="156">IFERROR(ROUND(E1930/L1930,2),0)</f>
        <v>77.349999999999994</v>
      </c>
      <c r="Q1930" s="12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6">
        <f t="shared" si="156"/>
        <v>42.8</v>
      </c>
      <c r="Q1931" s="12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6">
        <f t="shared" si="156"/>
        <v>48.85</v>
      </c>
      <c r="Q1932" s="12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6">
        <f t="shared" si="156"/>
        <v>48.24</v>
      </c>
      <c r="Q1933" s="12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6">
        <f t="shared" si="156"/>
        <v>70.209999999999994</v>
      </c>
      <c r="Q1934" s="12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6">
        <f t="shared" si="156"/>
        <v>94.05</v>
      </c>
      <c r="Q1935" s="12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6">
        <f t="shared" si="156"/>
        <v>80.27</v>
      </c>
      <c r="Q1936" s="12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6">
        <f t="shared" si="156"/>
        <v>54.2</v>
      </c>
      <c r="Q1937" s="12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6">
        <f t="shared" si="156"/>
        <v>60.27</v>
      </c>
      <c r="Q1938" s="12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6">
        <f t="shared" si="156"/>
        <v>38.74</v>
      </c>
      <c r="Q1939" s="12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6">
        <f t="shared" si="156"/>
        <v>152.54</v>
      </c>
      <c r="Q1940" s="12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6">
        <f t="shared" si="156"/>
        <v>115.31</v>
      </c>
      <c r="Q1941" s="12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6">
        <f t="shared" si="156"/>
        <v>35.840000000000003</v>
      </c>
      <c r="Q1942" s="12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6">
        <f t="shared" si="156"/>
        <v>64.569999999999993</v>
      </c>
      <c r="Q1943" s="12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6">
        <f t="shared" si="156"/>
        <v>87.44</v>
      </c>
      <c r="Q1944" s="12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6">
        <f t="shared" si="156"/>
        <v>68.819999999999993</v>
      </c>
      <c r="Q1945" s="12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6">
        <f t="shared" si="156"/>
        <v>176.2</v>
      </c>
      <c r="Q1946" s="12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6">
        <f t="shared" si="156"/>
        <v>511.79</v>
      </c>
      <c r="Q1947" s="12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6">
        <f t="shared" si="156"/>
        <v>160.44</v>
      </c>
      <c r="Q1948" s="12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6">
        <f t="shared" si="156"/>
        <v>35</v>
      </c>
      <c r="Q1949" s="12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6">
        <f t="shared" si="156"/>
        <v>188.51</v>
      </c>
      <c r="Q1950" s="12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6">
        <f t="shared" si="156"/>
        <v>56.2</v>
      </c>
      <c r="Q1951" s="12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6">
        <f t="shared" si="156"/>
        <v>51.31</v>
      </c>
      <c r="Q1952" s="12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6">
        <f t="shared" si="156"/>
        <v>127.36</v>
      </c>
      <c r="Q1953" s="12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6">
        <f t="shared" si="156"/>
        <v>101.86</v>
      </c>
      <c r="Q1954" s="12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6">
        <f t="shared" si="156"/>
        <v>230.56</v>
      </c>
      <c r="Q1955" s="12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6">
        <f t="shared" si="156"/>
        <v>842.11</v>
      </c>
      <c r="Q1956" s="12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6">
        <f t="shared" si="156"/>
        <v>577.28</v>
      </c>
      <c r="Q1957" s="12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6">
        <f t="shared" si="156"/>
        <v>483.34</v>
      </c>
      <c r="Q1958" s="12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6">
        <f t="shared" si="156"/>
        <v>76.14</v>
      </c>
      <c r="Q1959" s="12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6">
        <f t="shared" si="156"/>
        <v>74.11</v>
      </c>
      <c r="Q1960" s="12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6">
        <f t="shared" si="156"/>
        <v>36.97</v>
      </c>
      <c r="Q1961" s="12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6">
        <f t="shared" si="156"/>
        <v>2500.9699999999998</v>
      </c>
      <c r="Q1962" s="12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6">
        <f t="shared" si="156"/>
        <v>67.69</v>
      </c>
      <c r="Q1963" s="12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6">
        <f t="shared" si="156"/>
        <v>63.05</v>
      </c>
      <c r="Q1964" s="12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6">
        <f t="shared" si="156"/>
        <v>117.6</v>
      </c>
      <c r="Q1965" s="12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6">
        <f t="shared" si="156"/>
        <v>180.75</v>
      </c>
      <c r="Q1966" s="12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6">
        <f t="shared" si="156"/>
        <v>127.32</v>
      </c>
      <c r="Q1967" s="12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6">
        <f t="shared" si="156"/>
        <v>136.63999999999999</v>
      </c>
      <c r="Q1968" s="12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6">
        <f t="shared" si="156"/>
        <v>182.78</v>
      </c>
      <c r="Q1969" s="12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6">
        <f t="shared" si="156"/>
        <v>279.38</v>
      </c>
      <c r="Q1970" s="12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6">
        <f t="shared" si="156"/>
        <v>61.38</v>
      </c>
      <c r="Q1971" s="12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6">
        <f t="shared" si="156"/>
        <v>80.73</v>
      </c>
      <c r="Q1972" s="12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6">
        <f t="shared" si="156"/>
        <v>272.36</v>
      </c>
      <c r="Q1973" s="12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6">
        <f t="shared" si="156"/>
        <v>70.849999999999994</v>
      </c>
      <c r="Q1974" s="12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6">
        <f t="shared" si="156"/>
        <v>247.94</v>
      </c>
      <c r="Q1975" s="12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6">
        <f t="shared" si="156"/>
        <v>186.81</v>
      </c>
      <c r="Q1976" s="12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6">
        <f t="shared" si="156"/>
        <v>131.99</v>
      </c>
      <c r="Q1977" s="12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6">
        <f t="shared" si="156"/>
        <v>29.31</v>
      </c>
      <c r="Q1978" s="12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6">
        <f t="shared" si="156"/>
        <v>245.02</v>
      </c>
      <c r="Q1979" s="12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6">
        <f t="shared" si="156"/>
        <v>1323.25</v>
      </c>
      <c r="Q1980" s="12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6">
        <f t="shared" si="156"/>
        <v>282.66000000000003</v>
      </c>
      <c r="Q1981" s="12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6">
        <f t="shared" si="156"/>
        <v>91.21</v>
      </c>
      <c r="Q1982" s="12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6">
        <f t="shared" si="156"/>
        <v>31.75</v>
      </c>
      <c r="Q1983" s="12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32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6">
        <f t="shared" si="156"/>
        <v>0</v>
      </c>
      <c r="Q1984" s="12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6">
        <f t="shared" si="156"/>
        <v>88.69</v>
      </c>
      <c r="Q1985" s="12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6">
        <f t="shared" si="156"/>
        <v>453.14</v>
      </c>
      <c r="Q1986" s="12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s="12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6">
        <f t="shared" ref="P1994:P2057" si="161">IFERROR(ROUND(E1994/L1994,2),0)</f>
        <v>1</v>
      </c>
      <c r="Q1994" s="12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6">
        <f t="shared" si="161"/>
        <v>0</v>
      </c>
      <c r="Q1995" s="12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6">
        <f t="shared" si="161"/>
        <v>0</v>
      </c>
      <c r="Q1996" s="12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6">
        <f t="shared" si="161"/>
        <v>26</v>
      </c>
      <c r="Q1997" s="12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6">
        <f t="shared" si="161"/>
        <v>0</v>
      </c>
      <c r="Q1998" s="12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6">
        <f t="shared" si="161"/>
        <v>0</v>
      </c>
      <c r="Q1999" s="12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6">
        <f t="shared" si="161"/>
        <v>218.33</v>
      </c>
      <c r="Q2000" s="12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32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6">
        <f t="shared" si="161"/>
        <v>33.71</v>
      </c>
      <c r="Q2001" s="12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6">
        <f t="shared" si="161"/>
        <v>25</v>
      </c>
      <c r="Q2002" s="12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6">
        <f t="shared" si="161"/>
        <v>128.38999999999999</v>
      </c>
      <c r="Q2003" s="12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6">
        <f t="shared" si="161"/>
        <v>78.83</v>
      </c>
      <c r="Q2004" s="12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48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6">
        <f t="shared" si="161"/>
        <v>91.76</v>
      </c>
      <c r="Q2005" s="12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6">
        <f t="shared" si="161"/>
        <v>331.1</v>
      </c>
      <c r="Q2006" s="12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6">
        <f t="shared" si="161"/>
        <v>194.26</v>
      </c>
      <c r="Q2007" s="12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6">
        <f t="shared" si="161"/>
        <v>408.98</v>
      </c>
      <c r="Q2008" s="12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6">
        <f t="shared" si="161"/>
        <v>84.46</v>
      </c>
      <c r="Q2009" s="12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6">
        <f t="shared" si="161"/>
        <v>44.85</v>
      </c>
      <c r="Q2010" s="12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6">
        <f t="shared" si="161"/>
        <v>383.36</v>
      </c>
      <c r="Q2011" s="12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6">
        <f t="shared" si="161"/>
        <v>55.28</v>
      </c>
      <c r="Q2012" s="12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6">
        <f t="shared" si="161"/>
        <v>422.02</v>
      </c>
      <c r="Q2013" s="12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6">
        <f t="shared" si="161"/>
        <v>64.180000000000007</v>
      </c>
      <c r="Q2014" s="12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6">
        <f t="shared" si="161"/>
        <v>173.58</v>
      </c>
      <c r="Q2015" s="12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6">
        <f t="shared" si="161"/>
        <v>88.6</v>
      </c>
      <c r="Q2016" s="12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6">
        <f t="shared" si="161"/>
        <v>50.22</v>
      </c>
      <c r="Q2017" s="12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6">
        <f t="shared" si="161"/>
        <v>192.39</v>
      </c>
      <c r="Q2018" s="12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6">
        <f t="shared" si="161"/>
        <v>73.42</v>
      </c>
      <c r="Q2019" s="12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6">
        <f t="shared" si="161"/>
        <v>147.68</v>
      </c>
      <c r="Q2020" s="12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6">
        <f t="shared" si="161"/>
        <v>108.97</v>
      </c>
      <c r="Q2021" s="12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6">
        <f t="shared" si="161"/>
        <v>23.65</v>
      </c>
      <c r="Q2022" s="12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6">
        <f t="shared" si="161"/>
        <v>147.94999999999999</v>
      </c>
      <c r="Q2023" s="12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6">
        <f t="shared" si="161"/>
        <v>385.04</v>
      </c>
      <c r="Q2024" s="12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6">
        <f t="shared" si="161"/>
        <v>457.39</v>
      </c>
      <c r="Q2025" s="12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6">
        <f t="shared" si="161"/>
        <v>222.99</v>
      </c>
      <c r="Q2026" s="12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6">
        <f t="shared" si="161"/>
        <v>220.74</v>
      </c>
      <c r="Q2027" s="12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6">
        <f t="shared" si="161"/>
        <v>73.5</v>
      </c>
      <c r="Q2028" s="12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6">
        <f t="shared" si="161"/>
        <v>223.1</v>
      </c>
      <c r="Q2029" s="12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6">
        <f t="shared" si="161"/>
        <v>47.91</v>
      </c>
      <c r="Q2030" s="12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6">
        <f t="shared" si="161"/>
        <v>96.06</v>
      </c>
      <c r="Q2031" s="12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6">
        <f t="shared" si="161"/>
        <v>118.61</v>
      </c>
      <c r="Q2032" s="12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6">
        <f t="shared" si="161"/>
        <v>118.45</v>
      </c>
      <c r="Q2033" s="12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6">
        <f t="shared" si="161"/>
        <v>143.21</v>
      </c>
      <c r="Q2034" s="12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6">
        <f t="shared" si="161"/>
        <v>282.72000000000003</v>
      </c>
      <c r="Q2035" s="12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6">
        <f t="shared" si="161"/>
        <v>593.94000000000005</v>
      </c>
      <c r="Q2036" s="12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6">
        <f t="shared" si="161"/>
        <v>262.16000000000003</v>
      </c>
      <c r="Q2037" s="12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6">
        <f t="shared" si="161"/>
        <v>46.58</v>
      </c>
      <c r="Q2038" s="12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6">
        <f t="shared" si="161"/>
        <v>70.040000000000006</v>
      </c>
      <c r="Q2039" s="12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6">
        <f t="shared" si="161"/>
        <v>164.91</v>
      </c>
      <c r="Q2040" s="12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6">
        <f t="shared" si="161"/>
        <v>449.26</v>
      </c>
      <c r="Q2041" s="12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6">
        <f t="shared" si="161"/>
        <v>27.47</v>
      </c>
      <c r="Q2042" s="12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6">
        <f t="shared" si="161"/>
        <v>143.97999999999999</v>
      </c>
      <c r="Q2043" s="12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6">
        <f t="shared" si="161"/>
        <v>88.24</v>
      </c>
      <c r="Q2044" s="12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6">
        <f t="shared" si="161"/>
        <v>36.33</v>
      </c>
      <c r="Q2045" s="12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6">
        <f t="shared" si="161"/>
        <v>90.18</v>
      </c>
      <c r="Q2046" s="12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6">
        <f t="shared" si="161"/>
        <v>152.62</v>
      </c>
      <c r="Q2047" s="12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6">
        <f t="shared" si="161"/>
        <v>55.81</v>
      </c>
      <c r="Q2048" s="12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6">
        <f t="shared" si="161"/>
        <v>227.85</v>
      </c>
      <c r="Q2049" s="12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6">
        <f t="shared" si="161"/>
        <v>91.83</v>
      </c>
      <c r="Q2050" s="12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s="12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6">
        <f t="shared" ref="P2058:P2121" si="166">IFERROR(ROUND(E2058/L2058,2),0)</f>
        <v>138.49</v>
      </c>
      <c r="Q2058" s="12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6">
        <f t="shared" si="166"/>
        <v>45.55</v>
      </c>
      <c r="Q2059" s="12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6">
        <f t="shared" si="166"/>
        <v>10.51</v>
      </c>
      <c r="Q2060" s="12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6">
        <f t="shared" si="166"/>
        <v>114.77</v>
      </c>
      <c r="Q2061" s="12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6">
        <f t="shared" si="166"/>
        <v>36</v>
      </c>
      <c r="Q2062" s="12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6">
        <f t="shared" si="166"/>
        <v>154.16999999999999</v>
      </c>
      <c r="Q2063" s="12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6">
        <f t="shared" si="166"/>
        <v>566.39</v>
      </c>
      <c r="Q2064" s="12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6">
        <f t="shared" si="166"/>
        <v>120.86</v>
      </c>
      <c r="Q2065" s="12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6">
        <f t="shared" si="166"/>
        <v>86.16</v>
      </c>
      <c r="Q2066" s="12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6">
        <f t="shared" si="166"/>
        <v>51.21</v>
      </c>
      <c r="Q2067" s="12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6">
        <f t="shared" si="166"/>
        <v>67.260000000000005</v>
      </c>
      <c r="Q2068" s="12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6">
        <f t="shared" si="166"/>
        <v>62.8</v>
      </c>
      <c r="Q2069" s="12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6">
        <f t="shared" si="166"/>
        <v>346.13</v>
      </c>
      <c r="Q2070" s="12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6">
        <f t="shared" si="166"/>
        <v>244.12</v>
      </c>
      <c r="Q2071" s="12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6">
        <f t="shared" si="166"/>
        <v>259.25</v>
      </c>
      <c r="Q2072" s="12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6">
        <f t="shared" si="166"/>
        <v>201.96</v>
      </c>
      <c r="Q2073" s="12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6">
        <f t="shared" si="166"/>
        <v>226.21</v>
      </c>
      <c r="Q2074" s="12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6">
        <f t="shared" si="166"/>
        <v>324.69</v>
      </c>
      <c r="Q2075" s="12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6">
        <f t="shared" si="166"/>
        <v>205</v>
      </c>
      <c r="Q2076" s="12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6">
        <f t="shared" si="166"/>
        <v>20.47</v>
      </c>
      <c r="Q2077" s="12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6">
        <f t="shared" si="166"/>
        <v>116.35</v>
      </c>
      <c r="Q2078" s="12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6">
        <f t="shared" si="166"/>
        <v>307.2</v>
      </c>
      <c r="Q2079" s="12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6">
        <f t="shared" si="166"/>
        <v>546.69000000000005</v>
      </c>
      <c r="Q2080" s="12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6">
        <f t="shared" si="166"/>
        <v>47.47</v>
      </c>
      <c r="Q2081" s="12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6">
        <f t="shared" si="166"/>
        <v>101.56</v>
      </c>
      <c r="Q2082" s="12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6">
        <f t="shared" si="166"/>
        <v>72.91</v>
      </c>
      <c r="Q2083" s="12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6">
        <f t="shared" si="166"/>
        <v>43.71</v>
      </c>
      <c r="Q2084" s="12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6">
        <f t="shared" si="166"/>
        <v>34</v>
      </c>
      <c r="Q2085" s="12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6">
        <f t="shared" si="166"/>
        <v>70.650000000000006</v>
      </c>
      <c r="Q2086" s="12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6">
        <f t="shared" si="166"/>
        <v>89.3</v>
      </c>
      <c r="Q2087" s="12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6">
        <f t="shared" si="166"/>
        <v>115.09</v>
      </c>
      <c r="Q2088" s="12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6">
        <f t="shared" si="166"/>
        <v>62.12</v>
      </c>
      <c r="Q2089" s="12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6">
        <f t="shared" si="166"/>
        <v>46.2</v>
      </c>
      <c r="Q2090" s="12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6">
        <f t="shared" si="166"/>
        <v>48.55</v>
      </c>
      <c r="Q2091" s="12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6">
        <f t="shared" si="166"/>
        <v>57.52</v>
      </c>
      <c r="Q2092" s="12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6">
        <f t="shared" si="166"/>
        <v>88.15</v>
      </c>
      <c r="Q2093" s="12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6">
        <f t="shared" si="166"/>
        <v>110.49</v>
      </c>
      <c r="Q2094" s="12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6">
        <f t="shared" si="166"/>
        <v>66.83</v>
      </c>
      <c r="Q2095" s="12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6">
        <f t="shared" si="166"/>
        <v>58.6</v>
      </c>
      <c r="Q2096" s="12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6">
        <f t="shared" si="166"/>
        <v>113.64</v>
      </c>
      <c r="Q2097" s="12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6">
        <f t="shared" si="166"/>
        <v>43.57</v>
      </c>
      <c r="Q2098" s="12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6">
        <f t="shared" si="166"/>
        <v>78.95</v>
      </c>
      <c r="Q2099" s="12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6">
        <f t="shared" si="166"/>
        <v>188.13</v>
      </c>
      <c r="Q2100" s="12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6">
        <f t="shared" si="166"/>
        <v>63.03</v>
      </c>
      <c r="Q2101" s="12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6">
        <f t="shared" si="166"/>
        <v>30.37</v>
      </c>
      <c r="Q2102" s="12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6">
        <f t="shared" si="166"/>
        <v>51.48</v>
      </c>
      <c r="Q2103" s="12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6">
        <f t="shared" si="166"/>
        <v>35.79</v>
      </c>
      <c r="Q2104" s="12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6">
        <f t="shared" si="166"/>
        <v>98.82</v>
      </c>
      <c r="Q2105" s="12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6">
        <f t="shared" si="166"/>
        <v>28</v>
      </c>
      <c r="Q2106" s="12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6">
        <f t="shared" si="166"/>
        <v>51.31</v>
      </c>
      <c r="Q2107" s="12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6">
        <f t="shared" si="166"/>
        <v>53.52</v>
      </c>
      <c r="Q2108" s="12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6">
        <f t="shared" si="166"/>
        <v>37.15</v>
      </c>
      <c r="Q2109" s="12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6">
        <f t="shared" si="166"/>
        <v>89.9</v>
      </c>
      <c r="Q2110" s="12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6">
        <f t="shared" si="166"/>
        <v>106.53</v>
      </c>
      <c r="Q2111" s="12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6">
        <f t="shared" si="166"/>
        <v>52.82</v>
      </c>
      <c r="Q2112" s="12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6">
        <f t="shared" si="166"/>
        <v>54.62</v>
      </c>
      <c r="Q2113" s="12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6">
        <f t="shared" si="166"/>
        <v>27.27</v>
      </c>
      <c r="Q2114" s="12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s="12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6">
        <f t="shared" ref="P2122:P2185" si="171">IFERROR(ROUND(E2122/L2122,2),0)</f>
        <v>116.96</v>
      </c>
      <c r="Q2122" s="12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6">
        <f t="shared" si="171"/>
        <v>28.4</v>
      </c>
      <c r="Q2123" s="12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6">
        <f t="shared" si="171"/>
        <v>103.33</v>
      </c>
      <c r="Q2124" s="12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6">
        <f t="shared" si="171"/>
        <v>10</v>
      </c>
      <c r="Q2125" s="12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6">
        <f t="shared" si="171"/>
        <v>23</v>
      </c>
      <c r="Q2126" s="12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6">
        <f t="shared" si="171"/>
        <v>31.56</v>
      </c>
      <c r="Q2127" s="12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6">
        <f t="shared" si="171"/>
        <v>5</v>
      </c>
      <c r="Q2128" s="12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6">
        <f t="shared" si="171"/>
        <v>34.22</v>
      </c>
      <c r="Q2129" s="12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6">
        <f t="shared" si="171"/>
        <v>25</v>
      </c>
      <c r="Q2130" s="12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6">
        <f t="shared" si="171"/>
        <v>19.670000000000002</v>
      </c>
      <c r="Q2131" s="12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6">
        <f t="shared" si="171"/>
        <v>21.25</v>
      </c>
      <c r="Q2132" s="12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6">
        <f t="shared" si="171"/>
        <v>8.33</v>
      </c>
      <c r="Q2133" s="12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6">
        <f t="shared" si="171"/>
        <v>21.34</v>
      </c>
      <c r="Q2134" s="12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6">
        <f t="shared" si="171"/>
        <v>5.33</v>
      </c>
      <c r="Q2135" s="12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6">
        <f t="shared" si="171"/>
        <v>34.67</v>
      </c>
      <c r="Q2136" s="12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6">
        <f t="shared" si="171"/>
        <v>21.73</v>
      </c>
      <c r="Q2137" s="12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6">
        <f t="shared" si="171"/>
        <v>11.92</v>
      </c>
      <c r="Q2138" s="12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6">
        <f t="shared" si="171"/>
        <v>26.6</v>
      </c>
      <c r="Q2139" s="12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6">
        <f t="shared" si="171"/>
        <v>10.67</v>
      </c>
      <c r="Q2140" s="12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6">
        <f t="shared" si="171"/>
        <v>29.04</v>
      </c>
      <c r="Q2141" s="12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6">
        <f t="shared" si="171"/>
        <v>50.91</v>
      </c>
      <c r="Q2142" s="12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6">
        <f t="shared" si="171"/>
        <v>0</v>
      </c>
      <c r="Q2143" s="12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6">
        <f t="shared" si="171"/>
        <v>50.08</v>
      </c>
      <c r="Q2144" s="12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6">
        <f t="shared" si="171"/>
        <v>45</v>
      </c>
      <c r="Q2145" s="12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6">
        <f t="shared" si="171"/>
        <v>25.29</v>
      </c>
      <c r="Q2146" s="12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6">
        <f t="shared" si="171"/>
        <v>51.29</v>
      </c>
      <c r="Q2147" s="12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6">
        <f t="shared" si="171"/>
        <v>1</v>
      </c>
      <c r="Q2148" s="12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6">
        <f t="shared" si="171"/>
        <v>49.38</v>
      </c>
      <c r="Q2149" s="12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6">
        <f t="shared" si="171"/>
        <v>1</v>
      </c>
      <c r="Q2150" s="12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6">
        <f t="shared" si="171"/>
        <v>0</v>
      </c>
      <c r="Q2151" s="12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6">
        <f t="shared" si="171"/>
        <v>101.25</v>
      </c>
      <c r="Q2152" s="12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6">
        <f t="shared" si="171"/>
        <v>19.670000000000002</v>
      </c>
      <c r="Q2153" s="12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6">
        <f t="shared" si="171"/>
        <v>12.5</v>
      </c>
      <c r="Q2154" s="12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6">
        <f t="shared" si="171"/>
        <v>8.5</v>
      </c>
      <c r="Q2155" s="12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6">
        <f t="shared" si="171"/>
        <v>1</v>
      </c>
      <c r="Q2156" s="12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6">
        <f t="shared" si="171"/>
        <v>23</v>
      </c>
      <c r="Q2157" s="12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6">
        <f t="shared" si="171"/>
        <v>17.989999999999998</v>
      </c>
      <c r="Q2158" s="12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6">
        <f t="shared" si="171"/>
        <v>370.95</v>
      </c>
      <c r="Q2159" s="12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6">
        <f t="shared" si="171"/>
        <v>63.57</v>
      </c>
      <c r="Q2160" s="12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6">
        <f t="shared" si="171"/>
        <v>13</v>
      </c>
      <c r="Q2161" s="12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6">
        <f t="shared" si="171"/>
        <v>5.31</v>
      </c>
      <c r="Q2162" s="12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6">
        <f t="shared" si="171"/>
        <v>35.619999999999997</v>
      </c>
      <c r="Q2163" s="12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6">
        <f t="shared" si="171"/>
        <v>87.1</v>
      </c>
      <c r="Q2164" s="12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6">
        <f t="shared" si="171"/>
        <v>75.11</v>
      </c>
      <c r="Q2165" s="12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6">
        <f t="shared" si="171"/>
        <v>68.010000000000005</v>
      </c>
      <c r="Q2166" s="12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6">
        <f t="shared" si="171"/>
        <v>29.62</v>
      </c>
      <c r="Q2167" s="12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6">
        <f t="shared" si="171"/>
        <v>91.63</v>
      </c>
      <c r="Q2168" s="12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6">
        <f t="shared" si="171"/>
        <v>22.5</v>
      </c>
      <c r="Q2169" s="12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6">
        <f t="shared" si="171"/>
        <v>64.37</v>
      </c>
      <c r="Q2170" s="12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6">
        <f t="shared" si="171"/>
        <v>21.86</v>
      </c>
      <c r="Q2171" s="12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6">
        <f t="shared" si="171"/>
        <v>33.32</v>
      </c>
      <c r="Q2172" s="12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6">
        <f t="shared" si="171"/>
        <v>90.28</v>
      </c>
      <c r="Q2173" s="12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6">
        <f t="shared" si="171"/>
        <v>76.92</v>
      </c>
      <c r="Q2174" s="12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6">
        <f t="shared" si="171"/>
        <v>59.23</v>
      </c>
      <c r="Q2175" s="12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6">
        <f t="shared" si="171"/>
        <v>65.38</v>
      </c>
      <c r="Q2176" s="12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6">
        <f t="shared" si="171"/>
        <v>67.31</v>
      </c>
      <c r="Q2177" s="12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6">
        <f t="shared" si="171"/>
        <v>88.75</v>
      </c>
      <c r="Q2178" s="12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48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s="12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6">
        <f t="shared" ref="P2186:P2249" si="176">IFERROR(ROUND(E2186/L2186,2),0)</f>
        <v>107.05</v>
      </c>
      <c r="Q2186" s="12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6">
        <f t="shared" si="176"/>
        <v>149.03</v>
      </c>
      <c r="Q2187" s="12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6">
        <f t="shared" si="176"/>
        <v>55.96</v>
      </c>
      <c r="Q2188" s="12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6">
        <f t="shared" si="176"/>
        <v>56.97</v>
      </c>
      <c r="Q2189" s="12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6">
        <f t="shared" si="176"/>
        <v>44.06</v>
      </c>
      <c r="Q2190" s="12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6">
        <f t="shared" si="176"/>
        <v>68.63</v>
      </c>
      <c r="Q2191" s="12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6">
        <f t="shared" si="176"/>
        <v>65.319999999999993</v>
      </c>
      <c r="Q2192" s="12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6">
        <f t="shared" si="176"/>
        <v>35.92</v>
      </c>
      <c r="Q2193" s="12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6">
        <f t="shared" si="176"/>
        <v>40.07</v>
      </c>
      <c r="Q2194" s="12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6">
        <f t="shared" si="176"/>
        <v>75.650000000000006</v>
      </c>
      <c r="Q2195" s="12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6">
        <f t="shared" si="176"/>
        <v>61.2</v>
      </c>
      <c r="Q2196" s="12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6">
        <f t="shared" si="176"/>
        <v>48.13</v>
      </c>
      <c r="Q2197" s="12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6">
        <f t="shared" si="176"/>
        <v>68.11</v>
      </c>
      <c r="Q2198" s="12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6">
        <f t="shared" si="176"/>
        <v>65.89</v>
      </c>
      <c r="Q2199" s="12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6">
        <f t="shared" si="176"/>
        <v>81.650000000000006</v>
      </c>
      <c r="Q2200" s="12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6">
        <f t="shared" si="176"/>
        <v>52.7</v>
      </c>
      <c r="Q2201" s="12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6">
        <f t="shared" si="176"/>
        <v>41.23</v>
      </c>
      <c r="Q2202" s="12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6">
        <f t="shared" si="176"/>
        <v>15.04</v>
      </c>
      <c r="Q2203" s="12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6">
        <f t="shared" si="176"/>
        <v>39.07</v>
      </c>
      <c r="Q2204" s="12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6">
        <f t="shared" si="176"/>
        <v>43.82</v>
      </c>
      <c r="Q2205" s="12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6">
        <f t="shared" si="176"/>
        <v>27.3</v>
      </c>
      <c r="Q2206" s="12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6">
        <f t="shared" si="176"/>
        <v>42.22</v>
      </c>
      <c r="Q2207" s="12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6">
        <f t="shared" si="176"/>
        <v>33.24</v>
      </c>
      <c r="Q2208" s="12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6">
        <f t="shared" si="176"/>
        <v>285.70999999999998</v>
      </c>
      <c r="Q2209" s="12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6">
        <f t="shared" si="176"/>
        <v>42.33</v>
      </c>
      <c r="Q2210" s="12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6">
        <f t="shared" si="176"/>
        <v>50.27</v>
      </c>
      <c r="Q2211" s="12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6">
        <f t="shared" si="176"/>
        <v>61.9</v>
      </c>
      <c r="Q2212" s="12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6">
        <f t="shared" si="176"/>
        <v>40.75</v>
      </c>
      <c r="Q2213" s="12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6">
        <f t="shared" si="176"/>
        <v>55.8</v>
      </c>
      <c r="Q2214" s="12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6">
        <f t="shared" si="176"/>
        <v>10</v>
      </c>
      <c r="Q2215" s="12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6">
        <f t="shared" si="176"/>
        <v>73.13</v>
      </c>
      <c r="Q2216" s="12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6">
        <f t="shared" si="176"/>
        <v>26.06</v>
      </c>
      <c r="Q2217" s="12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6">
        <f t="shared" si="176"/>
        <v>22.64</v>
      </c>
      <c r="Q2218" s="12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6">
        <f t="shared" si="176"/>
        <v>47.22</v>
      </c>
      <c r="Q2219" s="12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6">
        <f t="shared" si="176"/>
        <v>32.32</v>
      </c>
      <c r="Q2220" s="12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6">
        <f t="shared" si="176"/>
        <v>53.42</v>
      </c>
      <c r="Q2221" s="12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6">
        <f t="shared" si="176"/>
        <v>51.3</v>
      </c>
      <c r="Q2222" s="12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6">
        <f t="shared" si="176"/>
        <v>37.200000000000003</v>
      </c>
      <c r="Q2223" s="12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6">
        <f t="shared" si="176"/>
        <v>27.1</v>
      </c>
      <c r="Q2224" s="12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6">
        <f t="shared" si="176"/>
        <v>206.31</v>
      </c>
      <c r="Q2225" s="12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6">
        <f t="shared" si="176"/>
        <v>82.15</v>
      </c>
      <c r="Q2226" s="12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6">
        <f t="shared" si="176"/>
        <v>164.8</v>
      </c>
      <c r="Q2227" s="12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6">
        <f t="shared" si="176"/>
        <v>60.82</v>
      </c>
      <c r="Q2228" s="12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6">
        <f t="shared" si="176"/>
        <v>67.97</v>
      </c>
      <c r="Q2229" s="12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6">
        <f t="shared" si="176"/>
        <v>81.56</v>
      </c>
      <c r="Q2230" s="12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6">
        <f t="shared" si="176"/>
        <v>25.43</v>
      </c>
      <c r="Q2231" s="12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6">
        <f t="shared" si="176"/>
        <v>21.5</v>
      </c>
      <c r="Q2232" s="12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6">
        <f t="shared" si="176"/>
        <v>27.23</v>
      </c>
      <c r="Q2233" s="12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6">
        <f t="shared" si="176"/>
        <v>25.09</v>
      </c>
      <c r="Q2234" s="12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6">
        <f t="shared" si="176"/>
        <v>21.23</v>
      </c>
      <c r="Q2235" s="12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6">
        <f t="shared" si="176"/>
        <v>41.61</v>
      </c>
      <c r="Q2236" s="12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6">
        <f t="shared" si="176"/>
        <v>135.59</v>
      </c>
      <c r="Q2237" s="12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6">
        <f t="shared" si="176"/>
        <v>22.12</v>
      </c>
      <c r="Q2238" s="12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6">
        <f t="shared" si="176"/>
        <v>64.63</v>
      </c>
      <c r="Q2239" s="12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6">
        <f t="shared" si="176"/>
        <v>69.569999999999993</v>
      </c>
      <c r="Q2240" s="12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6">
        <f t="shared" si="176"/>
        <v>75.13</v>
      </c>
      <c r="Q2241" s="12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6">
        <f t="shared" si="176"/>
        <v>140.97999999999999</v>
      </c>
      <c r="Q2242" s="12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s="12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6">
        <f t="shared" ref="P2250:P2313" si="181">IFERROR(ROUND(E2250/L2250,2),0)</f>
        <v>58.63</v>
      </c>
      <c r="Q2250" s="12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6">
        <f t="shared" si="181"/>
        <v>32.82</v>
      </c>
      <c r="Q2251" s="12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6">
        <f t="shared" si="181"/>
        <v>426.93</v>
      </c>
      <c r="Q2252" s="12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6">
        <f t="shared" si="181"/>
        <v>23.81</v>
      </c>
      <c r="Q2253" s="12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6">
        <f t="shared" si="181"/>
        <v>98.41</v>
      </c>
      <c r="Q2254" s="12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6">
        <f t="shared" si="181"/>
        <v>107.32</v>
      </c>
      <c r="Q2255" s="12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6">
        <f t="shared" si="181"/>
        <v>11.67</v>
      </c>
      <c r="Q2256" s="12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6">
        <f t="shared" si="181"/>
        <v>41.78</v>
      </c>
      <c r="Q2257" s="12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6">
        <f t="shared" si="181"/>
        <v>21.38</v>
      </c>
      <c r="Q2258" s="12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6">
        <f t="shared" si="181"/>
        <v>94.1</v>
      </c>
      <c r="Q2259" s="12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6">
        <f t="shared" si="181"/>
        <v>15.72</v>
      </c>
      <c r="Q2260" s="12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6">
        <f t="shared" si="181"/>
        <v>90.64</v>
      </c>
      <c r="Q2261" s="12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6">
        <f t="shared" si="181"/>
        <v>97.3</v>
      </c>
      <c r="Q2262" s="12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6">
        <f t="shared" si="181"/>
        <v>37.119999999999997</v>
      </c>
      <c r="Q2263" s="12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6">
        <f t="shared" si="181"/>
        <v>28.1</v>
      </c>
      <c r="Q2264" s="12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6">
        <f t="shared" si="181"/>
        <v>144.43</v>
      </c>
      <c r="Q2265" s="12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6">
        <f t="shared" si="181"/>
        <v>24.27</v>
      </c>
      <c r="Q2266" s="12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6">
        <f t="shared" si="181"/>
        <v>35.119999999999997</v>
      </c>
      <c r="Q2267" s="12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6">
        <f t="shared" si="181"/>
        <v>24.76</v>
      </c>
      <c r="Q2268" s="12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6">
        <f t="shared" si="181"/>
        <v>188.38</v>
      </c>
      <c r="Q2269" s="12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6">
        <f t="shared" si="181"/>
        <v>148.08000000000001</v>
      </c>
      <c r="Q2270" s="12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6">
        <f t="shared" si="181"/>
        <v>49.93</v>
      </c>
      <c r="Q2271" s="12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6">
        <f t="shared" si="181"/>
        <v>107.82</v>
      </c>
      <c r="Q2272" s="12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6">
        <f t="shared" si="181"/>
        <v>42.63</v>
      </c>
      <c r="Q2273" s="12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6">
        <f t="shared" si="181"/>
        <v>14.37</v>
      </c>
      <c r="Q2274" s="12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6">
        <f t="shared" si="181"/>
        <v>37.479999999999997</v>
      </c>
      <c r="Q2275" s="12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6">
        <f t="shared" si="181"/>
        <v>30.2</v>
      </c>
      <c r="Q2276" s="12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6">
        <f t="shared" si="181"/>
        <v>33.549999999999997</v>
      </c>
      <c r="Q2277" s="12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6">
        <f t="shared" si="181"/>
        <v>64.75</v>
      </c>
      <c r="Q2278" s="12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6">
        <f t="shared" si="181"/>
        <v>57.93</v>
      </c>
      <c r="Q2279" s="12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6">
        <f t="shared" si="181"/>
        <v>53.08</v>
      </c>
      <c r="Q2280" s="12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6">
        <f t="shared" si="181"/>
        <v>48.06</v>
      </c>
      <c r="Q2281" s="12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6">
        <f t="shared" si="181"/>
        <v>82.4</v>
      </c>
      <c r="Q2282" s="12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6">
        <f t="shared" si="181"/>
        <v>50.45</v>
      </c>
      <c r="Q2283" s="12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6">
        <f t="shared" si="181"/>
        <v>115.83</v>
      </c>
      <c r="Q2284" s="12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6">
        <f t="shared" si="181"/>
        <v>63.03</v>
      </c>
      <c r="Q2285" s="12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6">
        <f t="shared" si="181"/>
        <v>108.02</v>
      </c>
      <c r="Q2286" s="12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6">
        <f t="shared" si="181"/>
        <v>46.09</v>
      </c>
      <c r="Q2287" s="12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6">
        <f t="shared" si="181"/>
        <v>107.21</v>
      </c>
      <c r="Q2288" s="12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6">
        <f t="shared" si="181"/>
        <v>50.93</v>
      </c>
      <c r="Q2289" s="12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6">
        <f t="shared" si="181"/>
        <v>40.04</v>
      </c>
      <c r="Q2290" s="12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6">
        <f t="shared" si="181"/>
        <v>64.44</v>
      </c>
      <c r="Q2291" s="12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6">
        <f t="shared" si="181"/>
        <v>53.83</v>
      </c>
      <c r="Q2292" s="12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6">
        <f t="shared" si="181"/>
        <v>100.47</v>
      </c>
      <c r="Q2293" s="12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6">
        <f t="shared" si="181"/>
        <v>46.63</v>
      </c>
      <c r="Q2294" s="12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6">
        <f t="shared" si="181"/>
        <v>34.07</v>
      </c>
      <c r="Q2295" s="12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6">
        <f t="shared" si="181"/>
        <v>65.209999999999994</v>
      </c>
      <c r="Q2296" s="12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6">
        <f t="shared" si="181"/>
        <v>44.21</v>
      </c>
      <c r="Q2297" s="12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6">
        <f t="shared" si="181"/>
        <v>71.97</v>
      </c>
      <c r="Q2298" s="12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6">
        <f t="shared" si="181"/>
        <v>52.95</v>
      </c>
      <c r="Q2299" s="12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32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6">
        <f t="shared" si="181"/>
        <v>109.45</v>
      </c>
      <c r="Q2300" s="12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32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6">
        <f t="shared" si="181"/>
        <v>75.040000000000006</v>
      </c>
      <c r="Q2301" s="12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6">
        <f t="shared" si="181"/>
        <v>115.71</v>
      </c>
      <c r="Q2302" s="12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6">
        <f t="shared" si="181"/>
        <v>31.66</v>
      </c>
      <c r="Q2303" s="12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6">
        <f t="shared" si="181"/>
        <v>46.18</v>
      </c>
      <c r="Q2304" s="12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6">
        <f t="shared" si="181"/>
        <v>68.48</v>
      </c>
      <c r="Q2305" s="12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6">
        <f t="shared" si="181"/>
        <v>53.47</v>
      </c>
      <c r="Q2306" s="12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s="12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6">
        <f t="shared" ref="P2314:P2377" si="186">IFERROR(ROUND(E2314/L2314,2),0)</f>
        <v>40.96</v>
      </c>
      <c r="Q2314" s="12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6">
        <f t="shared" si="186"/>
        <v>56</v>
      </c>
      <c r="Q2315" s="12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6">
        <f t="shared" si="186"/>
        <v>37.67</v>
      </c>
      <c r="Q2316" s="12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6">
        <f t="shared" si="186"/>
        <v>40.08</v>
      </c>
      <c r="Q2317" s="12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6">
        <f t="shared" si="186"/>
        <v>78.03</v>
      </c>
      <c r="Q2318" s="12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6">
        <f t="shared" si="186"/>
        <v>18.91</v>
      </c>
      <c r="Q2319" s="12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6">
        <f t="shared" si="186"/>
        <v>37.130000000000003</v>
      </c>
      <c r="Q2320" s="12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6">
        <f t="shared" si="186"/>
        <v>41.96</v>
      </c>
      <c r="Q2321" s="12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6">
        <f t="shared" si="186"/>
        <v>61.04</v>
      </c>
      <c r="Q2322" s="12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6">
        <f t="shared" si="186"/>
        <v>64.53</v>
      </c>
      <c r="Q2323" s="12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6">
        <f t="shared" si="186"/>
        <v>21.25</v>
      </c>
      <c r="Q2324" s="12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6">
        <f t="shared" si="186"/>
        <v>30</v>
      </c>
      <c r="Q2325" s="12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6">
        <f t="shared" si="186"/>
        <v>25.49</v>
      </c>
      <c r="Q2326" s="12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6">
        <f t="shared" si="186"/>
        <v>11.43</v>
      </c>
      <c r="Q2327" s="12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6">
        <f t="shared" si="186"/>
        <v>108</v>
      </c>
      <c r="Q2328" s="12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6">
        <f t="shared" si="186"/>
        <v>54.88</v>
      </c>
      <c r="Q2329" s="12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6">
        <f t="shared" si="186"/>
        <v>47.38</v>
      </c>
      <c r="Q2330" s="12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6">
        <f t="shared" si="186"/>
        <v>211.84</v>
      </c>
      <c r="Q2331" s="12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6">
        <f t="shared" si="186"/>
        <v>219.93</v>
      </c>
      <c r="Q2332" s="12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6">
        <f t="shared" si="186"/>
        <v>40.799999999999997</v>
      </c>
      <c r="Q2333" s="12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6">
        <f t="shared" si="186"/>
        <v>75.5</v>
      </c>
      <c r="Q2334" s="12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6">
        <f t="shared" si="186"/>
        <v>13.54</v>
      </c>
      <c r="Q2335" s="12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6">
        <f t="shared" si="186"/>
        <v>60.87</v>
      </c>
      <c r="Q2336" s="12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6">
        <f t="shared" si="186"/>
        <v>115.69</v>
      </c>
      <c r="Q2337" s="12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6">
        <f t="shared" si="186"/>
        <v>48.1</v>
      </c>
      <c r="Q2338" s="12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6">
        <f t="shared" si="186"/>
        <v>74.180000000000007</v>
      </c>
      <c r="Q2339" s="12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6">
        <f t="shared" si="186"/>
        <v>123.35</v>
      </c>
      <c r="Q2340" s="12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6">
        <f t="shared" si="186"/>
        <v>66.62</v>
      </c>
      <c r="Q2341" s="12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6">
        <f t="shared" si="186"/>
        <v>104.99</v>
      </c>
      <c r="Q2342" s="12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6">
        <f t="shared" si="186"/>
        <v>0</v>
      </c>
      <c r="Q2343" s="12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6">
        <f t="shared" si="186"/>
        <v>0</v>
      </c>
      <c r="Q2344" s="12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6">
        <f t="shared" si="186"/>
        <v>300</v>
      </c>
      <c r="Q2345" s="12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6">
        <f t="shared" si="186"/>
        <v>1</v>
      </c>
      <c r="Q2346" s="12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6">
        <f t="shared" si="186"/>
        <v>0</v>
      </c>
      <c r="Q2347" s="12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6">
        <f t="shared" si="186"/>
        <v>13</v>
      </c>
      <c r="Q2348" s="12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6">
        <f t="shared" si="186"/>
        <v>15</v>
      </c>
      <c r="Q2349" s="12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6">
        <f t="shared" si="186"/>
        <v>54</v>
      </c>
      <c r="Q2350" s="12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6">
        <f t="shared" si="186"/>
        <v>0</v>
      </c>
      <c r="Q2351" s="12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6">
        <f t="shared" si="186"/>
        <v>0</v>
      </c>
      <c r="Q2352" s="12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6">
        <f t="shared" si="186"/>
        <v>15.43</v>
      </c>
      <c r="Q2353" s="12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6">
        <f t="shared" si="186"/>
        <v>0</v>
      </c>
      <c r="Q2354" s="12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6">
        <f t="shared" si="186"/>
        <v>0</v>
      </c>
      <c r="Q2355" s="12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6">
        <f t="shared" si="186"/>
        <v>25</v>
      </c>
      <c r="Q2356" s="12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6">
        <f t="shared" si="186"/>
        <v>27.5</v>
      </c>
      <c r="Q2357" s="12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6">
        <f t="shared" si="186"/>
        <v>0</v>
      </c>
      <c r="Q2358" s="12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6">
        <f t="shared" si="186"/>
        <v>0</v>
      </c>
      <c r="Q2359" s="12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6">
        <f t="shared" si="186"/>
        <v>0</v>
      </c>
      <c r="Q2360" s="12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6">
        <f t="shared" si="186"/>
        <v>367</v>
      </c>
      <c r="Q2361" s="12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6">
        <f t="shared" si="186"/>
        <v>2</v>
      </c>
      <c r="Q2362" s="12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6">
        <f t="shared" si="186"/>
        <v>0</v>
      </c>
      <c r="Q2363" s="12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6">
        <f t="shared" si="186"/>
        <v>60</v>
      </c>
      <c r="Q2364" s="12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6">
        <f t="shared" si="186"/>
        <v>0</v>
      </c>
      <c r="Q2365" s="12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6">
        <f t="shared" si="186"/>
        <v>0</v>
      </c>
      <c r="Q2366" s="12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6">
        <f t="shared" si="186"/>
        <v>0</v>
      </c>
      <c r="Q2367" s="12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6">
        <f t="shared" si="186"/>
        <v>97.41</v>
      </c>
      <c r="Q2368" s="12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6">
        <f t="shared" si="186"/>
        <v>47.86</v>
      </c>
      <c r="Q2369" s="12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6">
        <f t="shared" si="186"/>
        <v>50</v>
      </c>
      <c r="Q2370" s="12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s="12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6">
        <f t="shared" ref="P2378:P2441" si="191">IFERROR(ROUND(E2378/L2378,2),0)</f>
        <v>81.58</v>
      </c>
      <c r="Q2378" s="12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6">
        <f t="shared" si="191"/>
        <v>0</v>
      </c>
      <c r="Q2379" s="12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6">
        <f t="shared" si="191"/>
        <v>0</v>
      </c>
      <c r="Q2380" s="12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6">
        <f t="shared" si="191"/>
        <v>0</v>
      </c>
      <c r="Q2381" s="12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6">
        <f t="shared" si="191"/>
        <v>18.329999999999998</v>
      </c>
      <c r="Q2382" s="12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32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6">
        <f t="shared" si="191"/>
        <v>224.43</v>
      </c>
      <c r="Q2383" s="12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48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6">
        <f t="shared" si="191"/>
        <v>37.5</v>
      </c>
      <c r="Q2384" s="12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6">
        <f t="shared" si="191"/>
        <v>145</v>
      </c>
      <c r="Q2385" s="12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6">
        <f t="shared" si="191"/>
        <v>1</v>
      </c>
      <c r="Q2386" s="12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6">
        <f t="shared" si="191"/>
        <v>112.57</v>
      </c>
      <c r="Q2387" s="12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6">
        <f t="shared" si="191"/>
        <v>0</v>
      </c>
      <c r="Q2388" s="12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6">
        <f t="shared" si="191"/>
        <v>342</v>
      </c>
      <c r="Q2389" s="12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6">
        <f t="shared" si="191"/>
        <v>57.88</v>
      </c>
      <c r="Q2390" s="12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6">
        <f t="shared" si="191"/>
        <v>30</v>
      </c>
      <c r="Q2391" s="12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6">
        <f t="shared" si="191"/>
        <v>0</v>
      </c>
      <c r="Q2392" s="12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6">
        <f t="shared" si="191"/>
        <v>25</v>
      </c>
      <c r="Q2393" s="12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6">
        <f t="shared" si="191"/>
        <v>0</v>
      </c>
      <c r="Q2394" s="12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6">
        <f t="shared" si="191"/>
        <v>50</v>
      </c>
      <c r="Q2395" s="12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6">
        <f t="shared" si="191"/>
        <v>1.5</v>
      </c>
      <c r="Q2396" s="12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6">
        <f t="shared" si="191"/>
        <v>0</v>
      </c>
      <c r="Q2397" s="12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6">
        <f t="shared" si="191"/>
        <v>10</v>
      </c>
      <c r="Q2398" s="12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6">
        <f t="shared" si="191"/>
        <v>0</v>
      </c>
      <c r="Q2399" s="12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6">
        <f t="shared" si="191"/>
        <v>0</v>
      </c>
      <c r="Q2400" s="12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6">
        <f t="shared" si="191"/>
        <v>0</v>
      </c>
      <c r="Q2401" s="12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6">
        <f t="shared" si="191"/>
        <v>0</v>
      </c>
      <c r="Q2402" s="12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6">
        <f t="shared" si="191"/>
        <v>22.33</v>
      </c>
      <c r="Q2403" s="12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6">
        <f t="shared" si="191"/>
        <v>52</v>
      </c>
      <c r="Q2404" s="12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6">
        <f t="shared" si="191"/>
        <v>16.829999999999998</v>
      </c>
      <c r="Q2405" s="12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6">
        <f t="shared" si="191"/>
        <v>0</v>
      </c>
      <c r="Q2406" s="12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6">
        <f t="shared" si="191"/>
        <v>56.3</v>
      </c>
      <c r="Q2407" s="12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6">
        <f t="shared" si="191"/>
        <v>84.06</v>
      </c>
      <c r="Q2408" s="12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6">
        <f t="shared" si="191"/>
        <v>168.39</v>
      </c>
      <c r="Q2409" s="12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6">
        <f t="shared" si="191"/>
        <v>15</v>
      </c>
      <c r="Q2410" s="12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6">
        <f t="shared" si="191"/>
        <v>76.67</v>
      </c>
      <c r="Q2411" s="12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6">
        <f t="shared" si="191"/>
        <v>0</v>
      </c>
      <c r="Q2412" s="12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6">
        <f t="shared" si="191"/>
        <v>50.33</v>
      </c>
      <c r="Q2413" s="12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6">
        <f t="shared" si="191"/>
        <v>0</v>
      </c>
      <c r="Q2414" s="12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6">
        <f t="shared" si="191"/>
        <v>8.33</v>
      </c>
      <c r="Q2415" s="12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6">
        <f t="shared" si="191"/>
        <v>35.380000000000003</v>
      </c>
      <c r="Q2416" s="12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6">
        <f t="shared" si="191"/>
        <v>55.83</v>
      </c>
      <c r="Q2417" s="12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6">
        <f t="shared" si="191"/>
        <v>5</v>
      </c>
      <c r="Q2418" s="12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6">
        <f t="shared" si="191"/>
        <v>0</v>
      </c>
      <c r="Q2419" s="12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6">
        <f t="shared" si="191"/>
        <v>1</v>
      </c>
      <c r="Q2420" s="12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6">
        <f t="shared" si="191"/>
        <v>0</v>
      </c>
      <c r="Q2421" s="12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6">
        <f t="shared" si="191"/>
        <v>69.47</v>
      </c>
      <c r="Q2422" s="12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6">
        <f t="shared" si="191"/>
        <v>1</v>
      </c>
      <c r="Q2423" s="12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6">
        <f t="shared" si="191"/>
        <v>1</v>
      </c>
      <c r="Q2424" s="12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6">
        <f t="shared" si="191"/>
        <v>8</v>
      </c>
      <c r="Q2425" s="12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6">
        <f t="shared" si="191"/>
        <v>34.44</v>
      </c>
      <c r="Q2426" s="12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6">
        <f t="shared" si="191"/>
        <v>1</v>
      </c>
      <c r="Q2427" s="12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6">
        <f t="shared" si="191"/>
        <v>0</v>
      </c>
      <c r="Q2428" s="12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6">
        <f t="shared" si="191"/>
        <v>1</v>
      </c>
      <c r="Q2429" s="12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6">
        <f t="shared" si="191"/>
        <v>1</v>
      </c>
      <c r="Q2430" s="12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6">
        <f t="shared" si="191"/>
        <v>501.25</v>
      </c>
      <c r="Q2431" s="12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6">
        <f t="shared" si="191"/>
        <v>10.5</v>
      </c>
      <c r="Q2432" s="12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6">
        <f t="shared" si="191"/>
        <v>1</v>
      </c>
      <c r="Q2433" s="12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6">
        <f t="shared" si="191"/>
        <v>1</v>
      </c>
      <c r="Q2434" s="12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s="12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6">
        <f t="shared" ref="P2442:P2505" si="196">IFERROR(ROUND(E2442/L2442,2),0)</f>
        <v>5</v>
      </c>
      <c r="Q2442" s="12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6">
        <f t="shared" si="196"/>
        <v>74.23</v>
      </c>
      <c r="Q2443" s="12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6">
        <f t="shared" si="196"/>
        <v>81.25</v>
      </c>
      <c r="Q2444" s="12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6">
        <f t="shared" si="196"/>
        <v>130.22999999999999</v>
      </c>
      <c r="Q2445" s="12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6">
        <f t="shared" si="196"/>
        <v>53.41</v>
      </c>
      <c r="Q2446" s="12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6">
        <f t="shared" si="196"/>
        <v>75.13</v>
      </c>
      <c r="Q2447" s="12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6">
        <f t="shared" si="196"/>
        <v>75.67</v>
      </c>
      <c r="Q2448" s="12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6">
        <f t="shared" si="196"/>
        <v>31.69</v>
      </c>
      <c r="Q2449" s="12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6">
        <f t="shared" si="196"/>
        <v>47.78</v>
      </c>
      <c r="Q2450" s="12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6">
        <f t="shared" si="196"/>
        <v>90</v>
      </c>
      <c r="Q2451" s="12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6">
        <f t="shared" si="196"/>
        <v>149.31</v>
      </c>
      <c r="Q2452" s="12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6">
        <f t="shared" si="196"/>
        <v>62.07</v>
      </c>
      <c r="Q2453" s="12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6">
        <f t="shared" si="196"/>
        <v>53.4</v>
      </c>
      <c r="Q2454" s="12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6">
        <f t="shared" si="196"/>
        <v>69.27</v>
      </c>
      <c r="Q2455" s="12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6">
        <f t="shared" si="196"/>
        <v>271.51</v>
      </c>
      <c r="Q2456" s="12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6">
        <f t="shared" si="196"/>
        <v>34.130000000000003</v>
      </c>
      <c r="Q2457" s="12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6">
        <f t="shared" si="196"/>
        <v>40.49</v>
      </c>
      <c r="Q2458" s="12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6">
        <f t="shared" si="196"/>
        <v>189.76</v>
      </c>
      <c r="Q2459" s="12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6">
        <f t="shared" si="196"/>
        <v>68.86</v>
      </c>
      <c r="Q2460" s="12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6">
        <f t="shared" si="196"/>
        <v>108.78</v>
      </c>
      <c r="Q2461" s="12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6">
        <f t="shared" si="196"/>
        <v>125.99</v>
      </c>
      <c r="Q2462" s="12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6">
        <f t="shared" si="196"/>
        <v>90.52</v>
      </c>
      <c r="Q2463" s="12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6">
        <f t="shared" si="196"/>
        <v>28.88</v>
      </c>
      <c r="Q2464" s="12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6">
        <f t="shared" si="196"/>
        <v>31</v>
      </c>
      <c r="Q2465" s="12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6">
        <f t="shared" si="196"/>
        <v>51.67</v>
      </c>
      <c r="Q2466" s="12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6">
        <f t="shared" si="196"/>
        <v>26.27</v>
      </c>
      <c r="Q2467" s="12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6">
        <f t="shared" si="196"/>
        <v>48.08</v>
      </c>
      <c r="Q2468" s="12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32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6">
        <f t="shared" si="196"/>
        <v>27.56</v>
      </c>
      <c r="Q2469" s="12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6">
        <f t="shared" si="196"/>
        <v>36.97</v>
      </c>
      <c r="Q2470" s="12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6">
        <f t="shared" si="196"/>
        <v>29.02</v>
      </c>
      <c r="Q2471" s="12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6">
        <f t="shared" si="196"/>
        <v>28.66</v>
      </c>
      <c r="Q2472" s="12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6">
        <f t="shared" si="196"/>
        <v>37.65</v>
      </c>
      <c r="Q2473" s="12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6">
        <f t="shared" si="196"/>
        <v>97.9</v>
      </c>
      <c r="Q2474" s="12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6">
        <f t="shared" si="196"/>
        <v>42.55</v>
      </c>
      <c r="Q2475" s="12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6">
        <f t="shared" si="196"/>
        <v>131.58000000000001</v>
      </c>
      <c r="Q2476" s="12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6">
        <f t="shared" si="196"/>
        <v>32.32</v>
      </c>
      <c r="Q2477" s="12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6">
        <f t="shared" si="196"/>
        <v>61.1</v>
      </c>
      <c r="Q2478" s="12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6">
        <f t="shared" si="196"/>
        <v>31.34</v>
      </c>
      <c r="Q2479" s="12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6">
        <f t="shared" si="196"/>
        <v>129.11000000000001</v>
      </c>
      <c r="Q2480" s="12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6">
        <f t="shared" si="196"/>
        <v>25.02</v>
      </c>
      <c r="Q2481" s="12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6">
        <f t="shared" si="196"/>
        <v>250</v>
      </c>
      <c r="Q2482" s="12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6">
        <f t="shared" si="196"/>
        <v>47.54</v>
      </c>
      <c r="Q2483" s="12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6">
        <f t="shared" si="196"/>
        <v>40.04</v>
      </c>
      <c r="Q2484" s="12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6">
        <f t="shared" si="196"/>
        <v>65.84</v>
      </c>
      <c r="Q2485" s="12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6">
        <f t="shared" si="196"/>
        <v>46.4</v>
      </c>
      <c r="Q2486" s="12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6">
        <f t="shared" si="196"/>
        <v>50.37</v>
      </c>
      <c r="Q2487" s="12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6">
        <f t="shared" si="196"/>
        <v>26.57</v>
      </c>
      <c r="Q2488" s="12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6">
        <f t="shared" si="196"/>
        <v>39.49</v>
      </c>
      <c r="Q2489" s="12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6">
        <f t="shared" si="196"/>
        <v>49.25</v>
      </c>
      <c r="Q2490" s="12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6">
        <f t="shared" si="196"/>
        <v>62.38</v>
      </c>
      <c r="Q2491" s="12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6">
        <f t="shared" si="196"/>
        <v>37.94</v>
      </c>
      <c r="Q2492" s="12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6">
        <f t="shared" si="196"/>
        <v>51.6</v>
      </c>
      <c r="Q2493" s="12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6">
        <f t="shared" si="196"/>
        <v>27.78</v>
      </c>
      <c r="Q2494" s="12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6">
        <f t="shared" si="196"/>
        <v>99.38</v>
      </c>
      <c r="Q2495" s="12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6">
        <f t="shared" si="196"/>
        <v>38.85</v>
      </c>
      <c r="Q2496" s="12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6">
        <f t="shared" si="196"/>
        <v>45.55</v>
      </c>
      <c r="Q2497" s="12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6">
        <f t="shared" si="196"/>
        <v>600</v>
      </c>
      <c r="Q2498" s="12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s="12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6">
        <f t="shared" ref="P2506:P2569" si="201">IFERROR(ROUND(E2506/L2506,2),0)</f>
        <v>0</v>
      </c>
      <c r="Q2506" s="12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6">
        <f t="shared" si="201"/>
        <v>0</v>
      </c>
      <c r="Q2507" s="12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6">
        <f t="shared" si="201"/>
        <v>15</v>
      </c>
      <c r="Q2508" s="12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6">
        <f t="shared" si="201"/>
        <v>0</v>
      </c>
      <c r="Q2509" s="12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6">
        <f t="shared" si="201"/>
        <v>0</v>
      </c>
      <c r="Q2510" s="12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6">
        <f t="shared" si="201"/>
        <v>35.71</v>
      </c>
      <c r="Q2511" s="12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6">
        <f t="shared" si="201"/>
        <v>37.5</v>
      </c>
      <c r="Q2512" s="12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6">
        <f t="shared" si="201"/>
        <v>0</v>
      </c>
      <c r="Q2513" s="12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6">
        <f t="shared" si="201"/>
        <v>0</v>
      </c>
      <c r="Q2514" s="12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6">
        <f t="shared" si="201"/>
        <v>0</v>
      </c>
      <c r="Q2515" s="12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6">
        <f t="shared" si="201"/>
        <v>52.5</v>
      </c>
      <c r="Q2516" s="12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6">
        <f t="shared" si="201"/>
        <v>77.5</v>
      </c>
      <c r="Q2517" s="12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6">
        <f t="shared" si="201"/>
        <v>0</v>
      </c>
      <c r="Q2518" s="12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6">
        <f t="shared" si="201"/>
        <v>53.55</v>
      </c>
      <c r="Q2519" s="12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6">
        <f t="shared" si="201"/>
        <v>0</v>
      </c>
      <c r="Q2520" s="12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6">
        <f t="shared" si="201"/>
        <v>16.25</v>
      </c>
      <c r="Q2521" s="12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6">
        <f t="shared" si="201"/>
        <v>0</v>
      </c>
      <c r="Q2522" s="12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6">
        <f t="shared" si="201"/>
        <v>103.68</v>
      </c>
      <c r="Q2523" s="12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6">
        <f t="shared" si="201"/>
        <v>185.19</v>
      </c>
      <c r="Q2524" s="12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6">
        <f t="shared" si="201"/>
        <v>54.15</v>
      </c>
      <c r="Q2525" s="12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6">
        <f t="shared" si="201"/>
        <v>177.21</v>
      </c>
      <c r="Q2526" s="12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6">
        <f t="shared" si="201"/>
        <v>100.33</v>
      </c>
      <c r="Q2527" s="12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6">
        <f t="shared" si="201"/>
        <v>136.91</v>
      </c>
      <c r="Q2528" s="12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6">
        <f t="shared" si="201"/>
        <v>57.54</v>
      </c>
      <c r="Q2529" s="12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6">
        <f t="shared" si="201"/>
        <v>52.96</v>
      </c>
      <c r="Q2530" s="12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6">
        <f t="shared" si="201"/>
        <v>82.33</v>
      </c>
      <c r="Q2531" s="12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6">
        <f t="shared" si="201"/>
        <v>135.41999999999999</v>
      </c>
      <c r="Q2532" s="12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6">
        <f t="shared" si="201"/>
        <v>74.069999999999993</v>
      </c>
      <c r="Q2533" s="12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6">
        <f t="shared" si="201"/>
        <v>84.08</v>
      </c>
      <c r="Q2534" s="12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6">
        <f t="shared" si="201"/>
        <v>61.03</v>
      </c>
      <c r="Q2535" s="12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6">
        <f t="shared" si="201"/>
        <v>150</v>
      </c>
      <c r="Q2536" s="12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6">
        <f t="shared" si="201"/>
        <v>266.08999999999997</v>
      </c>
      <c r="Q2537" s="12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6">
        <f t="shared" si="201"/>
        <v>7.25</v>
      </c>
      <c r="Q2538" s="12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6">
        <f t="shared" si="201"/>
        <v>100</v>
      </c>
      <c r="Q2539" s="12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6">
        <f t="shared" si="201"/>
        <v>109.96</v>
      </c>
      <c r="Q2540" s="12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6">
        <f t="shared" si="201"/>
        <v>169.92</v>
      </c>
      <c r="Q2541" s="12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6">
        <f t="shared" si="201"/>
        <v>95.74</v>
      </c>
      <c r="Q2542" s="12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6">
        <f t="shared" si="201"/>
        <v>59.46</v>
      </c>
      <c r="Q2543" s="12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6">
        <f t="shared" si="201"/>
        <v>55.77</v>
      </c>
      <c r="Q2544" s="12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6">
        <f t="shared" si="201"/>
        <v>30.08</v>
      </c>
      <c r="Q2545" s="12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6">
        <f t="shared" si="201"/>
        <v>88.44</v>
      </c>
      <c r="Q2546" s="12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6">
        <f t="shared" si="201"/>
        <v>64.03</v>
      </c>
      <c r="Q2547" s="12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6">
        <f t="shared" si="201"/>
        <v>60.15</v>
      </c>
      <c r="Q2548" s="12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6">
        <f t="shared" si="201"/>
        <v>49.19</v>
      </c>
      <c r="Q2549" s="12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6">
        <f t="shared" si="201"/>
        <v>165.16</v>
      </c>
      <c r="Q2550" s="12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6">
        <f t="shared" si="201"/>
        <v>43.62</v>
      </c>
      <c r="Q2551" s="12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6">
        <f t="shared" si="201"/>
        <v>43.7</v>
      </c>
      <c r="Q2552" s="12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6">
        <f t="shared" si="201"/>
        <v>67.42</v>
      </c>
      <c r="Q2553" s="12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6">
        <f t="shared" si="201"/>
        <v>177.5</v>
      </c>
      <c r="Q2554" s="12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6">
        <f t="shared" si="201"/>
        <v>38.880000000000003</v>
      </c>
      <c r="Q2555" s="12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6">
        <f t="shared" si="201"/>
        <v>54.99</v>
      </c>
      <c r="Q2556" s="12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6">
        <f t="shared" si="201"/>
        <v>61.34</v>
      </c>
      <c r="Q2557" s="12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6">
        <f t="shared" si="201"/>
        <v>23.12</v>
      </c>
      <c r="Q2558" s="12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6">
        <f t="shared" si="201"/>
        <v>29.61</v>
      </c>
      <c r="Q2559" s="12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6">
        <f t="shared" si="201"/>
        <v>75.61</v>
      </c>
      <c r="Q2560" s="12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6">
        <f t="shared" si="201"/>
        <v>35.6</v>
      </c>
      <c r="Q2561" s="12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6">
        <f t="shared" si="201"/>
        <v>143</v>
      </c>
      <c r="Q2562" s="12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s="12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6">
        <f t="shared" ref="P2570:P2633" si="206">IFERROR(ROUND(E2570/L2570,2),0)</f>
        <v>50</v>
      </c>
      <c r="Q2570" s="12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6">
        <f t="shared" si="206"/>
        <v>72.5</v>
      </c>
      <c r="Q2571" s="12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6">
        <f t="shared" si="206"/>
        <v>29.5</v>
      </c>
      <c r="Q2572" s="12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6">
        <f t="shared" si="206"/>
        <v>62.5</v>
      </c>
      <c r="Q2573" s="12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6">
        <f t="shared" si="206"/>
        <v>0</v>
      </c>
      <c r="Q2574" s="12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6">
        <f t="shared" si="206"/>
        <v>0</v>
      </c>
      <c r="Q2575" s="12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6">
        <f t="shared" si="206"/>
        <v>0</v>
      </c>
      <c r="Q2576" s="12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6">
        <f t="shared" si="206"/>
        <v>0</v>
      </c>
      <c r="Q2577" s="12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6">
        <f t="shared" si="206"/>
        <v>0</v>
      </c>
      <c r="Q2578" s="12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6">
        <f t="shared" si="206"/>
        <v>0</v>
      </c>
      <c r="Q2579" s="12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6">
        <f t="shared" si="206"/>
        <v>0</v>
      </c>
      <c r="Q2580" s="12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6">
        <f t="shared" si="206"/>
        <v>23.08</v>
      </c>
      <c r="Q2581" s="12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6">
        <f t="shared" si="206"/>
        <v>25.5</v>
      </c>
      <c r="Q2582" s="12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6">
        <f t="shared" si="206"/>
        <v>48.18</v>
      </c>
      <c r="Q2583" s="12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6">
        <f t="shared" si="206"/>
        <v>1</v>
      </c>
      <c r="Q2584" s="12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6">
        <f t="shared" si="206"/>
        <v>1</v>
      </c>
      <c r="Q2585" s="12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6">
        <f t="shared" si="206"/>
        <v>0</v>
      </c>
      <c r="Q2586" s="12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6">
        <f t="shared" si="206"/>
        <v>50</v>
      </c>
      <c r="Q2587" s="12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6">
        <f t="shared" si="206"/>
        <v>5</v>
      </c>
      <c r="Q2588" s="12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6">
        <f t="shared" si="206"/>
        <v>202.83</v>
      </c>
      <c r="Q2589" s="12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6">
        <f t="shared" si="206"/>
        <v>29.13</v>
      </c>
      <c r="Q2590" s="12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6">
        <f t="shared" si="206"/>
        <v>5</v>
      </c>
      <c r="Q2591" s="12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6">
        <f t="shared" si="206"/>
        <v>0</v>
      </c>
      <c r="Q2592" s="12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6">
        <f t="shared" si="206"/>
        <v>13</v>
      </c>
      <c r="Q2593" s="12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6">
        <f t="shared" si="206"/>
        <v>50</v>
      </c>
      <c r="Q2594" s="12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6">
        <f t="shared" si="206"/>
        <v>0</v>
      </c>
      <c r="Q2595" s="12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6">
        <f t="shared" si="206"/>
        <v>1</v>
      </c>
      <c r="Q2596" s="12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6">
        <f t="shared" si="206"/>
        <v>96.05</v>
      </c>
      <c r="Q2597" s="12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6">
        <f t="shared" si="206"/>
        <v>305.77999999999997</v>
      </c>
      <c r="Q2598" s="12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6">
        <f t="shared" si="206"/>
        <v>12.14</v>
      </c>
      <c r="Q2599" s="12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6">
        <f t="shared" si="206"/>
        <v>83.57</v>
      </c>
      <c r="Q2600" s="12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6">
        <f t="shared" si="206"/>
        <v>18</v>
      </c>
      <c r="Q2601" s="12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6">
        <f t="shared" si="206"/>
        <v>115.53</v>
      </c>
      <c r="Q2602" s="12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6">
        <f t="shared" si="206"/>
        <v>21.9</v>
      </c>
      <c r="Q2603" s="12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6">
        <f t="shared" si="206"/>
        <v>80.02</v>
      </c>
      <c r="Q2604" s="12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6">
        <f t="shared" si="206"/>
        <v>35.520000000000003</v>
      </c>
      <c r="Q2605" s="12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6">
        <f t="shared" si="206"/>
        <v>64.930000000000007</v>
      </c>
      <c r="Q2606" s="12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6">
        <f t="shared" si="206"/>
        <v>60.97</v>
      </c>
      <c r="Q2607" s="12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6">
        <f t="shared" si="206"/>
        <v>31.44</v>
      </c>
      <c r="Q2608" s="12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6">
        <f t="shared" si="206"/>
        <v>81.95</v>
      </c>
      <c r="Q2609" s="12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6">
        <f t="shared" si="206"/>
        <v>58.93</v>
      </c>
      <c r="Q2610" s="12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6">
        <f t="shared" si="206"/>
        <v>157.29</v>
      </c>
      <c r="Q2611" s="12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6">
        <f t="shared" si="206"/>
        <v>55.76</v>
      </c>
      <c r="Q2612" s="12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6">
        <f t="shared" si="206"/>
        <v>83.8</v>
      </c>
      <c r="Q2613" s="12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6">
        <f t="shared" si="206"/>
        <v>58.42</v>
      </c>
      <c r="Q2614" s="12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6">
        <f t="shared" si="206"/>
        <v>270.57</v>
      </c>
      <c r="Q2615" s="12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6">
        <f t="shared" si="206"/>
        <v>107.1</v>
      </c>
      <c r="Q2616" s="12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6">
        <f t="shared" si="206"/>
        <v>47.18</v>
      </c>
      <c r="Q2617" s="12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6">
        <f t="shared" si="206"/>
        <v>120.31</v>
      </c>
      <c r="Q2618" s="12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6">
        <f t="shared" si="206"/>
        <v>27.6</v>
      </c>
      <c r="Q2619" s="12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6">
        <f t="shared" si="206"/>
        <v>205.3</v>
      </c>
      <c r="Q2620" s="12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6">
        <f t="shared" si="206"/>
        <v>35.549999999999997</v>
      </c>
      <c r="Q2621" s="12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6">
        <f t="shared" si="206"/>
        <v>74.64</v>
      </c>
      <c r="Q2622" s="12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6">
        <f t="shared" si="206"/>
        <v>47.06</v>
      </c>
      <c r="Q2623" s="12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6">
        <f t="shared" si="206"/>
        <v>26.59</v>
      </c>
      <c r="Q2624" s="12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6">
        <f t="shared" si="206"/>
        <v>36.770000000000003</v>
      </c>
      <c r="Q2625" s="12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6">
        <f t="shared" si="206"/>
        <v>31.82</v>
      </c>
      <c r="Q2626" s="12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s="12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6">
        <f t="shared" ref="P2634:P2697" si="211">IFERROR(ROUND(E2634/L2634,2),0)</f>
        <v>34.9</v>
      </c>
      <c r="Q2634" s="12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6">
        <f t="shared" si="211"/>
        <v>89.1</v>
      </c>
      <c r="Q2635" s="12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6">
        <f t="shared" si="211"/>
        <v>39.44</v>
      </c>
      <c r="Q2636" s="12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6">
        <f t="shared" si="211"/>
        <v>136.9</v>
      </c>
      <c r="Q2637" s="12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6">
        <f t="shared" si="211"/>
        <v>37.46</v>
      </c>
      <c r="Q2638" s="12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6">
        <f t="shared" si="211"/>
        <v>31.96</v>
      </c>
      <c r="Q2639" s="12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6">
        <f t="shared" si="211"/>
        <v>25.21</v>
      </c>
      <c r="Q2640" s="12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6">
        <f t="shared" si="211"/>
        <v>10.039999999999999</v>
      </c>
      <c r="Q2641" s="12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6">
        <f t="shared" si="211"/>
        <v>45.94</v>
      </c>
      <c r="Q2642" s="12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6">
        <f t="shared" si="211"/>
        <v>15</v>
      </c>
      <c r="Q2643" s="12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6">
        <f t="shared" si="211"/>
        <v>0</v>
      </c>
      <c r="Q2644" s="12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6">
        <f t="shared" si="211"/>
        <v>223.58</v>
      </c>
      <c r="Q2645" s="12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6">
        <f t="shared" si="211"/>
        <v>39.479999999999997</v>
      </c>
      <c r="Q2646" s="12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6">
        <f t="shared" si="211"/>
        <v>91.3</v>
      </c>
      <c r="Q2647" s="12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6">
        <f t="shared" si="211"/>
        <v>78.67</v>
      </c>
      <c r="Q2648" s="12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6">
        <f t="shared" si="211"/>
        <v>12</v>
      </c>
      <c r="Q2649" s="12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6">
        <f t="shared" si="211"/>
        <v>17.670000000000002</v>
      </c>
      <c r="Q2650" s="12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6">
        <f t="shared" si="211"/>
        <v>41.33</v>
      </c>
      <c r="Q2651" s="12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6">
        <f t="shared" si="211"/>
        <v>71.599999999999994</v>
      </c>
      <c r="Q2652" s="12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6">
        <f t="shared" si="211"/>
        <v>307.82</v>
      </c>
      <c r="Q2653" s="12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6">
        <f t="shared" si="211"/>
        <v>80.45</v>
      </c>
      <c r="Q2654" s="12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6">
        <f t="shared" si="211"/>
        <v>83.94</v>
      </c>
      <c r="Q2655" s="12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6">
        <f t="shared" si="211"/>
        <v>8.5</v>
      </c>
      <c r="Q2656" s="12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6">
        <f t="shared" si="211"/>
        <v>73.37</v>
      </c>
      <c r="Q2657" s="12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6">
        <f t="shared" si="211"/>
        <v>112.86</v>
      </c>
      <c r="Q2658" s="12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6">
        <f t="shared" si="211"/>
        <v>95.28</v>
      </c>
      <c r="Q2659" s="12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6">
        <f t="shared" si="211"/>
        <v>22.75</v>
      </c>
      <c r="Q2660" s="12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6">
        <f t="shared" si="211"/>
        <v>133.30000000000001</v>
      </c>
      <c r="Q2661" s="12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6">
        <f t="shared" si="211"/>
        <v>3.8</v>
      </c>
      <c r="Q2662" s="12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6">
        <f t="shared" si="211"/>
        <v>85.75</v>
      </c>
      <c r="Q2663" s="12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6">
        <f t="shared" si="211"/>
        <v>267</v>
      </c>
      <c r="Q2664" s="12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6">
        <f t="shared" si="211"/>
        <v>373.56</v>
      </c>
      <c r="Q2665" s="12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6">
        <f t="shared" si="211"/>
        <v>174.04</v>
      </c>
      <c r="Q2666" s="12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6">
        <f t="shared" si="211"/>
        <v>93.7</v>
      </c>
      <c r="Q2667" s="12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6">
        <f t="shared" si="211"/>
        <v>77.33</v>
      </c>
      <c r="Q2668" s="12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6">
        <f t="shared" si="211"/>
        <v>92.22</v>
      </c>
      <c r="Q2669" s="12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6">
        <f t="shared" si="211"/>
        <v>60.96</v>
      </c>
      <c r="Q2670" s="12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6">
        <f t="shared" si="211"/>
        <v>91</v>
      </c>
      <c r="Q2671" s="12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6">
        <f t="shared" si="211"/>
        <v>41.58</v>
      </c>
      <c r="Q2672" s="12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6">
        <f t="shared" si="211"/>
        <v>33.76</v>
      </c>
      <c r="Q2673" s="12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6">
        <f t="shared" si="211"/>
        <v>70.62</v>
      </c>
      <c r="Q2674" s="12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6">
        <f t="shared" si="211"/>
        <v>167.15</v>
      </c>
      <c r="Q2675" s="12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6">
        <f t="shared" si="211"/>
        <v>128.62</v>
      </c>
      <c r="Q2676" s="12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6">
        <f t="shared" si="211"/>
        <v>65.41</v>
      </c>
      <c r="Q2677" s="12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6">
        <f t="shared" si="211"/>
        <v>117.56</v>
      </c>
      <c r="Q2678" s="12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6">
        <f t="shared" si="211"/>
        <v>126.48</v>
      </c>
      <c r="Q2679" s="12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6">
        <f t="shared" si="211"/>
        <v>550</v>
      </c>
      <c r="Q2680" s="12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6">
        <f t="shared" si="211"/>
        <v>44</v>
      </c>
      <c r="Q2681" s="12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6">
        <f t="shared" si="211"/>
        <v>69</v>
      </c>
      <c r="Q2682" s="12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6">
        <f t="shared" si="211"/>
        <v>27.5</v>
      </c>
      <c r="Q2683" s="12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6">
        <f t="shared" si="211"/>
        <v>84.9</v>
      </c>
      <c r="Q2684" s="12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6">
        <f t="shared" si="211"/>
        <v>12</v>
      </c>
      <c r="Q2685" s="12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6">
        <f t="shared" si="211"/>
        <v>200</v>
      </c>
      <c r="Q2686" s="12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6">
        <f t="shared" si="211"/>
        <v>10</v>
      </c>
      <c r="Q2687" s="12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6">
        <f t="shared" si="211"/>
        <v>0</v>
      </c>
      <c r="Q2688" s="12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6">
        <f t="shared" si="211"/>
        <v>0</v>
      </c>
      <c r="Q2689" s="12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6">
        <f t="shared" si="211"/>
        <v>5.29</v>
      </c>
      <c r="Q2690" s="12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s="12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6">
        <f t="shared" ref="P2698:P2761" si="216">IFERROR(ROUND(E2698/L2698,2),0)</f>
        <v>89.21</v>
      </c>
      <c r="Q2698" s="12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6">
        <f t="shared" si="216"/>
        <v>116.56</v>
      </c>
      <c r="Q2699" s="12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6">
        <f t="shared" si="216"/>
        <v>13.01</v>
      </c>
      <c r="Q2700" s="12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6">
        <f t="shared" si="216"/>
        <v>0</v>
      </c>
      <c r="Q2701" s="12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6">
        <f t="shared" si="216"/>
        <v>17.5</v>
      </c>
      <c r="Q2702" s="12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6">
        <f t="shared" si="216"/>
        <v>34.130000000000003</v>
      </c>
      <c r="Q2703" s="12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6">
        <f t="shared" si="216"/>
        <v>132.35</v>
      </c>
      <c r="Q2704" s="12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6">
        <f t="shared" si="216"/>
        <v>922.22</v>
      </c>
      <c r="Q2705" s="12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6">
        <f t="shared" si="216"/>
        <v>163.57</v>
      </c>
      <c r="Q2706" s="12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6">
        <f t="shared" si="216"/>
        <v>217.38</v>
      </c>
      <c r="Q2707" s="12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6">
        <f t="shared" si="216"/>
        <v>149.44</v>
      </c>
      <c r="Q2708" s="12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6">
        <f t="shared" si="216"/>
        <v>71.239999999999995</v>
      </c>
      <c r="Q2709" s="12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6">
        <f t="shared" si="216"/>
        <v>44.46</v>
      </c>
      <c r="Q2710" s="12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6">
        <f t="shared" si="216"/>
        <v>164.94</v>
      </c>
      <c r="Q2711" s="12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6">
        <f t="shared" si="216"/>
        <v>84.87</v>
      </c>
      <c r="Q2712" s="12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6">
        <f t="shared" si="216"/>
        <v>53.95</v>
      </c>
      <c r="Q2713" s="12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6">
        <f t="shared" si="216"/>
        <v>50.53</v>
      </c>
      <c r="Q2714" s="12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6">
        <f t="shared" si="216"/>
        <v>108</v>
      </c>
      <c r="Q2715" s="12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6">
        <f t="shared" si="216"/>
        <v>95.37</v>
      </c>
      <c r="Q2716" s="12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6">
        <f t="shared" si="216"/>
        <v>57.63</v>
      </c>
      <c r="Q2717" s="12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6">
        <f t="shared" si="216"/>
        <v>64.16</v>
      </c>
      <c r="Q2718" s="12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6">
        <f t="shared" si="216"/>
        <v>92.39</v>
      </c>
      <c r="Q2719" s="12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6">
        <f t="shared" si="216"/>
        <v>125.98</v>
      </c>
      <c r="Q2720" s="12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6">
        <f t="shared" si="216"/>
        <v>94.64</v>
      </c>
      <c r="Q2721" s="12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6">
        <f t="shared" si="216"/>
        <v>170.7</v>
      </c>
      <c r="Q2722" s="12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6">
        <f t="shared" si="216"/>
        <v>40.76</v>
      </c>
      <c r="Q2723" s="12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6">
        <f t="shared" si="216"/>
        <v>68.25</v>
      </c>
      <c r="Q2724" s="12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6">
        <f t="shared" si="216"/>
        <v>95.49</v>
      </c>
      <c r="Q2725" s="12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6">
        <f t="shared" si="216"/>
        <v>7.19</v>
      </c>
      <c r="Q2726" s="12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6">
        <f t="shared" si="216"/>
        <v>511.65</v>
      </c>
      <c r="Q2727" s="12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6">
        <f t="shared" si="216"/>
        <v>261.75</v>
      </c>
      <c r="Q2728" s="12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6">
        <f t="shared" si="216"/>
        <v>69.760000000000005</v>
      </c>
      <c r="Q2729" s="12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6">
        <f t="shared" si="216"/>
        <v>77.23</v>
      </c>
      <c r="Q2730" s="12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6">
        <f t="shared" si="216"/>
        <v>340.57</v>
      </c>
      <c r="Q2731" s="12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6">
        <f t="shared" si="216"/>
        <v>67.42</v>
      </c>
      <c r="Q2732" s="12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6">
        <f t="shared" si="216"/>
        <v>845.7</v>
      </c>
      <c r="Q2733" s="12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6">
        <f t="shared" si="216"/>
        <v>97.19</v>
      </c>
      <c r="Q2734" s="12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6">
        <f t="shared" si="216"/>
        <v>451.84</v>
      </c>
      <c r="Q2735" s="12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6">
        <f t="shared" si="216"/>
        <v>138.66999999999999</v>
      </c>
      <c r="Q2736" s="12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6">
        <f t="shared" si="216"/>
        <v>21.64</v>
      </c>
      <c r="Q2737" s="12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6">
        <f t="shared" si="216"/>
        <v>169.52</v>
      </c>
      <c r="Q2738" s="12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6">
        <f t="shared" si="216"/>
        <v>161.88</v>
      </c>
      <c r="Q2739" s="12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6">
        <f t="shared" si="216"/>
        <v>493.13</v>
      </c>
      <c r="Q2740" s="12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6">
        <f t="shared" si="216"/>
        <v>22.12</v>
      </c>
      <c r="Q2741" s="12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6">
        <f t="shared" si="216"/>
        <v>18.239999999999998</v>
      </c>
      <c r="Q2742" s="12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6">
        <f t="shared" si="216"/>
        <v>8.75</v>
      </c>
      <c r="Q2743" s="12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6">
        <f t="shared" si="216"/>
        <v>40.61</v>
      </c>
      <c r="Q2744" s="12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6">
        <f t="shared" si="216"/>
        <v>0</v>
      </c>
      <c r="Q2745" s="12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6">
        <f t="shared" si="216"/>
        <v>37.950000000000003</v>
      </c>
      <c r="Q2746" s="12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6">
        <f t="shared" si="216"/>
        <v>35.729999999999997</v>
      </c>
      <c r="Q2747" s="12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6">
        <f t="shared" si="216"/>
        <v>42.16</v>
      </c>
      <c r="Q2748" s="12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6">
        <f t="shared" si="216"/>
        <v>35</v>
      </c>
      <c r="Q2749" s="12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6">
        <f t="shared" si="216"/>
        <v>13.25</v>
      </c>
      <c r="Q2750" s="12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6">
        <f t="shared" si="216"/>
        <v>55</v>
      </c>
      <c r="Q2751" s="12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6">
        <f t="shared" si="216"/>
        <v>0</v>
      </c>
      <c r="Q2752" s="12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6">
        <f t="shared" si="216"/>
        <v>0</v>
      </c>
      <c r="Q2753" s="12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6">
        <f t="shared" si="216"/>
        <v>39.29</v>
      </c>
      <c r="Q2754" s="12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s="12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6">
        <f t="shared" ref="P2762:P2825" si="221">IFERROR(ROUND(E2762/L2762,2),0)</f>
        <v>0</v>
      </c>
      <c r="Q2762" s="12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6">
        <f t="shared" si="221"/>
        <v>9</v>
      </c>
      <c r="Q2763" s="12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6">
        <f t="shared" si="221"/>
        <v>25</v>
      </c>
      <c r="Q2764" s="12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6">
        <f t="shared" si="221"/>
        <v>30</v>
      </c>
      <c r="Q2765" s="12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6">
        <f t="shared" si="221"/>
        <v>11.25</v>
      </c>
      <c r="Q2766" s="12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32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6">
        <f t="shared" si="221"/>
        <v>0</v>
      </c>
      <c r="Q2767" s="12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6">
        <f t="shared" si="221"/>
        <v>25</v>
      </c>
      <c r="Q2768" s="12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6">
        <f t="shared" si="221"/>
        <v>11.33</v>
      </c>
      <c r="Q2769" s="12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6">
        <f t="shared" si="221"/>
        <v>29.47</v>
      </c>
      <c r="Q2770" s="12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6">
        <f t="shared" si="221"/>
        <v>1</v>
      </c>
      <c r="Q2771" s="12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6">
        <f t="shared" si="221"/>
        <v>63.1</v>
      </c>
      <c r="Q2772" s="12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6">
        <f t="shared" si="221"/>
        <v>0</v>
      </c>
      <c r="Q2773" s="12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6">
        <f t="shared" si="221"/>
        <v>0</v>
      </c>
      <c r="Q2774" s="12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6">
        <f t="shared" si="221"/>
        <v>1</v>
      </c>
      <c r="Q2775" s="12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6">
        <f t="shared" si="221"/>
        <v>43.85</v>
      </c>
      <c r="Q2776" s="12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6">
        <f t="shared" si="221"/>
        <v>75</v>
      </c>
      <c r="Q2777" s="12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6">
        <f t="shared" si="221"/>
        <v>45.97</v>
      </c>
      <c r="Q2778" s="12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6">
        <f t="shared" si="221"/>
        <v>10</v>
      </c>
      <c r="Q2779" s="12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6">
        <f t="shared" si="221"/>
        <v>93.67</v>
      </c>
      <c r="Q2780" s="12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6">
        <f t="shared" si="221"/>
        <v>53</v>
      </c>
      <c r="Q2781" s="12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6">
        <f t="shared" si="221"/>
        <v>0</v>
      </c>
      <c r="Q2782" s="12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8" x14ac:dyDescent="0.2">
      <c r="A2783" s="9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20"/>
        <v>0</v>
      </c>
      <c r="P2783" s="6">
        <f t="shared" si="221"/>
        <v>7</v>
      </c>
      <c r="Q2783" s="12" t="s">
        <v>8315</v>
      </c>
      <c r="R2783" t="s">
        <v>8316</v>
      </c>
      <c r="S2783" s="16">
        <f t="shared" si="222"/>
        <v>42513.976319444439</v>
      </c>
      <c r="T2783" s="16">
        <f t="shared" si="223"/>
        <v>42559.976319444439</v>
      </c>
      <c r="U2783">
        <f t="shared" si="224"/>
        <v>2016</v>
      </c>
    </row>
    <row r="2784" spans="1:21" ht="48" x14ac:dyDescent="0.2">
      <c r="A2784" s="9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20"/>
        <v>0</v>
      </c>
      <c r="P2784" s="6">
        <f t="shared" si="221"/>
        <v>25</v>
      </c>
      <c r="Q2784" s="12" t="s">
        <v>8315</v>
      </c>
      <c r="R2784" t="s">
        <v>8316</v>
      </c>
      <c r="S2784" s="16">
        <f t="shared" si="222"/>
        <v>42243.790393518517</v>
      </c>
      <c r="T2784" s="16">
        <f t="shared" si="223"/>
        <v>42303.790393518517</v>
      </c>
      <c r="U2784">
        <f t="shared" si="224"/>
        <v>2015</v>
      </c>
    </row>
    <row r="2785" spans="1:21" ht="32" x14ac:dyDescent="0.2">
      <c r="A2785" s="9">
        <v>2914</v>
      </c>
      <c r="B2785" s="3" t="s">
        <v>2914</v>
      </c>
      <c r="C2785" s="3" t="s">
        <v>7024</v>
      </c>
      <c r="D2785" s="6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20"/>
        <v>0</v>
      </c>
      <c r="P2785" s="6">
        <f t="shared" si="221"/>
        <v>1</v>
      </c>
      <c r="Q2785" s="12" t="s">
        <v>8315</v>
      </c>
      <c r="R2785" t="s">
        <v>8316</v>
      </c>
      <c r="S2785" s="16">
        <f t="shared" si="222"/>
        <v>42017.907337962963</v>
      </c>
      <c r="T2785" s="16">
        <f t="shared" si="223"/>
        <v>42077.865671296298</v>
      </c>
      <c r="U2785">
        <f t="shared" si="224"/>
        <v>2015</v>
      </c>
    </row>
    <row r="2786" spans="1:21" ht="32" x14ac:dyDescent="0.2">
      <c r="A2786" s="9">
        <v>3145</v>
      </c>
      <c r="B2786" s="3" t="s">
        <v>3145</v>
      </c>
      <c r="C2786" s="3" t="s">
        <v>7255</v>
      </c>
      <c r="D2786" s="6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 s="6">
        <f t="shared" si="221"/>
        <v>0</v>
      </c>
      <c r="Q2786" s="12" t="s">
        <v>8315</v>
      </c>
      <c r="R2786" t="s">
        <v>8316</v>
      </c>
      <c r="S2786" s="16">
        <f t="shared" si="222"/>
        <v>42762.040902777779</v>
      </c>
      <c r="T2786" s="16">
        <f t="shared" si="223"/>
        <v>42821.999236111107</v>
      </c>
      <c r="U2786">
        <f t="shared" si="224"/>
        <v>2017</v>
      </c>
    </row>
    <row r="2787" spans="1:21" ht="48" x14ac:dyDescent="0.2">
      <c r="A2787" s="9">
        <v>3250</v>
      </c>
      <c r="B2787" s="3" t="s">
        <v>3250</v>
      </c>
      <c r="C2787" s="3" t="s">
        <v>7360</v>
      </c>
      <c r="D2787" s="6">
        <v>25000</v>
      </c>
      <c r="E2787" s="8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20"/>
        <v>102</v>
      </c>
      <c r="P2787" s="6">
        <f t="shared" si="221"/>
        <v>119.19</v>
      </c>
      <c r="Q2787" s="12" t="s">
        <v>8315</v>
      </c>
      <c r="R2787" t="s">
        <v>8316</v>
      </c>
      <c r="S2787" s="16">
        <f t="shared" si="222"/>
        <v>41918.742175925923</v>
      </c>
      <c r="T2787" s="16">
        <f t="shared" si="223"/>
        <v>41948.783842592595</v>
      </c>
      <c r="U2787">
        <f t="shared" si="224"/>
        <v>2014</v>
      </c>
    </row>
    <row r="2788" spans="1:21" ht="48" x14ac:dyDescent="0.2">
      <c r="A2788" s="9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20"/>
        <v>0</v>
      </c>
      <c r="P2788" s="6">
        <f t="shared" si="221"/>
        <v>0</v>
      </c>
      <c r="Q2788" s="12" t="s">
        <v>8315</v>
      </c>
      <c r="R2788" t="s">
        <v>8316</v>
      </c>
      <c r="S2788" s="16">
        <f t="shared" si="222"/>
        <v>41774.651203703703</v>
      </c>
      <c r="T2788" s="16">
        <f t="shared" si="223"/>
        <v>41834.651203703703</v>
      </c>
      <c r="U2788">
        <f t="shared" si="224"/>
        <v>2014</v>
      </c>
    </row>
    <row r="2789" spans="1:21" ht="48" x14ac:dyDescent="0.2">
      <c r="A2789" s="9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20"/>
        <v>26</v>
      </c>
      <c r="P2789" s="6">
        <f t="shared" si="221"/>
        <v>65.34</v>
      </c>
      <c r="Q2789" s="12" t="s">
        <v>8315</v>
      </c>
      <c r="R2789" t="s">
        <v>8316</v>
      </c>
      <c r="S2789" s="16">
        <f t="shared" si="222"/>
        <v>42614.268796296295</v>
      </c>
      <c r="T2789" s="16">
        <f t="shared" si="223"/>
        <v>42645.375</v>
      </c>
      <c r="U2789">
        <f t="shared" si="224"/>
        <v>2016</v>
      </c>
    </row>
    <row r="2790" spans="1:21" ht="48" x14ac:dyDescent="0.2">
      <c r="A2790" s="9">
        <v>3211</v>
      </c>
      <c r="B2790" s="3" t="s">
        <v>3211</v>
      </c>
      <c r="C2790" s="3" t="s">
        <v>7321</v>
      </c>
      <c r="D2790" s="6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20"/>
        <v>120</v>
      </c>
      <c r="P2790" s="6">
        <f t="shared" si="221"/>
        <v>85.53</v>
      </c>
      <c r="Q2790" s="12" t="s">
        <v>8315</v>
      </c>
      <c r="R2790" t="s">
        <v>8316</v>
      </c>
      <c r="S2790" s="16">
        <f t="shared" si="222"/>
        <v>41834.586574074077</v>
      </c>
      <c r="T2790" s="16">
        <f t="shared" si="223"/>
        <v>41866.083333333336</v>
      </c>
      <c r="U2790">
        <f t="shared" si="224"/>
        <v>2014</v>
      </c>
    </row>
    <row r="2791" spans="1:21" ht="48" x14ac:dyDescent="0.2">
      <c r="A2791" s="9">
        <v>3259</v>
      </c>
      <c r="B2791" s="3" t="s">
        <v>3259</v>
      </c>
      <c r="C2791" s="3" t="s">
        <v>7369</v>
      </c>
      <c r="D2791" s="6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20"/>
        <v>106</v>
      </c>
      <c r="P2791" s="6">
        <f t="shared" si="221"/>
        <v>251.74</v>
      </c>
      <c r="Q2791" s="12" t="s">
        <v>8315</v>
      </c>
      <c r="R2791" t="s">
        <v>8316</v>
      </c>
      <c r="S2791" s="16">
        <f t="shared" si="222"/>
        <v>42614.760937500003</v>
      </c>
      <c r="T2791" s="16">
        <f t="shared" si="223"/>
        <v>42644.165972222225</v>
      </c>
      <c r="U2791">
        <f t="shared" si="224"/>
        <v>2016</v>
      </c>
    </row>
    <row r="2792" spans="1:21" ht="48" x14ac:dyDescent="0.2">
      <c r="A2792" s="9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20"/>
        <v>104</v>
      </c>
      <c r="P2792" s="6">
        <f t="shared" si="221"/>
        <v>81.13</v>
      </c>
      <c r="Q2792" s="12" t="s">
        <v>8315</v>
      </c>
      <c r="R2792" t="s">
        <v>8316</v>
      </c>
      <c r="S2792" s="16">
        <f t="shared" si="222"/>
        <v>42135.60020833333</v>
      </c>
      <c r="T2792" s="16">
        <f t="shared" si="223"/>
        <v>42167.083333333328</v>
      </c>
      <c r="U2792">
        <f t="shared" si="224"/>
        <v>2015</v>
      </c>
    </row>
    <row r="2793" spans="1:21" ht="48" x14ac:dyDescent="0.2">
      <c r="A2793" s="9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20"/>
        <v>110</v>
      </c>
      <c r="P2793" s="6">
        <f t="shared" si="221"/>
        <v>92.04</v>
      </c>
      <c r="Q2793" s="12" t="s">
        <v>8315</v>
      </c>
      <c r="R2793" t="s">
        <v>8316</v>
      </c>
      <c r="S2793" s="16">
        <f t="shared" si="222"/>
        <v>42461.747199074074</v>
      </c>
      <c r="T2793" s="16">
        <f t="shared" si="223"/>
        <v>42491.747199074074</v>
      </c>
      <c r="U2793">
        <f t="shared" si="224"/>
        <v>2016</v>
      </c>
    </row>
    <row r="2794" spans="1:21" ht="48" x14ac:dyDescent="0.2">
      <c r="A2794" s="9">
        <v>2869</v>
      </c>
      <c r="B2794" s="3" t="s">
        <v>2869</v>
      </c>
      <c r="C2794" s="3" t="s">
        <v>6979</v>
      </c>
      <c r="D2794" s="6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20"/>
        <v>1</v>
      </c>
      <c r="P2794" s="6">
        <f t="shared" si="221"/>
        <v>35.4</v>
      </c>
      <c r="Q2794" s="12" t="s">
        <v>8315</v>
      </c>
      <c r="R2794" t="s">
        <v>8316</v>
      </c>
      <c r="S2794" s="16">
        <f t="shared" si="222"/>
        <v>42540.593530092592</v>
      </c>
      <c r="T2794" s="16">
        <f t="shared" si="223"/>
        <v>42570.593530092592</v>
      </c>
      <c r="U2794">
        <f t="shared" si="224"/>
        <v>2016</v>
      </c>
    </row>
    <row r="2795" spans="1:21" ht="48" x14ac:dyDescent="0.2">
      <c r="A2795" s="9">
        <v>2875</v>
      </c>
      <c r="B2795" s="3" t="s">
        <v>2875</v>
      </c>
      <c r="C2795" s="3" t="s">
        <v>6985</v>
      </c>
      <c r="D2795" s="6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20"/>
        <v>0</v>
      </c>
      <c r="P2795" s="6">
        <f t="shared" si="221"/>
        <v>2.33</v>
      </c>
      <c r="Q2795" s="12" t="s">
        <v>8315</v>
      </c>
      <c r="R2795" t="s">
        <v>8316</v>
      </c>
      <c r="S2795" s="16">
        <f t="shared" si="222"/>
        <v>42465.128391203703</v>
      </c>
      <c r="T2795" s="16">
        <f t="shared" si="223"/>
        <v>42495.128391203703</v>
      </c>
      <c r="U2795">
        <f t="shared" si="224"/>
        <v>2016</v>
      </c>
    </row>
    <row r="2796" spans="1:21" ht="48" x14ac:dyDescent="0.2">
      <c r="A2796" s="9">
        <v>3147</v>
      </c>
      <c r="B2796" s="3" t="s">
        <v>3147</v>
      </c>
      <c r="C2796" s="3" t="s">
        <v>7257</v>
      </c>
      <c r="D2796" s="6">
        <v>20000</v>
      </c>
      <c r="E2796" s="8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20"/>
        <v>118</v>
      </c>
      <c r="P2796" s="6">
        <f t="shared" si="221"/>
        <v>110.35</v>
      </c>
      <c r="Q2796" s="12" t="s">
        <v>8315</v>
      </c>
      <c r="R2796" t="s">
        <v>8316</v>
      </c>
      <c r="S2796" s="16">
        <f t="shared" si="222"/>
        <v>41909.969386574077</v>
      </c>
      <c r="T2796" s="16">
        <f t="shared" si="223"/>
        <v>41950.011053240742</v>
      </c>
      <c r="U2796">
        <f t="shared" si="224"/>
        <v>2014</v>
      </c>
    </row>
    <row r="2797" spans="1:21" ht="32" x14ac:dyDescent="0.2">
      <c r="A2797" s="9">
        <v>3219</v>
      </c>
      <c r="B2797" s="3" t="s">
        <v>3219</v>
      </c>
      <c r="C2797" s="3" t="s">
        <v>7329</v>
      </c>
      <c r="D2797" s="6">
        <v>20000</v>
      </c>
      <c r="E2797" s="8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20"/>
        <v>100</v>
      </c>
      <c r="P2797" s="6">
        <f t="shared" si="221"/>
        <v>168.25</v>
      </c>
      <c r="Q2797" s="12" t="s">
        <v>8315</v>
      </c>
      <c r="R2797" t="s">
        <v>8316</v>
      </c>
      <c r="S2797" s="16">
        <f t="shared" si="222"/>
        <v>42050.983182870375</v>
      </c>
      <c r="T2797" s="16">
        <f t="shared" si="223"/>
        <v>42085.941516203704</v>
      </c>
      <c r="U2797">
        <f t="shared" si="224"/>
        <v>2015</v>
      </c>
    </row>
    <row r="2798" spans="1:21" ht="48" x14ac:dyDescent="0.2">
      <c r="A2798" s="9">
        <v>3229</v>
      </c>
      <c r="B2798" s="3" t="s">
        <v>3229</v>
      </c>
      <c r="C2798" s="3" t="s">
        <v>7339</v>
      </c>
      <c r="D2798" s="6">
        <v>20000</v>
      </c>
      <c r="E2798" s="8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20"/>
        <v>108</v>
      </c>
      <c r="P2798" s="6">
        <f t="shared" si="221"/>
        <v>106.8</v>
      </c>
      <c r="Q2798" s="12" t="s">
        <v>8315</v>
      </c>
      <c r="R2798" t="s">
        <v>8316</v>
      </c>
      <c r="S2798" s="16">
        <f t="shared" si="222"/>
        <v>41933.291643518518</v>
      </c>
      <c r="T2798" s="16">
        <f t="shared" si="223"/>
        <v>41963.333310185189</v>
      </c>
      <c r="U2798">
        <f t="shared" si="224"/>
        <v>2014</v>
      </c>
    </row>
    <row r="2799" spans="1:21" ht="48" x14ac:dyDescent="0.2">
      <c r="A2799" s="9">
        <v>3236</v>
      </c>
      <c r="B2799" s="3" t="s">
        <v>3236</v>
      </c>
      <c r="C2799" s="3" t="s">
        <v>7346</v>
      </c>
      <c r="D2799" s="6">
        <v>20000</v>
      </c>
      <c r="E2799" s="8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20"/>
        <v>101</v>
      </c>
      <c r="P2799" s="6">
        <f t="shared" si="221"/>
        <v>182.91</v>
      </c>
      <c r="Q2799" s="12" t="s">
        <v>8315</v>
      </c>
      <c r="R2799" t="s">
        <v>8316</v>
      </c>
      <c r="S2799" s="16">
        <f t="shared" si="222"/>
        <v>42702.917048611111</v>
      </c>
      <c r="T2799" s="16">
        <f t="shared" si="223"/>
        <v>42732.917048611111</v>
      </c>
      <c r="U2799">
        <f t="shared" si="224"/>
        <v>2016</v>
      </c>
    </row>
    <row r="2800" spans="1:21" ht="48" x14ac:dyDescent="0.2">
      <c r="A2800" s="9">
        <v>3253</v>
      </c>
      <c r="B2800" s="3" t="s">
        <v>3253</v>
      </c>
      <c r="C2800" s="3" t="s">
        <v>7363</v>
      </c>
      <c r="D2800" s="6">
        <v>20000</v>
      </c>
      <c r="E2800" s="8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20"/>
        <v>102</v>
      </c>
      <c r="P2800" s="6">
        <f t="shared" si="221"/>
        <v>177.09</v>
      </c>
      <c r="Q2800" s="12" t="s">
        <v>8315</v>
      </c>
      <c r="R2800" t="s">
        <v>8316</v>
      </c>
      <c r="S2800" s="16">
        <f t="shared" si="222"/>
        <v>42602.576712962968</v>
      </c>
      <c r="T2800" s="16">
        <f t="shared" si="223"/>
        <v>42621.15625</v>
      </c>
      <c r="U2800">
        <f t="shared" si="224"/>
        <v>2016</v>
      </c>
    </row>
    <row r="2801" spans="1:21" ht="32" x14ac:dyDescent="0.2">
      <c r="A2801" s="9">
        <v>3728</v>
      </c>
      <c r="B2801" s="3" t="s">
        <v>3725</v>
      </c>
      <c r="C2801" s="3" t="s">
        <v>7838</v>
      </c>
      <c r="D2801" s="6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20"/>
        <v>9</v>
      </c>
      <c r="P2801" s="6">
        <f t="shared" si="221"/>
        <v>60.06</v>
      </c>
      <c r="Q2801" s="12" t="s">
        <v>8315</v>
      </c>
      <c r="R2801" t="s">
        <v>8316</v>
      </c>
      <c r="S2801" s="16">
        <f t="shared" si="222"/>
        <v>42205.171018518522</v>
      </c>
      <c r="T2801" s="16">
        <f t="shared" si="223"/>
        <v>42235.171018518522</v>
      </c>
      <c r="U2801">
        <f t="shared" si="224"/>
        <v>2015</v>
      </c>
    </row>
    <row r="2802" spans="1:21" ht="48" x14ac:dyDescent="0.2">
      <c r="A2802" s="9">
        <v>3741</v>
      </c>
      <c r="B2802" s="3" t="s">
        <v>3738</v>
      </c>
      <c r="C2802" s="3" t="s">
        <v>7851</v>
      </c>
      <c r="D2802" s="6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20"/>
        <v>0</v>
      </c>
      <c r="P2802" s="6">
        <f t="shared" si="221"/>
        <v>0</v>
      </c>
      <c r="Q2802" s="12" t="s">
        <v>8315</v>
      </c>
      <c r="R2802" t="s">
        <v>8316</v>
      </c>
      <c r="S2802" s="16">
        <f t="shared" si="222"/>
        <v>42325.920717592591</v>
      </c>
      <c r="T2802" s="16">
        <f t="shared" si="223"/>
        <v>42355.920717592591</v>
      </c>
      <c r="U2802">
        <f t="shared" si="224"/>
        <v>2015</v>
      </c>
    </row>
    <row r="2803" spans="1:21" ht="48" x14ac:dyDescent="0.2">
      <c r="A2803" s="9">
        <v>3929</v>
      </c>
      <c r="B2803" s="3" t="s">
        <v>3926</v>
      </c>
      <c r="C2803" s="3" t="s">
        <v>8037</v>
      </c>
      <c r="D2803" s="6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20"/>
        <v>2</v>
      </c>
      <c r="P2803" s="6">
        <f t="shared" si="221"/>
        <v>32.36</v>
      </c>
      <c r="Q2803" s="12" t="s">
        <v>8315</v>
      </c>
      <c r="R2803" t="s">
        <v>8316</v>
      </c>
      <c r="S2803" s="16">
        <f t="shared" si="222"/>
        <v>42601.827141203699</v>
      </c>
      <c r="T2803" s="16">
        <f t="shared" si="223"/>
        <v>42631.827141203699</v>
      </c>
      <c r="U2803">
        <f t="shared" si="224"/>
        <v>2016</v>
      </c>
    </row>
    <row r="2804" spans="1:21" ht="48" x14ac:dyDescent="0.2">
      <c r="A2804" s="9">
        <v>3936</v>
      </c>
      <c r="B2804" s="3" t="s">
        <v>3933</v>
      </c>
      <c r="C2804" s="3" t="s">
        <v>8044</v>
      </c>
      <c r="D2804" s="6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20"/>
        <v>0</v>
      </c>
      <c r="P2804" s="6">
        <f t="shared" si="221"/>
        <v>0</v>
      </c>
      <c r="Q2804" s="12" t="s">
        <v>8315</v>
      </c>
      <c r="R2804" t="s">
        <v>8316</v>
      </c>
      <c r="S2804" s="16">
        <f t="shared" si="222"/>
        <v>42675.262962962966</v>
      </c>
      <c r="T2804" s="16">
        <f t="shared" si="223"/>
        <v>42705.304629629631</v>
      </c>
      <c r="U2804">
        <f t="shared" si="224"/>
        <v>2016</v>
      </c>
    </row>
    <row r="2805" spans="1:21" ht="48" x14ac:dyDescent="0.2">
      <c r="A2805" s="9">
        <v>4029</v>
      </c>
      <c r="B2805" s="3" t="s">
        <v>4025</v>
      </c>
      <c r="C2805" s="3" t="s">
        <v>8134</v>
      </c>
      <c r="D2805" s="6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20"/>
        <v>0</v>
      </c>
      <c r="P2805" s="6">
        <f t="shared" si="221"/>
        <v>0</v>
      </c>
      <c r="Q2805" s="12" t="s">
        <v>8315</v>
      </c>
      <c r="R2805" t="s">
        <v>8316</v>
      </c>
      <c r="S2805" s="16">
        <f t="shared" si="222"/>
        <v>42322.025115740747</v>
      </c>
      <c r="T2805" s="16">
        <f t="shared" si="223"/>
        <v>42352.025115740747</v>
      </c>
      <c r="U2805">
        <f t="shared" si="224"/>
        <v>2015</v>
      </c>
    </row>
    <row r="2806" spans="1:21" ht="48" x14ac:dyDescent="0.2">
      <c r="A2806" s="9">
        <v>4049</v>
      </c>
      <c r="B2806" s="3" t="s">
        <v>4045</v>
      </c>
      <c r="C2806" s="3" t="s">
        <v>8153</v>
      </c>
      <c r="D2806" s="6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20"/>
        <v>0</v>
      </c>
      <c r="P2806" s="6">
        <f t="shared" si="221"/>
        <v>16</v>
      </c>
      <c r="Q2806" s="12" t="s">
        <v>8315</v>
      </c>
      <c r="R2806" t="s">
        <v>8316</v>
      </c>
      <c r="S2806" s="16">
        <f t="shared" si="222"/>
        <v>42169.958506944444</v>
      </c>
      <c r="T2806" s="16">
        <f t="shared" si="223"/>
        <v>42199.958506944444</v>
      </c>
      <c r="U2806">
        <f t="shared" si="224"/>
        <v>2015</v>
      </c>
    </row>
    <row r="2807" spans="1:21" ht="48" x14ac:dyDescent="0.2">
      <c r="A2807" s="9">
        <v>4062</v>
      </c>
      <c r="B2807" s="3" t="s">
        <v>4058</v>
      </c>
      <c r="C2807" s="3" t="s">
        <v>8166</v>
      </c>
      <c r="D2807" s="6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20"/>
        <v>2</v>
      </c>
      <c r="P2807" s="6">
        <f t="shared" si="221"/>
        <v>163.33000000000001</v>
      </c>
      <c r="Q2807" s="12" t="s">
        <v>8315</v>
      </c>
      <c r="R2807" t="s">
        <v>8316</v>
      </c>
      <c r="S2807" s="16">
        <f t="shared" si="222"/>
        <v>42523.739212962959</v>
      </c>
      <c r="T2807" s="16">
        <f t="shared" si="223"/>
        <v>42553.739212962959</v>
      </c>
      <c r="U2807">
        <f t="shared" si="224"/>
        <v>2016</v>
      </c>
    </row>
    <row r="2808" spans="1:21" ht="48" x14ac:dyDescent="0.2">
      <c r="A2808" s="9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20"/>
        <v>0</v>
      </c>
      <c r="P2808" s="6">
        <f t="shared" si="221"/>
        <v>0</v>
      </c>
      <c r="Q2808" s="12" t="s">
        <v>8315</v>
      </c>
      <c r="R2808" t="s">
        <v>8316</v>
      </c>
      <c r="S2808" s="16">
        <f t="shared" si="222"/>
        <v>42700.804756944446</v>
      </c>
      <c r="T2808" s="16">
        <f t="shared" si="223"/>
        <v>42730.804756944446</v>
      </c>
      <c r="U2808">
        <f t="shared" si="224"/>
        <v>2016</v>
      </c>
    </row>
    <row r="2809" spans="1:21" ht="32" x14ac:dyDescent="0.2">
      <c r="A2809" s="9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20"/>
        <v>70</v>
      </c>
      <c r="P2809" s="6">
        <f t="shared" si="221"/>
        <v>63.56</v>
      </c>
      <c r="Q2809" s="12" t="s">
        <v>8315</v>
      </c>
      <c r="R2809" t="s">
        <v>8316</v>
      </c>
      <c r="S2809" s="16">
        <f t="shared" si="222"/>
        <v>41990.584108796291</v>
      </c>
      <c r="T2809" s="16">
        <f t="shared" si="223"/>
        <v>42036.120833333334</v>
      </c>
      <c r="U2809">
        <f t="shared" si="224"/>
        <v>2014</v>
      </c>
    </row>
    <row r="2810" spans="1:21" ht="48" x14ac:dyDescent="0.2">
      <c r="A2810" s="9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20"/>
        <v>0</v>
      </c>
      <c r="P2810" s="6">
        <f t="shared" si="221"/>
        <v>0</v>
      </c>
      <c r="Q2810" s="12" t="s">
        <v>8315</v>
      </c>
      <c r="R2810" t="s">
        <v>8316</v>
      </c>
      <c r="S2810" s="16">
        <f t="shared" si="222"/>
        <v>42550.048449074078</v>
      </c>
      <c r="T2810" s="16">
        <f t="shared" si="223"/>
        <v>42580.978472222225</v>
      </c>
      <c r="U2810">
        <f t="shared" si="224"/>
        <v>2016</v>
      </c>
    </row>
    <row r="2811" spans="1:21" ht="48" x14ac:dyDescent="0.2">
      <c r="A2811" s="9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20"/>
        <v>18</v>
      </c>
      <c r="P2811" s="6">
        <f t="shared" si="221"/>
        <v>32.979999999999997</v>
      </c>
      <c r="Q2811" s="12" t="s">
        <v>8315</v>
      </c>
      <c r="R2811" t="s">
        <v>8316</v>
      </c>
      <c r="S2811" s="16">
        <f t="shared" si="222"/>
        <v>42436.509108796294</v>
      </c>
      <c r="T2811" s="16">
        <f t="shared" si="223"/>
        <v>42471.467442129629</v>
      </c>
      <c r="U2811">
        <f t="shared" si="224"/>
        <v>2016</v>
      </c>
    </row>
    <row r="2812" spans="1:21" ht="48" x14ac:dyDescent="0.2">
      <c r="A2812" s="9">
        <v>3274</v>
      </c>
      <c r="B2812" s="3" t="s">
        <v>3274</v>
      </c>
      <c r="C2812" s="3" t="s">
        <v>7384</v>
      </c>
      <c r="D2812" s="6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20"/>
        <v>101</v>
      </c>
      <c r="P2812" s="6">
        <f t="shared" si="221"/>
        <v>54.91</v>
      </c>
      <c r="Q2812" s="12" t="s">
        <v>8315</v>
      </c>
      <c r="R2812" t="s">
        <v>8316</v>
      </c>
      <c r="S2812" s="16">
        <f t="shared" si="222"/>
        <v>42400.704537037032</v>
      </c>
      <c r="T2812" s="16">
        <f t="shared" si="223"/>
        <v>42444.875</v>
      </c>
      <c r="U2812">
        <f t="shared" si="224"/>
        <v>2016</v>
      </c>
    </row>
    <row r="2813" spans="1:21" ht="48" x14ac:dyDescent="0.2">
      <c r="A2813" s="9">
        <v>534</v>
      </c>
      <c r="B2813" s="3" t="s">
        <v>535</v>
      </c>
      <c r="C2813" s="3" t="s">
        <v>4644</v>
      </c>
      <c r="D2813" s="6">
        <v>15000</v>
      </c>
      <c r="E2813" s="8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20"/>
        <v>105</v>
      </c>
      <c r="P2813" s="6">
        <f t="shared" si="221"/>
        <v>327.08</v>
      </c>
      <c r="Q2813" s="12" t="s">
        <v>8315</v>
      </c>
      <c r="R2813" t="s">
        <v>8316</v>
      </c>
      <c r="S2813" s="16">
        <f t="shared" si="222"/>
        <v>42270.810995370368</v>
      </c>
      <c r="T2813" s="16">
        <f t="shared" si="223"/>
        <v>42309.958333333328</v>
      </c>
      <c r="U2813">
        <f t="shared" si="224"/>
        <v>2015</v>
      </c>
    </row>
    <row r="2814" spans="1:21" ht="48" x14ac:dyDescent="0.2">
      <c r="A2814" s="9">
        <v>1293</v>
      </c>
      <c r="B2814" s="3" t="s">
        <v>1294</v>
      </c>
      <c r="C2814" s="3" t="s">
        <v>5403</v>
      </c>
      <c r="D2814" s="6">
        <v>15000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20"/>
        <v>102</v>
      </c>
      <c r="P2814" s="6">
        <f t="shared" si="221"/>
        <v>127.79</v>
      </c>
      <c r="Q2814" s="12" t="s">
        <v>8315</v>
      </c>
      <c r="R2814" t="s">
        <v>8316</v>
      </c>
      <c r="S2814" s="16">
        <f t="shared" si="222"/>
        <v>42292.701053240744</v>
      </c>
      <c r="T2814" s="16">
        <f t="shared" si="223"/>
        <v>42322.742719907401</v>
      </c>
      <c r="U2814">
        <f t="shared" si="224"/>
        <v>2015</v>
      </c>
    </row>
    <row r="2815" spans="1:21" ht="48" x14ac:dyDescent="0.2">
      <c r="A2815" s="9">
        <v>2868</v>
      </c>
      <c r="B2815" s="3" t="s">
        <v>2868</v>
      </c>
      <c r="C2815" s="3" t="s">
        <v>6978</v>
      </c>
      <c r="D2815" s="6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20"/>
        <v>42</v>
      </c>
      <c r="P2815" s="6">
        <f t="shared" si="221"/>
        <v>105.03</v>
      </c>
      <c r="Q2815" s="12" t="s">
        <v>8315</v>
      </c>
      <c r="R2815" t="s">
        <v>8316</v>
      </c>
      <c r="S2815" s="16">
        <f t="shared" si="222"/>
        <v>42618.827013888891</v>
      </c>
      <c r="T2815" s="16">
        <f t="shared" si="223"/>
        <v>42648.827013888891</v>
      </c>
      <c r="U2815">
        <f t="shared" si="224"/>
        <v>2016</v>
      </c>
    </row>
    <row r="2816" spans="1:21" ht="48" x14ac:dyDescent="0.2">
      <c r="A2816" s="9">
        <v>3128</v>
      </c>
      <c r="B2816" s="3" t="s">
        <v>3128</v>
      </c>
      <c r="C2816" s="3" t="s">
        <v>7238</v>
      </c>
      <c r="D2816" s="6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20"/>
        <v>109</v>
      </c>
      <c r="P2816" s="6">
        <f t="shared" si="221"/>
        <v>139.24</v>
      </c>
      <c r="Q2816" s="12" t="s">
        <v>8315</v>
      </c>
      <c r="R2816" t="s">
        <v>8316</v>
      </c>
      <c r="S2816" s="16">
        <f t="shared" si="222"/>
        <v>42780.825706018513</v>
      </c>
      <c r="T2816" s="16">
        <f t="shared" si="223"/>
        <v>42810.784039351856</v>
      </c>
      <c r="U2816">
        <f t="shared" si="224"/>
        <v>2017</v>
      </c>
    </row>
    <row r="2817" spans="1:21" ht="48" x14ac:dyDescent="0.2">
      <c r="A2817" s="9">
        <v>3187</v>
      </c>
      <c r="B2817" s="3" t="s">
        <v>3187</v>
      </c>
      <c r="C2817" s="3" t="s">
        <v>7297</v>
      </c>
      <c r="D2817" s="6">
        <v>15000</v>
      </c>
      <c r="E2817" s="8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20"/>
        <v>116</v>
      </c>
      <c r="P2817" s="6">
        <f t="shared" si="221"/>
        <v>71.489999999999995</v>
      </c>
      <c r="Q2817" s="12" t="s">
        <v>8315</v>
      </c>
      <c r="R2817" t="s">
        <v>8316</v>
      </c>
      <c r="S2817" s="16">
        <f t="shared" si="222"/>
        <v>41835.666354166664</v>
      </c>
      <c r="T2817" s="16">
        <f t="shared" si="223"/>
        <v>41855.666354166664</v>
      </c>
      <c r="U2817">
        <f t="shared" si="224"/>
        <v>2014</v>
      </c>
    </row>
    <row r="2818" spans="1:21" ht="32" x14ac:dyDescent="0.2">
      <c r="A2818" s="9">
        <v>3220</v>
      </c>
      <c r="B2818" s="3" t="s">
        <v>3220</v>
      </c>
      <c r="C2818" s="3" t="s">
        <v>7330</v>
      </c>
      <c r="D2818" s="6">
        <v>15000</v>
      </c>
      <c r="E2818" s="8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20"/>
        <v>101</v>
      </c>
      <c r="P2818" s="6">
        <f t="shared" si="221"/>
        <v>256.37</v>
      </c>
      <c r="Q2818" s="12" t="s">
        <v>8315</v>
      </c>
      <c r="R2818" t="s">
        <v>8316</v>
      </c>
      <c r="S2818" s="16">
        <f t="shared" si="222"/>
        <v>42772.833379629628</v>
      </c>
      <c r="T2818" s="16">
        <f t="shared" si="223"/>
        <v>42806.875</v>
      </c>
      <c r="U2818">
        <f t="shared" si="224"/>
        <v>2017</v>
      </c>
    </row>
    <row r="2819" spans="1:21" ht="48" x14ac:dyDescent="0.2">
      <c r="A2819" s="9">
        <v>3235</v>
      </c>
      <c r="B2819" s="3" t="s">
        <v>3235</v>
      </c>
      <c r="C2819" s="3" t="s">
        <v>7345</v>
      </c>
      <c r="D2819" s="6">
        <v>15000</v>
      </c>
      <c r="E2819" s="8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20"/>
        <v>103</v>
      </c>
      <c r="P2819" s="6">
        <f t="shared" si="221"/>
        <v>85.53</v>
      </c>
      <c r="Q2819" s="12" t="s">
        <v>8315</v>
      </c>
      <c r="R2819" t="s">
        <v>8316</v>
      </c>
      <c r="S2819" s="16">
        <f t="shared" si="222"/>
        <v>42522.347812499997</v>
      </c>
      <c r="T2819" s="16">
        <f t="shared" si="223"/>
        <v>42552.347812499997</v>
      </c>
      <c r="U2819">
        <f t="shared" si="224"/>
        <v>2016</v>
      </c>
    </row>
    <row r="2820" spans="1:21" ht="48" x14ac:dyDescent="0.2">
      <c r="A2820" s="9">
        <v>3267</v>
      </c>
      <c r="B2820" s="3" t="s">
        <v>3267</v>
      </c>
      <c r="C2820" s="3" t="s">
        <v>7377</v>
      </c>
      <c r="D2820" s="6">
        <v>15000</v>
      </c>
      <c r="E2820" s="8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20"/>
        <v>102</v>
      </c>
      <c r="P2820" s="6">
        <f t="shared" si="221"/>
        <v>53.18</v>
      </c>
      <c r="Q2820" s="12" t="s">
        <v>8315</v>
      </c>
      <c r="R2820" t="s">
        <v>8316</v>
      </c>
      <c r="S2820" s="16">
        <f t="shared" si="222"/>
        <v>42172.757638888885</v>
      </c>
      <c r="T2820" s="16">
        <f t="shared" si="223"/>
        <v>42202.757638888885</v>
      </c>
      <c r="U2820">
        <f t="shared" si="224"/>
        <v>2015</v>
      </c>
    </row>
    <row r="2821" spans="1:21" ht="48" x14ac:dyDescent="0.2">
      <c r="A2821" s="9">
        <v>3286</v>
      </c>
      <c r="B2821" s="3" t="s">
        <v>3286</v>
      </c>
      <c r="C2821" s="3" t="s">
        <v>7396</v>
      </c>
      <c r="D2821" s="6">
        <v>15000</v>
      </c>
      <c r="E2821" s="8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20"/>
        <v>102</v>
      </c>
      <c r="P2821" s="6">
        <f t="shared" si="221"/>
        <v>125.12</v>
      </c>
      <c r="Q2821" s="12" t="s">
        <v>8315</v>
      </c>
      <c r="R2821" t="s">
        <v>8316</v>
      </c>
      <c r="S2821" s="16">
        <f t="shared" si="222"/>
        <v>42567.840069444443</v>
      </c>
      <c r="T2821" s="16">
        <f t="shared" si="223"/>
        <v>42597.840069444443</v>
      </c>
      <c r="U2821">
        <f t="shared" si="224"/>
        <v>2016</v>
      </c>
    </row>
    <row r="2822" spans="1:21" ht="48" x14ac:dyDescent="0.2">
      <c r="A2822" s="9">
        <v>3304</v>
      </c>
      <c r="B2822" s="3" t="s">
        <v>3304</v>
      </c>
      <c r="C2822" s="3" t="s">
        <v>7414</v>
      </c>
      <c r="D2822" s="6">
        <v>15000</v>
      </c>
      <c r="E2822" s="8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20"/>
        <v>105</v>
      </c>
      <c r="P2822" s="6">
        <f t="shared" si="221"/>
        <v>89.59</v>
      </c>
      <c r="Q2822" s="12" t="s">
        <v>8315</v>
      </c>
      <c r="R2822" t="s">
        <v>8316</v>
      </c>
      <c r="S2822" s="16">
        <f t="shared" si="222"/>
        <v>42696.624444444446</v>
      </c>
      <c r="T2822" s="16">
        <f t="shared" si="223"/>
        <v>42726.624444444446</v>
      </c>
      <c r="U2822">
        <f t="shared" si="224"/>
        <v>2016</v>
      </c>
    </row>
    <row r="2823" spans="1:21" ht="32" x14ac:dyDescent="0.2">
      <c r="A2823" s="9">
        <v>3338</v>
      </c>
      <c r="B2823" s="3" t="s">
        <v>3338</v>
      </c>
      <c r="C2823" s="3" t="s">
        <v>7448</v>
      </c>
      <c r="D2823" s="6">
        <v>15000</v>
      </c>
      <c r="E2823" s="8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20"/>
        <v>102</v>
      </c>
      <c r="P2823" s="6">
        <f t="shared" si="221"/>
        <v>136.85</v>
      </c>
      <c r="Q2823" s="12" t="s">
        <v>8315</v>
      </c>
      <c r="R2823" t="s">
        <v>8316</v>
      </c>
      <c r="S2823" s="16">
        <f t="shared" si="222"/>
        <v>42769.574999999997</v>
      </c>
      <c r="T2823" s="16">
        <f t="shared" si="223"/>
        <v>42790.574999999997</v>
      </c>
      <c r="U2823">
        <f t="shared" si="224"/>
        <v>2017</v>
      </c>
    </row>
    <row r="2824" spans="1:21" ht="48" x14ac:dyDescent="0.2">
      <c r="A2824" s="9">
        <v>3402</v>
      </c>
      <c r="B2824" s="3" t="s">
        <v>3401</v>
      </c>
      <c r="C2824" s="3" t="s">
        <v>7512</v>
      </c>
      <c r="D2824" s="6">
        <v>15000</v>
      </c>
      <c r="E2824" s="8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20"/>
        <v>110</v>
      </c>
      <c r="P2824" s="6">
        <f t="shared" si="221"/>
        <v>99.79</v>
      </c>
      <c r="Q2824" s="12" t="s">
        <v>8315</v>
      </c>
      <c r="R2824" t="s">
        <v>8316</v>
      </c>
      <c r="S2824" s="16">
        <f t="shared" si="222"/>
        <v>42290.61855324074</v>
      </c>
      <c r="T2824" s="16">
        <f t="shared" si="223"/>
        <v>42320.104861111111</v>
      </c>
      <c r="U2824">
        <f t="shared" si="224"/>
        <v>2015</v>
      </c>
    </row>
    <row r="2825" spans="1:21" ht="48" x14ac:dyDescent="0.2">
      <c r="A2825" s="9">
        <v>3411</v>
      </c>
      <c r="B2825" s="3" t="s">
        <v>3410</v>
      </c>
      <c r="C2825" s="3" t="s">
        <v>7521</v>
      </c>
      <c r="D2825" s="6">
        <v>15000</v>
      </c>
      <c r="E2825" s="8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20"/>
        <v>104</v>
      </c>
      <c r="P2825" s="6">
        <f t="shared" si="221"/>
        <v>199.17</v>
      </c>
      <c r="Q2825" s="12" t="s">
        <v>8315</v>
      </c>
      <c r="R2825" t="s">
        <v>8316</v>
      </c>
      <c r="S2825" s="16">
        <f t="shared" si="222"/>
        <v>42265.022824074069</v>
      </c>
      <c r="T2825" s="16">
        <f t="shared" si="223"/>
        <v>42285.022824074069</v>
      </c>
      <c r="U2825">
        <f t="shared" si="224"/>
        <v>2015</v>
      </c>
    </row>
    <row r="2826" spans="1:21" ht="48" x14ac:dyDescent="0.2">
      <c r="A2826" s="9">
        <v>3890</v>
      </c>
      <c r="B2826" s="3" t="s">
        <v>3887</v>
      </c>
      <c r="C2826" s="3" t="s">
        <v>7998</v>
      </c>
      <c r="D2826" s="6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25">ROUND(E2826/D2826*100,0)</f>
        <v>17</v>
      </c>
      <c r="P2826" s="6">
        <f t="shared" ref="P2826:P2889" si="226">IFERROR(ROUND(E2826/L2826,2),0)</f>
        <v>315.5</v>
      </c>
      <c r="Q2826" s="12" t="s">
        <v>8315</v>
      </c>
      <c r="R2826" t="s">
        <v>8316</v>
      </c>
      <c r="S2826" s="16">
        <f t="shared" ref="S2826:S2889" si="227">(((J2826/60)/60)/24)+DATE(1970,1,1)</f>
        <v>42171.758611111116</v>
      </c>
      <c r="T2826" s="16">
        <f t="shared" ref="T2826:T2889" si="228">(((I2826/60)/60)/24)+DATE(1970,1,1)</f>
        <v>42231.758611111116</v>
      </c>
      <c r="U2826">
        <f t="shared" ref="U2826:U2889" si="229">YEAR(S2826)</f>
        <v>2015</v>
      </c>
    </row>
    <row r="2827" spans="1:21" ht="48" x14ac:dyDescent="0.2">
      <c r="A2827" s="9">
        <v>3894</v>
      </c>
      <c r="B2827" s="3" t="s">
        <v>3891</v>
      </c>
      <c r="C2827" s="3" t="s">
        <v>8002</v>
      </c>
      <c r="D2827" s="6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25"/>
        <v>3</v>
      </c>
      <c r="P2827" s="6">
        <f t="shared" si="226"/>
        <v>47.27</v>
      </c>
      <c r="Q2827" s="12" t="s">
        <v>8315</v>
      </c>
      <c r="R2827" t="s">
        <v>8316</v>
      </c>
      <c r="S2827" s="16">
        <f t="shared" si="227"/>
        <v>42679.958472222221</v>
      </c>
      <c r="T2827" s="16">
        <f t="shared" si="228"/>
        <v>42710.207638888889</v>
      </c>
      <c r="U2827">
        <f t="shared" si="229"/>
        <v>2016</v>
      </c>
    </row>
    <row r="2828" spans="1:21" ht="48" x14ac:dyDescent="0.2">
      <c r="A2828" s="9">
        <v>3912</v>
      </c>
      <c r="B2828" s="3" t="s">
        <v>3909</v>
      </c>
      <c r="C2828" s="3" t="s">
        <v>8020</v>
      </c>
      <c r="D2828" s="6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25"/>
        <v>0</v>
      </c>
      <c r="P2828" s="6">
        <f t="shared" si="226"/>
        <v>1</v>
      </c>
      <c r="Q2828" s="12" t="s">
        <v>8315</v>
      </c>
      <c r="R2828" t="s">
        <v>8316</v>
      </c>
      <c r="S2828" s="16">
        <f t="shared" si="227"/>
        <v>42059.270023148143</v>
      </c>
      <c r="T2828" s="16">
        <f t="shared" si="228"/>
        <v>42119.190972222219</v>
      </c>
      <c r="U2828">
        <f t="shared" si="229"/>
        <v>2015</v>
      </c>
    </row>
    <row r="2829" spans="1:21" ht="48" x14ac:dyDescent="0.2">
      <c r="A2829" s="9">
        <v>3924</v>
      </c>
      <c r="B2829" s="3" t="s">
        <v>3921</v>
      </c>
      <c r="C2829" s="3" t="s">
        <v>8032</v>
      </c>
      <c r="D2829" s="6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25"/>
        <v>15</v>
      </c>
      <c r="P2829" s="6">
        <f t="shared" si="226"/>
        <v>57.25</v>
      </c>
      <c r="Q2829" s="12" t="s">
        <v>8315</v>
      </c>
      <c r="R2829" t="s">
        <v>8316</v>
      </c>
      <c r="S2829" s="16">
        <f t="shared" si="227"/>
        <v>41786.959745370368</v>
      </c>
      <c r="T2829" s="16">
        <f t="shared" si="228"/>
        <v>41816.959745370368</v>
      </c>
      <c r="U2829">
        <f t="shared" si="229"/>
        <v>2014</v>
      </c>
    </row>
    <row r="2830" spans="1:21" ht="48" x14ac:dyDescent="0.2">
      <c r="A2830" s="9">
        <v>3970</v>
      </c>
      <c r="B2830" s="3" t="s">
        <v>3967</v>
      </c>
      <c r="C2830" s="3" t="s">
        <v>8077</v>
      </c>
      <c r="D2830" s="6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25"/>
        <v>0</v>
      </c>
      <c r="P2830" s="6">
        <f t="shared" si="226"/>
        <v>5.5</v>
      </c>
      <c r="Q2830" s="12" t="s">
        <v>8315</v>
      </c>
      <c r="R2830" t="s">
        <v>8316</v>
      </c>
      <c r="S2830" s="16">
        <f t="shared" si="227"/>
        <v>42447.863553240735</v>
      </c>
      <c r="T2830" s="16">
        <f t="shared" si="228"/>
        <v>42477.863553240735</v>
      </c>
      <c r="U2830">
        <f t="shared" si="229"/>
        <v>2016</v>
      </c>
    </row>
    <row r="2831" spans="1:21" ht="48" x14ac:dyDescent="0.2">
      <c r="A2831" s="9">
        <v>4021</v>
      </c>
      <c r="B2831" s="3" t="s">
        <v>4017</v>
      </c>
      <c r="C2831" s="3" t="s">
        <v>8126</v>
      </c>
      <c r="D2831" s="6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25"/>
        <v>1</v>
      </c>
      <c r="P2831" s="6">
        <f t="shared" si="226"/>
        <v>62.5</v>
      </c>
      <c r="Q2831" s="12" t="s">
        <v>8315</v>
      </c>
      <c r="R2831" t="s">
        <v>8316</v>
      </c>
      <c r="S2831" s="16">
        <f t="shared" si="227"/>
        <v>41878.911550925928</v>
      </c>
      <c r="T2831" s="16">
        <f t="shared" si="228"/>
        <v>41938.911550925928</v>
      </c>
      <c r="U2831">
        <f t="shared" si="229"/>
        <v>2014</v>
      </c>
    </row>
    <row r="2832" spans="1:21" ht="48" x14ac:dyDescent="0.2">
      <c r="A2832" s="9">
        <v>4066</v>
      </c>
      <c r="B2832" s="3" t="s">
        <v>4062</v>
      </c>
      <c r="C2832" s="3" t="s">
        <v>8170</v>
      </c>
      <c r="D2832" s="6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25"/>
        <v>0</v>
      </c>
      <c r="P2832" s="6">
        <f t="shared" si="226"/>
        <v>25</v>
      </c>
      <c r="Q2832" s="12" t="s">
        <v>8315</v>
      </c>
      <c r="R2832" t="s">
        <v>8316</v>
      </c>
      <c r="S2832" s="16">
        <f t="shared" si="227"/>
        <v>42479.039212962962</v>
      </c>
      <c r="T2832" s="16">
        <f t="shared" si="228"/>
        <v>42509.039212962962</v>
      </c>
      <c r="U2832">
        <f t="shared" si="229"/>
        <v>2016</v>
      </c>
    </row>
    <row r="2833" spans="1:21" ht="48" x14ac:dyDescent="0.2">
      <c r="A2833" s="9">
        <v>4077</v>
      </c>
      <c r="B2833" s="3" t="s">
        <v>4073</v>
      </c>
      <c r="C2833" s="3" t="s">
        <v>8180</v>
      </c>
      <c r="D2833" s="6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25"/>
        <v>9</v>
      </c>
      <c r="P2833" s="6">
        <f t="shared" si="226"/>
        <v>222.5</v>
      </c>
      <c r="Q2833" s="12" t="s">
        <v>8315</v>
      </c>
      <c r="R2833" t="s">
        <v>8316</v>
      </c>
      <c r="S2833" s="16">
        <f t="shared" si="227"/>
        <v>42695.7105787037</v>
      </c>
      <c r="T2833" s="16">
        <f t="shared" si="228"/>
        <v>42725.7105787037</v>
      </c>
      <c r="U2833">
        <f t="shared" si="229"/>
        <v>2016</v>
      </c>
    </row>
    <row r="2834" spans="1:21" ht="48" x14ac:dyDescent="0.2">
      <c r="A2834" s="9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25"/>
        <v>14</v>
      </c>
      <c r="P2834" s="6">
        <f t="shared" si="226"/>
        <v>78.08</v>
      </c>
      <c r="Q2834" s="12" t="s">
        <v>8315</v>
      </c>
      <c r="R2834" t="s">
        <v>8316</v>
      </c>
      <c r="S2834" s="16">
        <f t="shared" si="227"/>
        <v>42354.131643518514</v>
      </c>
      <c r="T2834" s="16">
        <f t="shared" si="228"/>
        <v>42384.131643518514</v>
      </c>
      <c r="U2834">
        <f t="shared" si="229"/>
        <v>2015</v>
      </c>
    </row>
    <row r="2835" spans="1:21" ht="48" x14ac:dyDescent="0.2">
      <c r="A2835" s="9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25"/>
        <v>1</v>
      </c>
      <c r="P2835" s="6">
        <f t="shared" si="226"/>
        <v>22.67</v>
      </c>
      <c r="Q2835" s="12" t="s">
        <v>8315</v>
      </c>
      <c r="R2835" t="s">
        <v>8316</v>
      </c>
      <c r="S2835" s="16">
        <f t="shared" si="227"/>
        <v>41811.536180555559</v>
      </c>
      <c r="T2835" s="16">
        <f t="shared" si="228"/>
        <v>41841.536180555559</v>
      </c>
      <c r="U2835">
        <f t="shared" si="229"/>
        <v>2014</v>
      </c>
    </row>
    <row r="2836" spans="1:21" ht="48" x14ac:dyDescent="0.2">
      <c r="A2836" s="9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25"/>
        <v>1</v>
      </c>
      <c r="P2836" s="6">
        <f t="shared" si="226"/>
        <v>100</v>
      </c>
      <c r="Q2836" s="12" t="s">
        <v>8315</v>
      </c>
      <c r="R2836" t="s">
        <v>8316</v>
      </c>
      <c r="S2836" s="16">
        <f t="shared" si="227"/>
        <v>42067.947337962964</v>
      </c>
      <c r="T2836" s="16">
        <f t="shared" si="228"/>
        <v>42097.905671296292</v>
      </c>
      <c r="U2836">
        <f t="shared" si="229"/>
        <v>2015</v>
      </c>
    </row>
    <row r="2837" spans="1:21" ht="48" x14ac:dyDescent="0.2">
      <c r="A2837" s="9">
        <v>3163</v>
      </c>
      <c r="B2837" s="3" t="s">
        <v>3163</v>
      </c>
      <c r="C2837" s="3" t="s">
        <v>7273</v>
      </c>
      <c r="D2837" s="6">
        <v>13000</v>
      </c>
      <c r="E2837" s="8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25"/>
        <v>111</v>
      </c>
      <c r="P2837" s="6">
        <f t="shared" si="226"/>
        <v>200.69</v>
      </c>
      <c r="Q2837" s="12" t="s">
        <v>8315</v>
      </c>
      <c r="R2837" t="s">
        <v>8316</v>
      </c>
      <c r="S2837" s="16">
        <f t="shared" si="227"/>
        <v>41775.753761574073</v>
      </c>
      <c r="T2837" s="16">
        <f t="shared" si="228"/>
        <v>41805.753761574073</v>
      </c>
      <c r="U2837">
        <f t="shared" si="229"/>
        <v>2014</v>
      </c>
    </row>
    <row r="2838" spans="1:21" ht="48" x14ac:dyDescent="0.2">
      <c r="A2838" s="9">
        <v>3254</v>
      </c>
      <c r="B2838" s="3" t="s">
        <v>3254</v>
      </c>
      <c r="C2838" s="3" t="s">
        <v>7364</v>
      </c>
      <c r="D2838" s="6">
        <v>13000</v>
      </c>
      <c r="E2838" s="8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25"/>
        <v>101</v>
      </c>
      <c r="P2838" s="6">
        <f t="shared" si="226"/>
        <v>70.77</v>
      </c>
      <c r="Q2838" s="12" t="s">
        <v>8315</v>
      </c>
      <c r="R2838" t="s">
        <v>8316</v>
      </c>
      <c r="S2838" s="16">
        <f t="shared" si="227"/>
        <v>42059.085752314815</v>
      </c>
      <c r="T2838" s="16">
        <f t="shared" si="228"/>
        <v>42089.044085648144</v>
      </c>
      <c r="U2838">
        <f t="shared" si="229"/>
        <v>2015</v>
      </c>
    </row>
    <row r="2839" spans="1:21" ht="48" x14ac:dyDescent="0.2">
      <c r="A2839" s="9">
        <v>3848</v>
      </c>
      <c r="B2839" s="3" t="s">
        <v>3845</v>
      </c>
      <c r="C2839" s="3" t="s">
        <v>7957</v>
      </c>
      <c r="D2839" s="6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25"/>
        <v>16</v>
      </c>
      <c r="P2839" s="6">
        <f t="shared" si="226"/>
        <v>49.51</v>
      </c>
      <c r="Q2839" s="12" t="s">
        <v>8315</v>
      </c>
      <c r="R2839" t="s">
        <v>8316</v>
      </c>
      <c r="S2839" s="16">
        <f t="shared" si="227"/>
        <v>42265.817002314812</v>
      </c>
      <c r="T2839" s="16">
        <f t="shared" si="228"/>
        <v>42295.817002314812</v>
      </c>
      <c r="U2839">
        <f t="shared" si="229"/>
        <v>2015</v>
      </c>
    </row>
    <row r="2840" spans="1:21" ht="48" x14ac:dyDescent="0.2">
      <c r="A2840" s="9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25"/>
        <v>0</v>
      </c>
      <c r="P2840" s="6">
        <f t="shared" si="226"/>
        <v>18.329999999999998</v>
      </c>
      <c r="Q2840" s="12" t="s">
        <v>8315</v>
      </c>
      <c r="R2840" t="s">
        <v>8316</v>
      </c>
      <c r="S2840" s="16">
        <f t="shared" si="227"/>
        <v>41784.789687500001</v>
      </c>
      <c r="T2840" s="16">
        <f t="shared" si="228"/>
        <v>41814.789687500001</v>
      </c>
      <c r="U2840">
        <f t="shared" si="229"/>
        <v>2014</v>
      </c>
    </row>
    <row r="2841" spans="1:21" ht="32" x14ac:dyDescent="0.2">
      <c r="A2841" s="9">
        <v>3262</v>
      </c>
      <c r="B2841" s="3" t="s">
        <v>3262</v>
      </c>
      <c r="C2841" s="3" t="s">
        <v>7372</v>
      </c>
      <c r="D2841" s="6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25"/>
        <v>103</v>
      </c>
      <c r="P2841" s="6">
        <f t="shared" si="226"/>
        <v>93.81</v>
      </c>
      <c r="Q2841" s="12" t="s">
        <v>8315</v>
      </c>
      <c r="R2841" t="s">
        <v>8316</v>
      </c>
      <c r="S2841" s="16">
        <f t="shared" si="227"/>
        <v>41964.315532407403</v>
      </c>
      <c r="T2841" s="16">
        <f t="shared" si="228"/>
        <v>41995.166666666672</v>
      </c>
      <c r="U2841">
        <f t="shared" si="229"/>
        <v>2014</v>
      </c>
    </row>
    <row r="2842" spans="1:21" ht="48" x14ac:dyDescent="0.2">
      <c r="A2842" s="9">
        <v>525</v>
      </c>
      <c r="B2842" s="3" t="s">
        <v>526</v>
      </c>
      <c r="C2842" s="3" t="s">
        <v>4635</v>
      </c>
      <c r="D2842" s="6">
        <v>12000</v>
      </c>
      <c r="E2842" s="8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25"/>
        <v>100</v>
      </c>
      <c r="P2842" s="6">
        <f t="shared" si="226"/>
        <v>1000</v>
      </c>
      <c r="Q2842" s="12" t="s">
        <v>8315</v>
      </c>
      <c r="R2842" t="s">
        <v>8316</v>
      </c>
      <c r="S2842" s="16">
        <f t="shared" si="227"/>
        <v>41850.400937500002</v>
      </c>
      <c r="T2842" s="16">
        <f t="shared" si="228"/>
        <v>41895.400937500002</v>
      </c>
      <c r="U2842">
        <f t="shared" si="229"/>
        <v>2014</v>
      </c>
    </row>
    <row r="2843" spans="1:21" ht="48" x14ac:dyDescent="0.2">
      <c r="A2843" s="9">
        <v>2880</v>
      </c>
      <c r="B2843" s="3" t="s">
        <v>2880</v>
      </c>
      <c r="C2843" s="3" t="s">
        <v>6990</v>
      </c>
      <c r="D2843" s="6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25"/>
        <v>23</v>
      </c>
      <c r="P2843" s="6">
        <f t="shared" si="226"/>
        <v>96.55</v>
      </c>
      <c r="Q2843" s="12" t="s">
        <v>8315</v>
      </c>
      <c r="R2843" t="s">
        <v>8316</v>
      </c>
      <c r="S2843" s="16">
        <f t="shared" si="227"/>
        <v>42192.905694444446</v>
      </c>
      <c r="T2843" s="16">
        <f t="shared" si="228"/>
        <v>42236.711805555555</v>
      </c>
      <c r="U2843">
        <f t="shared" si="229"/>
        <v>2015</v>
      </c>
    </row>
    <row r="2844" spans="1:21" ht="48" x14ac:dyDescent="0.2">
      <c r="A2844" s="9">
        <v>2897</v>
      </c>
      <c r="B2844" s="3" t="s">
        <v>2897</v>
      </c>
      <c r="C2844" s="3" t="s">
        <v>7007</v>
      </c>
      <c r="D2844" s="6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25"/>
        <v>5</v>
      </c>
      <c r="P2844" s="6">
        <f t="shared" si="226"/>
        <v>183.33</v>
      </c>
      <c r="Q2844" s="12" t="s">
        <v>8315</v>
      </c>
      <c r="R2844" t="s">
        <v>8316</v>
      </c>
      <c r="S2844" s="16">
        <f t="shared" si="227"/>
        <v>42258.646504629629</v>
      </c>
      <c r="T2844" s="16">
        <f t="shared" si="228"/>
        <v>42288.645196759258</v>
      </c>
      <c r="U2844">
        <f t="shared" si="229"/>
        <v>2015</v>
      </c>
    </row>
    <row r="2845" spans="1:21" ht="48" x14ac:dyDescent="0.2">
      <c r="A2845" s="9">
        <v>3214</v>
      </c>
      <c r="B2845" s="3" t="s">
        <v>3214</v>
      </c>
      <c r="C2845" s="3" t="s">
        <v>7324</v>
      </c>
      <c r="D2845" s="6">
        <v>12000</v>
      </c>
      <c r="E2845" s="8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25"/>
        <v>102</v>
      </c>
      <c r="P2845" s="6">
        <f t="shared" si="226"/>
        <v>106.57</v>
      </c>
      <c r="Q2845" s="12" t="s">
        <v>8315</v>
      </c>
      <c r="R2845" t="s">
        <v>8316</v>
      </c>
      <c r="S2845" s="16">
        <f t="shared" si="227"/>
        <v>42337.792511574073</v>
      </c>
      <c r="T2845" s="16">
        <f t="shared" si="228"/>
        <v>42374.996527777781</v>
      </c>
      <c r="U2845">
        <f t="shared" si="229"/>
        <v>2015</v>
      </c>
    </row>
    <row r="2846" spans="1:21" ht="48" x14ac:dyDescent="0.2">
      <c r="A2846" s="9">
        <v>3218</v>
      </c>
      <c r="B2846" s="3" t="s">
        <v>3218</v>
      </c>
      <c r="C2846" s="3" t="s">
        <v>7328</v>
      </c>
      <c r="D2846" s="6">
        <v>12000</v>
      </c>
      <c r="E2846" s="8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25"/>
        <v>102</v>
      </c>
      <c r="P2846" s="6">
        <f t="shared" si="226"/>
        <v>66.59</v>
      </c>
      <c r="Q2846" s="12" t="s">
        <v>8315</v>
      </c>
      <c r="R2846" t="s">
        <v>8316</v>
      </c>
      <c r="S2846" s="16">
        <f t="shared" si="227"/>
        <v>41971.002152777779</v>
      </c>
      <c r="T2846" s="16">
        <f t="shared" si="228"/>
        <v>42004</v>
      </c>
      <c r="U2846">
        <f t="shared" si="229"/>
        <v>2014</v>
      </c>
    </row>
    <row r="2847" spans="1:21" ht="32" x14ac:dyDescent="0.2">
      <c r="A2847" s="9">
        <v>3248</v>
      </c>
      <c r="B2847" s="3" t="s">
        <v>3248</v>
      </c>
      <c r="C2847" s="3" t="s">
        <v>7358</v>
      </c>
      <c r="D2847" s="6">
        <v>12000</v>
      </c>
      <c r="E2847" s="8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25"/>
        <v>101</v>
      </c>
      <c r="P2847" s="6">
        <f t="shared" si="226"/>
        <v>60.48</v>
      </c>
      <c r="Q2847" s="12" t="s">
        <v>8315</v>
      </c>
      <c r="R2847" t="s">
        <v>8316</v>
      </c>
      <c r="S2847" s="16">
        <f t="shared" si="227"/>
        <v>42068.888391203705</v>
      </c>
      <c r="T2847" s="16">
        <f t="shared" si="228"/>
        <v>42098.846724537041</v>
      </c>
      <c r="U2847">
        <f t="shared" si="229"/>
        <v>2015</v>
      </c>
    </row>
    <row r="2848" spans="1:21" ht="32" x14ac:dyDescent="0.2">
      <c r="A2848" s="9">
        <v>3677</v>
      </c>
      <c r="B2848" s="3" t="s">
        <v>3674</v>
      </c>
      <c r="C2848" s="3" t="s">
        <v>7787</v>
      </c>
      <c r="D2848" s="6">
        <v>12000</v>
      </c>
      <c r="E2848" s="8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25"/>
        <v>103</v>
      </c>
      <c r="P2848" s="6">
        <f t="shared" si="226"/>
        <v>62.05</v>
      </c>
      <c r="Q2848" s="12" t="s">
        <v>8315</v>
      </c>
      <c r="R2848" t="s">
        <v>8316</v>
      </c>
      <c r="S2848" s="16">
        <f t="shared" si="227"/>
        <v>41802.574282407404</v>
      </c>
      <c r="T2848" s="16">
        <f t="shared" si="228"/>
        <v>41823.165972222225</v>
      </c>
      <c r="U2848">
        <f t="shared" si="229"/>
        <v>2014</v>
      </c>
    </row>
    <row r="2849" spans="1:21" ht="48" x14ac:dyDescent="0.2">
      <c r="A2849" s="9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25"/>
        <v>0</v>
      </c>
      <c r="P2849" s="6">
        <f t="shared" si="226"/>
        <v>1</v>
      </c>
      <c r="Q2849" s="12" t="s">
        <v>8315</v>
      </c>
      <c r="R2849" t="s">
        <v>8316</v>
      </c>
      <c r="S2849" s="16">
        <f t="shared" si="227"/>
        <v>42415.168564814812</v>
      </c>
      <c r="T2849" s="16">
        <f t="shared" si="228"/>
        <v>42445.126898148148</v>
      </c>
      <c r="U2849">
        <f t="shared" si="229"/>
        <v>2016</v>
      </c>
    </row>
    <row r="2850" spans="1:21" ht="80" x14ac:dyDescent="0.2">
      <c r="A2850" s="9">
        <v>3316</v>
      </c>
      <c r="B2850" s="3" t="s">
        <v>3316</v>
      </c>
      <c r="C2850" s="3" t="s">
        <v>7426</v>
      </c>
      <c r="D2850" s="6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25"/>
        <v>100</v>
      </c>
      <c r="P2850" s="6">
        <f t="shared" si="226"/>
        <v>93.98</v>
      </c>
      <c r="Q2850" s="12" t="s">
        <v>8315</v>
      </c>
      <c r="R2850" t="s">
        <v>8316</v>
      </c>
      <c r="S2850" s="16">
        <f t="shared" si="227"/>
        <v>41826.871238425927</v>
      </c>
      <c r="T2850" s="16">
        <f t="shared" si="228"/>
        <v>41859.57916666667</v>
      </c>
      <c r="U2850">
        <f t="shared" si="229"/>
        <v>2014</v>
      </c>
    </row>
    <row r="2851" spans="1:21" ht="48" x14ac:dyDescent="0.2">
      <c r="A2851" s="9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25"/>
        <v>12</v>
      </c>
      <c r="P2851" s="6">
        <f t="shared" si="226"/>
        <v>81.41</v>
      </c>
      <c r="Q2851" s="12" t="s">
        <v>8315</v>
      </c>
      <c r="R2851" t="s">
        <v>8316</v>
      </c>
      <c r="S2851" s="16">
        <f t="shared" si="227"/>
        <v>42075.979988425926</v>
      </c>
      <c r="T2851" s="16">
        <f t="shared" si="228"/>
        <v>42103.979988425926</v>
      </c>
      <c r="U2851">
        <f t="shared" si="229"/>
        <v>2015</v>
      </c>
    </row>
    <row r="2852" spans="1:21" ht="48" x14ac:dyDescent="0.2">
      <c r="A2852" s="9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25"/>
        <v>0</v>
      </c>
      <c r="P2852" s="6">
        <f t="shared" si="226"/>
        <v>29</v>
      </c>
      <c r="Q2852" s="12" t="s">
        <v>8315</v>
      </c>
      <c r="R2852" t="s">
        <v>8316</v>
      </c>
      <c r="S2852" s="16">
        <f t="shared" si="227"/>
        <v>42359.725243055553</v>
      </c>
      <c r="T2852" s="16">
        <f t="shared" si="228"/>
        <v>42389.725243055553</v>
      </c>
      <c r="U2852">
        <f t="shared" si="229"/>
        <v>2015</v>
      </c>
    </row>
    <row r="2853" spans="1:21" ht="48" x14ac:dyDescent="0.2">
      <c r="A2853" s="9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25"/>
        <v>35</v>
      </c>
      <c r="P2853" s="6">
        <f t="shared" si="226"/>
        <v>84.28</v>
      </c>
      <c r="Q2853" s="12" t="s">
        <v>8315</v>
      </c>
      <c r="R2853" t="s">
        <v>8316</v>
      </c>
      <c r="S2853" s="16">
        <f t="shared" si="227"/>
        <v>41747.86986111111</v>
      </c>
      <c r="T2853" s="16">
        <f t="shared" si="228"/>
        <v>41779.290972222225</v>
      </c>
      <c r="U2853">
        <f t="shared" si="229"/>
        <v>2014</v>
      </c>
    </row>
    <row r="2854" spans="1:21" ht="32" x14ac:dyDescent="0.2">
      <c r="A2854" s="9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25"/>
        <v>16</v>
      </c>
      <c r="P2854" s="6">
        <f t="shared" si="226"/>
        <v>89.4</v>
      </c>
      <c r="Q2854" s="12" t="s">
        <v>8315</v>
      </c>
      <c r="R2854" t="s">
        <v>8316</v>
      </c>
      <c r="S2854" s="16">
        <f t="shared" si="227"/>
        <v>42103.884930555556</v>
      </c>
      <c r="T2854" s="16">
        <f t="shared" si="228"/>
        <v>42133.884930555556</v>
      </c>
      <c r="U2854">
        <f t="shared" si="229"/>
        <v>2015</v>
      </c>
    </row>
    <row r="2855" spans="1:21" ht="48" x14ac:dyDescent="0.2">
      <c r="A2855" s="9">
        <v>3620</v>
      </c>
      <c r="B2855" s="3" t="s">
        <v>3618</v>
      </c>
      <c r="C2855" s="3" t="s">
        <v>7730</v>
      </c>
      <c r="D2855" s="6">
        <v>10500</v>
      </c>
      <c r="E2855" s="8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25"/>
        <v>105</v>
      </c>
      <c r="P2855" s="6">
        <f t="shared" si="226"/>
        <v>56.07</v>
      </c>
      <c r="Q2855" s="12" t="s">
        <v>8315</v>
      </c>
      <c r="R2855" t="s">
        <v>8316</v>
      </c>
      <c r="S2855" s="16">
        <f t="shared" si="227"/>
        <v>42037.938206018516</v>
      </c>
      <c r="T2855" s="16">
        <f t="shared" si="228"/>
        <v>42068.166666666672</v>
      </c>
      <c r="U2855">
        <f t="shared" si="229"/>
        <v>2015</v>
      </c>
    </row>
    <row r="2856" spans="1:21" ht="48" x14ac:dyDescent="0.2">
      <c r="A2856" s="9">
        <v>3847</v>
      </c>
      <c r="B2856" s="3" t="s">
        <v>3844</v>
      </c>
      <c r="C2856" s="3" t="s">
        <v>7956</v>
      </c>
      <c r="D2856" s="6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25"/>
        <v>16</v>
      </c>
      <c r="P2856" s="6">
        <f t="shared" si="226"/>
        <v>188.56</v>
      </c>
      <c r="Q2856" s="12" t="s">
        <v>8315</v>
      </c>
      <c r="R2856" t="s">
        <v>8316</v>
      </c>
      <c r="S2856" s="16">
        <f t="shared" si="227"/>
        <v>42159.224432870367</v>
      </c>
      <c r="T2856" s="16">
        <f t="shared" si="228"/>
        <v>42204.224432870367</v>
      </c>
      <c r="U2856">
        <f t="shared" si="229"/>
        <v>2015</v>
      </c>
    </row>
    <row r="2857" spans="1:21" ht="48" x14ac:dyDescent="0.2">
      <c r="A2857" s="9">
        <v>527</v>
      </c>
      <c r="B2857" s="3" t="s">
        <v>528</v>
      </c>
      <c r="C2857" s="3" t="s">
        <v>4637</v>
      </c>
      <c r="D2857" s="6">
        <v>10000</v>
      </c>
      <c r="E2857" s="8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25"/>
        <v>101</v>
      </c>
      <c r="P2857" s="6">
        <f t="shared" si="226"/>
        <v>63.83</v>
      </c>
      <c r="Q2857" s="12" t="s">
        <v>8315</v>
      </c>
      <c r="R2857" t="s">
        <v>8316</v>
      </c>
      <c r="S2857" s="16">
        <f t="shared" si="227"/>
        <v>42753.205625000002</v>
      </c>
      <c r="T2857" s="16">
        <f t="shared" si="228"/>
        <v>42783.670138888891</v>
      </c>
      <c r="U2857">
        <f t="shared" si="229"/>
        <v>2017</v>
      </c>
    </row>
    <row r="2858" spans="1:21" ht="48" x14ac:dyDescent="0.2">
      <c r="A2858" s="9">
        <v>532</v>
      </c>
      <c r="B2858" s="3" t="s">
        <v>533</v>
      </c>
      <c r="C2858" s="3" t="s">
        <v>4642</v>
      </c>
      <c r="D2858" s="6">
        <v>10000</v>
      </c>
      <c r="E2858" s="8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25"/>
        <v>123</v>
      </c>
      <c r="P2858" s="6">
        <f t="shared" si="226"/>
        <v>71.239999999999995</v>
      </c>
      <c r="Q2858" s="12" t="s">
        <v>8315</v>
      </c>
      <c r="R2858" t="s">
        <v>8316</v>
      </c>
      <c r="S2858" s="16">
        <f t="shared" si="227"/>
        <v>42473.007037037038</v>
      </c>
      <c r="T2858" s="16">
        <f t="shared" si="228"/>
        <v>42503.007037037038</v>
      </c>
      <c r="U2858">
        <f t="shared" si="229"/>
        <v>2016</v>
      </c>
    </row>
    <row r="2859" spans="1:21" ht="64" x14ac:dyDescent="0.2">
      <c r="A2859" s="9">
        <v>2793</v>
      </c>
      <c r="B2859" s="3" t="s">
        <v>2793</v>
      </c>
      <c r="C2859" s="3" t="s">
        <v>6903</v>
      </c>
      <c r="D2859" s="6">
        <v>10000</v>
      </c>
      <c r="E2859" s="8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25"/>
        <v>111</v>
      </c>
      <c r="P2859" s="6">
        <f t="shared" si="226"/>
        <v>151.46</v>
      </c>
      <c r="Q2859" s="12" t="s">
        <v>8315</v>
      </c>
      <c r="R2859" t="s">
        <v>8316</v>
      </c>
      <c r="S2859" s="16">
        <f t="shared" si="227"/>
        <v>42176.419039351851</v>
      </c>
      <c r="T2859" s="16">
        <f t="shared" si="228"/>
        <v>42206.419039351851</v>
      </c>
      <c r="U2859">
        <f t="shared" si="229"/>
        <v>2015</v>
      </c>
    </row>
    <row r="2860" spans="1:21" ht="48" x14ac:dyDescent="0.2">
      <c r="A2860" s="9">
        <v>2803</v>
      </c>
      <c r="B2860" s="3" t="s">
        <v>2803</v>
      </c>
      <c r="C2860" s="3" t="s">
        <v>6913</v>
      </c>
      <c r="D2860" s="6">
        <v>10000</v>
      </c>
      <c r="E2860" s="8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25"/>
        <v>128</v>
      </c>
      <c r="P2860" s="6">
        <f t="shared" si="226"/>
        <v>90.74</v>
      </c>
      <c r="Q2860" s="12" t="s">
        <v>8315</v>
      </c>
      <c r="R2860" t="s">
        <v>8316</v>
      </c>
      <c r="S2860" s="16">
        <f t="shared" si="227"/>
        <v>42158.065694444449</v>
      </c>
      <c r="T2860" s="16">
        <f t="shared" si="228"/>
        <v>42201</v>
      </c>
      <c r="U2860">
        <f t="shared" si="229"/>
        <v>2015</v>
      </c>
    </row>
    <row r="2861" spans="1:21" ht="48" x14ac:dyDescent="0.2">
      <c r="A2861" s="9">
        <v>2811</v>
      </c>
      <c r="B2861" s="3" t="s">
        <v>2811</v>
      </c>
      <c r="C2861" s="3" t="s">
        <v>6921</v>
      </c>
      <c r="D2861" s="6">
        <v>10000</v>
      </c>
      <c r="E2861" s="8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25"/>
        <v>100</v>
      </c>
      <c r="P2861" s="6">
        <f t="shared" si="226"/>
        <v>92.84</v>
      </c>
      <c r="Q2861" s="12" t="s">
        <v>8315</v>
      </c>
      <c r="R2861" t="s">
        <v>8316</v>
      </c>
      <c r="S2861" s="16">
        <f t="shared" si="227"/>
        <v>42028.496562500004</v>
      </c>
      <c r="T2861" s="16">
        <f t="shared" si="228"/>
        <v>42058.496562500004</v>
      </c>
      <c r="U2861">
        <f t="shared" si="229"/>
        <v>2015</v>
      </c>
    </row>
    <row r="2862" spans="1:21" ht="48" x14ac:dyDescent="0.2">
      <c r="A2862" s="9">
        <v>2818</v>
      </c>
      <c r="B2862" s="3" t="s">
        <v>2818</v>
      </c>
      <c r="C2862" s="3" t="s">
        <v>6928</v>
      </c>
      <c r="D2862" s="6">
        <v>10000</v>
      </c>
      <c r="E2862" s="8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25"/>
        <v>106</v>
      </c>
      <c r="P2862" s="6">
        <f t="shared" si="226"/>
        <v>103.95</v>
      </c>
      <c r="Q2862" s="12" t="s">
        <v>8315</v>
      </c>
      <c r="R2862" t="s">
        <v>8316</v>
      </c>
      <c r="S2862" s="16">
        <f t="shared" si="227"/>
        <v>42250.598217592589</v>
      </c>
      <c r="T2862" s="16">
        <f t="shared" si="228"/>
        <v>42270.598217592589</v>
      </c>
      <c r="U2862">
        <f t="shared" si="229"/>
        <v>2015</v>
      </c>
    </row>
    <row r="2863" spans="1:21" ht="48" x14ac:dyDescent="0.2">
      <c r="A2863" s="9">
        <v>2871</v>
      </c>
      <c r="B2863" s="3" t="s">
        <v>2871</v>
      </c>
      <c r="C2863" s="3" t="s">
        <v>6981</v>
      </c>
      <c r="D2863" s="6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25"/>
        <v>5</v>
      </c>
      <c r="P2863" s="6">
        <f t="shared" si="226"/>
        <v>35.92</v>
      </c>
      <c r="Q2863" s="12" t="s">
        <v>8315</v>
      </c>
      <c r="R2863" t="s">
        <v>8316</v>
      </c>
      <c r="S2863" s="16">
        <f t="shared" si="227"/>
        <v>41974.738576388889</v>
      </c>
      <c r="T2863" s="16">
        <f t="shared" si="228"/>
        <v>41994.738576388889</v>
      </c>
      <c r="U2863">
        <f t="shared" si="229"/>
        <v>2014</v>
      </c>
    </row>
    <row r="2864" spans="1:21" ht="48" x14ac:dyDescent="0.2">
      <c r="A2864" s="9">
        <v>2883</v>
      </c>
      <c r="B2864" s="3" t="s">
        <v>2883</v>
      </c>
      <c r="C2864" s="3" t="s">
        <v>6993</v>
      </c>
      <c r="D2864" s="6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25"/>
        <v>19</v>
      </c>
      <c r="P2864" s="6">
        <f t="shared" si="226"/>
        <v>381.6</v>
      </c>
      <c r="Q2864" s="12" t="s">
        <v>8315</v>
      </c>
      <c r="R2864" t="s">
        <v>8316</v>
      </c>
      <c r="S2864" s="16">
        <f t="shared" si="227"/>
        <v>42370.90320601852</v>
      </c>
      <c r="T2864" s="16">
        <f t="shared" si="228"/>
        <v>42406.207638888889</v>
      </c>
      <c r="U2864">
        <f t="shared" si="229"/>
        <v>2016</v>
      </c>
    </row>
    <row r="2865" spans="1:21" ht="48" x14ac:dyDescent="0.2">
      <c r="A2865" s="9">
        <v>2891</v>
      </c>
      <c r="B2865" s="3" t="s">
        <v>2891</v>
      </c>
      <c r="C2865" s="3" t="s">
        <v>7001</v>
      </c>
      <c r="D2865" s="6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25"/>
        <v>3</v>
      </c>
      <c r="P2865" s="6">
        <f t="shared" si="226"/>
        <v>27.3</v>
      </c>
      <c r="Q2865" s="12" t="s">
        <v>8315</v>
      </c>
      <c r="R2865" t="s">
        <v>8316</v>
      </c>
      <c r="S2865" s="16">
        <f t="shared" si="227"/>
        <v>42415.883425925931</v>
      </c>
      <c r="T2865" s="16">
        <f t="shared" si="228"/>
        <v>42475.84175925926</v>
      </c>
      <c r="U2865">
        <f t="shared" si="229"/>
        <v>2016</v>
      </c>
    </row>
    <row r="2866" spans="1:21" ht="48" x14ac:dyDescent="0.2">
      <c r="A2866" s="9">
        <v>2899</v>
      </c>
      <c r="B2866" s="3" t="s">
        <v>2899</v>
      </c>
      <c r="C2866" s="3" t="s">
        <v>7009</v>
      </c>
      <c r="D2866" s="6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25"/>
        <v>0</v>
      </c>
      <c r="P2866" s="6">
        <f t="shared" si="226"/>
        <v>0</v>
      </c>
      <c r="Q2866" s="12" t="s">
        <v>8315</v>
      </c>
      <c r="R2866" t="s">
        <v>8316</v>
      </c>
      <c r="S2866" s="16">
        <f t="shared" si="227"/>
        <v>42515.078217592592</v>
      </c>
      <c r="T2866" s="16">
        <f t="shared" si="228"/>
        <v>42575.078217592592</v>
      </c>
      <c r="U2866">
        <f t="shared" si="229"/>
        <v>2016</v>
      </c>
    </row>
    <row r="2867" spans="1:21" ht="48" x14ac:dyDescent="0.2">
      <c r="A2867" s="9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25"/>
        <v>0</v>
      </c>
      <c r="P2867" s="6">
        <f t="shared" si="226"/>
        <v>1</v>
      </c>
      <c r="Q2867" s="12" t="s">
        <v>8315</v>
      </c>
      <c r="R2867" t="s">
        <v>8316</v>
      </c>
      <c r="S2867" s="16">
        <f t="shared" si="227"/>
        <v>41828.922905092593</v>
      </c>
      <c r="T2867" s="16">
        <f t="shared" si="228"/>
        <v>41888.922905092593</v>
      </c>
      <c r="U2867">
        <f t="shared" si="229"/>
        <v>2014</v>
      </c>
    </row>
    <row r="2868" spans="1:21" ht="64" x14ac:dyDescent="0.2">
      <c r="A2868" s="9">
        <v>2963</v>
      </c>
      <c r="B2868" s="3" t="s">
        <v>2963</v>
      </c>
      <c r="C2868" s="3" t="s">
        <v>7073</v>
      </c>
      <c r="D2868" s="6">
        <v>10000</v>
      </c>
      <c r="E2868" s="8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25"/>
        <v>107</v>
      </c>
      <c r="P2868" s="6">
        <f t="shared" si="226"/>
        <v>109.03</v>
      </c>
      <c r="Q2868" s="12" t="s">
        <v>8315</v>
      </c>
      <c r="R2868" t="s">
        <v>8316</v>
      </c>
      <c r="S2868" s="16">
        <f t="shared" si="227"/>
        <v>42157.470185185186</v>
      </c>
      <c r="T2868" s="16">
        <f t="shared" si="228"/>
        <v>42187.470185185186</v>
      </c>
      <c r="U2868">
        <f t="shared" si="229"/>
        <v>2015</v>
      </c>
    </row>
    <row r="2869" spans="1:21" ht="48" x14ac:dyDescent="0.2">
      <c r="A2869" s="9">
        <v>2966</v>
      </c>
      <c r="B2869" s="3" t="s">
        <v>2966</v>
      </c>
      <c r="C2869" s="3" t="s">
        <v>7076</v>
      </c>
      <c r="D2869" s="6">
        <v>10000</v>
      </c>
      <c r="E2869" s="8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25"/>
        <v>114</v>
      </c>
      <c r="P2869" s="6">
        <f t="shared" si="226"/>
        <v>88.77</v>
      </c>
      <c r="Q2869" s="12" t="s">
        <v>8315</v>
      </c>
      <c r="R2869" t="s">
        <v>8316</v>
      </c>
      <c r="S2869" s="16">
        <f t="shared" si="227"/>
        <v>42233.738564814819</v>
      </c>
      <c r="T2869" s="16">
        <f t="shared" si="228"/>
        <v>42263.738564814819</v>
      </c>
      <c r="U2869">
        <f t="shared" si="229"/>
        <v>2015</v>
      </c>
    </row>
    <row r="2870" spans="1:21" ht="32" x14ac:dyDescent="0.2">
      <c r="A2870" s="9">
        <v>3130</v>
      </c>
      <c r="B2870" s="3" t="s">
        <v>3130</v>
      </c>
      <c r="C2870" s="3" t="s">
        <v>7240</v>
      </c>
      <c r="D2870" s="6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25"/>
        <v>4</v>
      </c>
      <c r="P2870" s="6">
        <f t="shared" si="226"/>
        <v>93.75</v>
      </c>
      <c r="Q2870" s="12" t="s">
        <v>8315</v>
      </c>
      <c r="R2870" t="s">
        <v>8316</v>
      </c>
      <c r="S2870" s="16">
        <f t="shared" si="227"/>
        <v>42808.640231481477</v>
      </c>
      <c r="T2870" s="16">
        <f t="shared" si="228"/>
        <v>42839.207638888889</v>
      </c>
      <c r="U2870">
        <f t="shared" si="229"/>
        <v>2017</v>
      </c>
    </row>
    <row r="2871" spans="1:21" ht="48" x14ac:dyDescent="0.2">
      <c r="A2871" s="9">
        <v>3140</v>
      </c>
      <c r="B2871" s="3" t="s">
        <v>3140</v>
      </c>
      <c r="C2871" s="3" t="s">
        <v>7250</v>
      </c>
      <c r="D2871" s="6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25"/>
        <v>1</v>
      </c>
      <c r="P2871" s="6">
        <f t="shared" si="226"/>
        <v>24</v>
      </c>
      <c r="Q2871" s="12" t="s">
        <v>8315</v>
      </c>
      <c r="R2871" t="s">
        <v>8316</v>
      </c>
      <c r="S2871" s="16">
        <f t="shared" si="227"/>
        <v>42802.718784722223</v>
      </c>
      <c r="T2871" s="16">
        <f t="shared" si="228"/>
        <v>42832.677118055552</v>
      </c>
      <c r="U2871">
        <f t="shared" si="229"/>
        <v>2017</v>
      </c>
    </row>
    <row r="2872" spans="1:21" ht="64" x14ac:dyDescent="0.2">
      <c r="A2872" s="9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25"/>
        <v>75</v>
      </c>
      <c r="P2872" s="6">
        <f t="shared" si="226"/>
        <v>251.33</v>
      </c>
      <c r="Q2872" s="12" t="s">
        <v>8315</v>
      </c>
      <c r="R2872" t="s">
        <v>8316</v>
      </c>
      <c r="S2872" s="16">
        <f t="shared" si="227"/>
        <v>42796.538275462968</v>
      </c>
      <c r="T2872" s="16">
        <f t="shared" si="228"/>
        <v>42813.25</v>
      </c>
      <c r="U2872">
        <f t="shared" si="229"/>
        <v>2017</v>
      </c>
    </row>
    <row r="2873" spans="1:21" ht="48" x14ac:dyDescent="0.2">
      <c r="A2873" s="9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25"/>
        <v>103</v>
      </c>
      <c r="P2873" s="6">
        <f t="shared" si="226"/>
        <v>139.19</v>
      </c>
      <c r="Q2873" s="12" t="s">
        <v>8315</v>
      </c>
      <c r="R2873" t="s">
        <v>8316</v>
      </c>
      <c r="S2873" s="16">
        <f t="shared" si="227"/>
        <v>41878.878379629627</v>
      </c>
      <c r="T2873" s="16">
        <f t="shared" si="228"/>
        <v>41908.878379629627</v>
      </c>
      <c r="U2873">
        <f t="shared" si="229"/>
        <v>2014</v>
      </c>
    </row>
    <row r="2874" spans="1:21" ht="32" x14ac:dyDescent="0.2">
      <c r="A2874" s="9">
        <v>3242</v>
      </c>
      <c r="B2874" s="3" t="s">
        <v>3242</v>
      </c>
      <c r="C2874" s="3" t="s">
        <v>7352</v>
      </c>
      <c r="D2874" s="6">
        <v>10000</v>
      </c>
      <c r="E2874" s="8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25"/>
        <v>127</v>
      </c>
      <c r="P2874" s="6">
        <f t="shared" si="226"/>
        <v>69.569999999999993</v>
      </c>
      <c r="Q2874" s="12" t="s">
        <v>8315</v>
      </c>
      <c r="R2874" t="s">
        <v>8316</v>
      </c>
      <c r="S2874" s="16">
        <f t="shared" si="227"/>
        <v>41871.755694444444</v>
      </c>
      <c r="T2874" s="16">
        <f t="shared" si="228"/>
        <v>41901.755694444444</v>
      </c>
      <c r="U2874">
        <f t="shared" si="229"/>
        <v>2014</v>
      </c>
    </row>
    <row r="2875" spans="1:21" ht="48" x14ac:dyDescent="0.2">
      <c r="A2875" s="9">
        <v>3246</v>
      </c>
      <c r="B2875" s="3" t="s">
        <v>3246</v>
      </c>
      <c r="C2875" s="3" t="s">
        <v>7356</v>
      </c>
      <c r="D2875" s="6">
        <v>10000</v>
      </c>
      <c r="E2875" s="8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25"/>
        <v>111</v>
      </c>
      <c r="P2875" s="6">
        <f t="shared" si="226"/>
        <v>57.63</v>
      </c>
      <c r="Q2875" s="12" t="s">
        <v>8315</v>
      </c>
      <c r="R2875" t="s">
        <v>8316</v>
      </c>
      <c r="S2875" s="16">
        <f t="shared" si="227"/>
        <v>42230.472222222219</v>
      </c>
      <c r="T2875" s="16">
        <f t="shared" si="228"/>
        <v>42259.165972222225</v>
      </c>
      <c r="U2875">
        <f t="shared" si="229"/>
        <v>2015</v>
      </c>
    </row>
    <row r="2876" spans="1:21" ht="48" x14ac:dyDescent="0.2">
      <c r="A2876" s="9">
        <v>3256</v>
      </c>
      <c r="B2876" s="3" t="s">
        <v>3256</v>
      </c>
      <c r="C2876" s="3" t="s">
        <v>7366</v>
      </c>
      <c r="D2876" s="6">
        <v>10000</v>
      </c>
      <c r="E2876" s="8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25"/>
        <v>128</v>
      </c>
      <c r="P2876" s="6">
        <f t="shared" si="226"/>
        <v>72.760000000000005</v>
      </c>
      <c r="Q2876" s="12" t="s">
        <v>8315</v>
      </c>
      <c r="R2876" t="s">
        <v>8316</v>
      </c>
      <c r="S2876" s="16">
        <f t="shared" si="227"/>
        <v>42144.573807870373</v>
      </c>
      <c r="T2876" s="16">
        <f t="shared" si="228"/>
        <v>42166.165972222225</v>
      </c>
      <c r="U2876">
        <f t="shared" si="229"/>
        <v>2015</v>
      </c>
    </row>
    <row r="2877" spans="1:21" ht="48" x14ac:dyDescent="0.2">
      <c r="A2877" s="9">
        <v>3272</v>
      </c>
      <c r="B2877" s="3" t="s">
        <v>3272</v>
      </c>
      <c r="C2877" s="3" t="s">
        <v>7382</v>
      </c>
      <c r="D2877" s="6">
        <v>10000</v>
      </c>
      <c r="E2877" s="8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25"/>
        <v>154</v>
      </c>
      <c r="P2877" s="6">
        <f t="shared" si="226"/>
        <v>106.5</v>
      </c>
      <c r="Q2877" s="12" t="s">
        <v>8315</v>
      </c>
      <c r="R2877" t="s">
        <v>8316</v>
      </c>
      <c r="S2877" s="16">
        <f t="shared" si="227"/>
        <v>42284.500104166669</v>
      </c>
      <c r="T2877" s="16">
        <f t="shared" si="228"/>
        <v>42314.541770833333</v>
      </c>
      <c r="U2877">
        <f t="shared" si="229"/>
        <v>2015</v>
      </c>
    </row>
    <row r="2878" spans="1:21" ht="48" x14ac:dyDescent="0.2">
      <c r="A2878" s="9">
        <v>3288</v>
      </c>
      <c r="B2878" s="3" t="s">
        <v>3288</v>
      </c>
      <c r="C2878" s="3" t="s">
        <v>7398</v>
      </c>
      <c r="D2878" s="6">
        <v>10000</v>
      </c>
      <c r="E2878" s="8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25"/>
        <v>100</v>
      </c>
      <c r="P2878" s="6">
        <f t="shared" si="226"/>
        <v>48.44</v>
      </c>
      <c r="Q2878" s="12" t="s">
        <v>8315</v>
      </c>
      <c r="R2878" t="s">
        <v>8316</v>
      </c>
      <c r="S2878" s="16">
        <f t="shared" si="227"/>
        <v>42505.774479166663</v>
      </c>
      <c r="T2878" s="16">
        <f t="shared" si="228"/>
        <v>42541.958333333328</v>
      </c>
      <c r="U2878">
        <f t="shared" si="229"/>
        <v>2016</v>
      </c>
    </row>
    <row r="2879" spans="1:21" ht="48" x14ac:dyDescent="0.2">
      <c r="A2879" s="9">
        <v>3298</v>
      </c>
      <c r="B2879" s="3" t="s">
        <v>3298</v>
      </c>
      <c r="C2879" s="3" t="s">
        <v>7408</v>
      </c>
      <c r="D2879" s="6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25"/>
        <v>102</v>
      </c>
      <c r="P2879" s="6">
        <f t="shared" si="226"/>
        <v>141.29</v>
      </c>
      <c r="Q2879" s="12" t="s">
        <v>8315</v>
      </c>
      <c r="R2879" t="s">
        <v>8316</v>
      </c>
      <c r="S2879" s="16">
        <f t="shared" si="227"/>
        <v>42239.957962962959</v>
      </c>
      <c r="T2879" s="16">
        <f t="shared" si="228"/>
        <v>42260</v>
      </c>
      <c r="U2879">
        <f t="shared" si="229"/>
        <v>2015</v>
      </c>
    </row>
    <row r="2880" spans="1:21" ht="48" x14ac:dyDescent="0.2">
      <c r="A2880" s="9">
        <v>3358</v>
      </c>
      <c r="B2880" s="3" t="s">
        <v>3357</v>
      </c>
      <c r="C2880" s="3" t="s">
        <v>7468</v>
      </c>
      <c r="D2880" s="6">
        <v>10000</v>
      </c>
      <c r="E2880" s="8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25"/>
        <v>103</v>
      </c>
      <c r="P2880" s="6">
        <f t="shared" si="226"/>
        <v>63.57</v>
      </c>
      <c r="Q2880" s="12" t="s">
        <v>8315</v>
      </c>
      <c r="R2880" t="s">
        <v>8316</v>
      </c>
      <c r="S2880" s="16">
        <f t="shared" si="227"/>
        <v>41932.311099537037</v>
      </c>
      <c r="T2880" s="16">
        <f t="shared" si="228"/>
        <v>41962.352766203709</v>
      </c>
      <c r="U2880">
        <f t="shared" si="229"/>
        <v>2014</v>
      </c>
    </row>
    <row r="2881" spans="1:21" ht="48" x14ac:dyDescent="0.2">
      <c r="A2881" s="9">
        <v>3389</v>
      </c>
      <c r="B2881" s="3" t="s">
        <v>3388</v>
      </c>
      <c r="C2881" s="3" t="s">
        <v>7499</v>
      </c>
      <c r="D2881" s="6">
        <v>10000</v>
      </c>
      <c r="E2881" s="8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25"/>
        <v>115</v>
      </c>
      <c r="P2881" s="6">
        <f t="shared" si="226"/>
        <v>184.68</v>
      </c>
      <c r="Q2881" s="12" t="s">
        <v>8315</v>
      </c>
      <c r="R2881" t="s">
        <v>8316</v>
      </c>
      <c r="S2881" s="16">
        <f t="shared" si="227"/>
        <v>42494.563449074078</v>
      </c>
      <c r="T2881" s="16">
        <f t="shared" si="228"/>
        <v>42524.563449074078</v>
      </c>
      <c r="U2881">
        <f t="shared" si="229"/>
        <v>2016</v>
      </c>
    </row>
    <row r="2882" spans="1:21" ht="48" x14ac:dyDescent="0.2">
      <c r="A2882" s="9">
        <v>3400</v>
      </c>
      <c r="B2882" s="3" t="s">
        <v>3399</v>
      </c>
      <c r="C2882" s="3" t="s">
        <v>7510</v>
      </c>
      <c r="D2882" s="6">
        <v>10000</v>
      </c>
      <c r="E2882" s="8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25"/>
        <v>100</v>
      </c>
      <c r="P2882" s="6">
        <f t="shared" si="226"/>
        <v>118.13</v>
      </c>
      <c r="Q2882" s="12" t="s">
        <v>8315</v>
      </c>
      <c r="R2882" t="s">
        <v>8316</v>
      </c>
      <c r="S2882" s="16">
        <f t="shared" si="227"/>
        <v>41834.953865740739</v>
      </c>
      <c r="T2882" s="16">
        <f t="shared" si="228"/>
        <v>41879.953865740739</v>
      </c>
      <c r="U2882">
        <f t="shared" si="229"/>
        <v>2014</v>
      </c>
    </row>
    <row r="2883" spans="1:21" ht="32" x14ac:dyDescent="0.2">
      <c r="A2883" s="9">
        <v>3406</v>
      </c>
      <c r="B2883" s="3" t="s">
        <v>3405</v>
      </c>
      <c r="C2883" s="3" t="s">
        <v>7516</v>
      </c>
      <c r="D2883" s="6">
        <v>10000</v>
      </c>
      <c r="E2883" s="8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25"/>
        <v>100</v>
      </c>
      <c r="P2883" s="6">
        <f t="shared" si="226"/>
        <v>110.23</v>
      </c>
      <c r="Q2883" s="12" t="s">
        <v>8315</v>
      </c>
      <c r="R2883" t="s">
        <v>8316</v>
      </c>
      <c r="S2883" s="16">
        <f t="shared" si="227"/>
        <v>41791.492777777778</v>
      </c>
      <c r="T2883" s="16">
        <f t="shared" si="228"/>
        <v>41836.492777777778</v>
      </c>
      <c r="U2883">
        <f t="shared" si="229"/>
        <v>2014</v>
      </c>
    </row>
    <row r="2884" spans="1:21" ht="48" x14ac:dyDescent="0.2">
      <c r="A2884" s="9">
        <v>3421</v>
      </c>
      <c r="B2884" s="3" t="s">
        <v>3420</v>
      </c>
      <c r="C2884" s="3" t="s">
        <v>7531</v>
      </c>
      <c r="D2884" s="6">
        <v>10000</v>
      </c>
      <c r="E2884" s="8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25"/>
        <v>101</v>
      </c>
      <c r="P2884" s="6">
        <f t="shared" si="226"/>
        <v>103.21</v>
      </c>
      <c r="Q2884" s="12" t="s">
        <v>8315</v>
      </c>
      <c r="R2884" t="s">
        <v>8316</v>
      </c>
      <c r="S2884" s="16">
        <f t="shared" si="227"/>
        <v>42037.791238425925</v>
      </c>
      <c r="T2884" s="16">
        <f t="shared" si="228"/>
        <v>42067.791238425925</v>
      </c>
      <c r="U2884">
        <f t="shared" si="229"/>
        <v>2015</v>
      </c>
    </row>
    <row r="2885" spans="1:21" ht="48" x14ac:dyDescent="0.2">
      <c r="A2885" s="9">
        <v>3434</v>
      </c>
      <c r="B2885" s="3" t="s">
        <v>3433</v>
      </c>
      <c r="C2885" s="3" t="s">
        <v>7544</v>
      </c>
      <c r="D2885" s="6">
        <v>10000</v>
      </c>
      <c r="E2885" s="8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25"/>
        <v>106</v>
      </c>
      <c r="P2885" s="6">
        <f t="shared" si="226"/>
        <v>62.83</v>
      </c>
      <c r="Q2885" s="12" t="s">
        <v>8315</v>
      </c>
      <c r="R2885" t="s">
        <v>8316</v>
      </c>
      <c r="S2885" s="16">
        <f t="shared" si="227"/>
        <v>41800.380428240744</v>
      </c>
      <c r="T2885" s="16">
        <f t="shared" si="228"/>
        <v>41830.380428240744</v>
      </c>
      <c r="U2885">
        <f t="shared" si="229"/>
        <v>2014</v>
      </c>
    </row>
    <row r="2886" spans="1:21" ht="48" x14ac:dyDescent="0.2">
      <c r="A2886" s="9">
        <v>3455</v>
      </c>
      <c r="B2886" s="3" t="s">
        <v>3454</v>
      </c>
      <c r="C2886" s="3" t="s">
        <v>7565</v>
      </c>
      <c r="D2886" s="6">
        <v>10000</v>
      </c>
      <c r="E2886" s="8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25"/>
        <v>101</v>
      </c>
      <c r="P2886" s="6">
        <f t="shared" si="226"/>
        <v>145.87</v>
      </c>
      <c r="Q2886" s="12" t="s">
        <v>8315</v>
      </c>
      <c r="R2886" t="s">
        <v>8316</v>
      </c>
      <c r="S2886" s="16">
        <f t="shared" si="227"/>
        <v>42626.7503125</v>
      </c>
      <c r="T2886" s="16">
        <f t="shared" si="228"/>
        <v>42656.7503125</v>
      </c>
      <c r="U2886">
        <f t="shared" si="229"/>
        <v>2016</v>
      </c>
    </row>
    <row r="2887" spans="1:21" ht="48" x14ac:dyDescent="0.2">
      <c r="A2887" s="9">
        <v>3463</v>
      </c>
      <c r="B2887" s="3" t="s">
        <v>3462</v>
      </c>
      <c r="C2887" s="3" t="s">
        <v>7573</v>
      </c>
      <c r="D2887" s="6">
        <v>10000</v>
      </c>
      <c r="E2887" s="8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25"/>
        <v>103</v>
      </c>
      <c r="P2887" s="6">
        <f t="shared" si="226"/>
        <v>90.68</v>
      </c>
      <c r="Q2887" s="12" t="s">
        <v>8315</v>
      </c>
      <c r="R2887" t="s">
        <v>8316</v>
      </c>
      <c r="S2887" s="16">
        <f t="shared" si="227"/>
        <v>42612.918807870374</v>
      </c>
      <c r="T2887" s="16">
        <f t="shared" si="228"/>
        <v>42654.165972222225</v>
      </c>
      <c r="U2887">
        <f t="shared" si="229"/>
        <v>2016</v>
      </c>
    </row>
    <row r="2888" spans="1:21" ht="48" x14ac:dyDescent="0.2">
      <c r="A2888" s="9">
        <v>3468</v>
      </c>
      <c r="B2888" s="3" t="s">
        <v>3467</v>
      </c>
      <c r="C2888" s="3" t="s">
        <v>7578</v>
      </c>
      <c r="D2888" s="6">
        <v>10000</v>
      </c>
      <c r="E2888" s="8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25"/>
        <v>122</v>
      </c>
      <c r="P2888" s="6">
        <f t="shared" si="226"/>
        <v>716.35</v>
      </c>
      <c r="Q2888" s="12" t="s">
        <v>8315</v>
      </c>
      <c r="R2888" t="s">
        <v>8316</v>
      </c>
      <c r="S2888" s="16">
        <f t="shared" si="227"/>
        <v>42605.765381944439</v>
      </c>
      <c r="T2888" s="16">
        <f t="shared" si="228"/>
        <v>42634.125</v>
      </c>
      <c r="U2888">
        <f t="shared" si="229"/>
        <v>2016</v>
      </c>
    </row>
    <row r="2889" spans="1:21" ht="48" x14ac:dyDescent="0.2">
      <c r="A2889" s="9">
        <v>3481</v>
      </c>
      <c r="B2889" s="3" t="s">
        <v>3480</v>
      </c>
      <c r="C2889" s="3" t="s">
        <v>7591</v>
      </c>
      <c r="D2889" s="6">
        <v>10000</v>
      </c>
      <c r="E2889" s="8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25"/>
        <v>119</v>
      </c>
      <c r="P2889" s="6">
        <f t="shared" si="226"/>
        <v>125.05</v>
      </c>
      <c r="Q2889" s="12" t="s">
        <v>8315</v>
      </c>
      <c r="R2889" t="s">
        <v>8316</v>
      </c>
      <c r="S2889" s="16">
        <f t="shared" si="227"/>
        <v>41989.24754629629</v>
      </c>
      <c r="T2889" s="16">
        <f t="shared" si="228"/>
        <v>42006.24754629629</v>
      </c>
      <c r="U2889">
        <f t="shared" si="229"/>
        <v>2014</v>
      </c>
    </row>
    <row r="2890" spans="1:21" ht="32" x14ac:dyDescent="0.2">
      <c r="A2890" s="9">
        <v>3507</v>
      </c>
      <c r="B2890" s="3" t="s">
        <v>3506</v>
      </c>
      <c r="C2890" s="3" t="s">
        <v>7617</v>
      </c>
      <c r="D2890" s="6">
        <v>10000</v>
      </c>
      <c r="E2890" s="8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30">ROUND(E2890/D2890*100,0)</f>
        <v>104</v>
      </c>
      <c r="P2890" s="6">
        <f t="shared" ref="P2890:P2953" si="231">IFERROR(ROUND(E2890/L2890,2),0)</f>
        <v>145</v>
      </c>
      <c r="Q2890" s="12" t="s">
        <v>8315</v>
      </c>
      <c r="R2890" t="s">
        <v>8316</v>
      </c>
      <c r="S2890" s="16">
        <f t="shared" ref="S2890:S2953" si="232">(((J2890/60)/60)/24)+DATE(1970,1,1)</f>
        <v>42491.92288194444</v>
      </c>
      <c r="T2890" s="16">
        <f t="shared" ref="T2890:T2953" si="233">(((I2890/60)/60)/24)+DATE(1970,1,1)</f>
        <v>42521.92288194444</v>
      </c>
      <c r="U2890">
        <f t="shared" ref="U2890:U2953" si="234">YEAR(S2890)</f>
        <v>2016</v>
      </c>
    </row>
    <row r="2891" spans="1:21" ht="48" x14ac:dyDescent="0.2">
      <c r="A2891" s="9">
        <v>3524</v>
      </c>
      <c r="B2891" s="3" t="s">
        <v>3523</v>
      </c>
      <c r="C2891" s="3" t="s">
        <v>7634</v>
      </c>
      <c r="D2891" s="6">
        <v>10000</v>
      </c>
      <c r="E2891" s="8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30"/>
        <v>102</v>
      </c>
      <c r="P2891" s="6">
        <f t="shared" si="231"/>
        <v>137.24</v>
      </c>
      <c r="Q2891" s="12" t="s">
        <v>8315</v>
      </c>
      <c r="R2891" t="s">
        <v>8316</v>
      </c>
      <c r="S2891" s="16">
        <f t="shared" si="232"/>
        <v>41880.76357638889</v>
      </c>
      <c r="T2891" s="16">
        <f t="shared" si="233"/>
        <v>41895.166666666664</v>
      </c>
      <c r="U2891">
        <f t="shared" si="234"/>
        <v>2014</v>
      </c>
    </row>
    <row r="2892" spans="1:21" ht="48" x14ac:dyDescent="0.2">
      <c r="A2892" s="9">
        <v>3575</v>
      </c>
      <c r="B2892" s="3" t="s">
        <v>3574</v>
      </c>
      <c r="C2892" s="3" t="s">
        <v>7685</v>
      </c>
      <c r="D2892" s="6">
        <v>10000</v>
      </c>
      <c r="E2892" s="8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30"/>
        <v>101</v>
      </c>
      <c r="P2892" s="6">
        <f t="shared" si="231"/>
        <v>99.34</v>
      </c>
      <c r="Q2892" s="12" t="s">
        <v>8315</v>
      </c>
      <c r="R2892" t="s">
        <v>8316</v>
      </c>
      <c r="S2892" s="16">
        <f t="shared" si="232"/>
        <v>42561.783877314811</v>
      </c>
      <c r="T2892" s="16">
        <f t="shared" si="233"/>
        <v>42593.165972222225</v>
      </c>
      <c r="U2892">
        <f t="shared" si="234"/>
        <v>2016</v>
      </c>
    </row>
    <row r="2893" spans="1:21" ht="48" x14ac:dyDescent="0.2">
      <c r="A2893" s="9">
        <v>3714</v>
      </c>
      <c r="B2893" s="3" t="s">
        <v>3711</v>
      </c>
      <c r="C2893" s="3" t="s">
        <v>7824</v>
      </c>
      <c r="D2893" s="6">
        <v>10000</v>
      </c>
      <c r="E2893" s="8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30"/>
        <v>102</v>
      </c>
      <c r="P2893" s="6">
        <f t="shared" si="231"/>
        <v>105.52</v>
      </c>
      <c r="Q2893" s="12" t="s">
        <v>8315</v>
      </c>
      <c r="R2893" t="s">
        <v>8316</v>
      </c>
      <c r="S2893" s="16">
        <f t="shared" si="232"/>
        <v>42118.556331018524</v>
      </c>
      <c r="T2893" s="16">
        <f t="shared" si="233"/>
        <v>42150.165972222225</v>
      </c>
      <c r="U2893">
        <f t="shared" si="234"/>
        <v>2015</v>
      </c>
    </row>
    <row r="2894" spans="1:21" ht="48" x14ac:dyDescent="0.2">
      <c r="A2894" s="9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30"/>
        <v>9</v>
      </c>
      <c r="P2894" s="6">
        <f t="shared" si="231"/>
        <v>25.65</v>
      </c>
      <c r="Q2894" s="12" t="s">
        <v>8315</v>
      </c>
      <c r="R2894" t="s">
        <v>8316</v>
      </c>
      <c r="S2894" s="16">
        <f t="shared" si="232"/>
        <v>41780.785729166666</v>
      </c>
      <c r="T2894" s="16">
        <f t="shared" si="233"/>
        <v>41840.785729166666</v>
      </c>
      <c r="U2894">
        <f t="shared" si="234"/>
        <v>2014</v>
      </c>
    </row>
    <row r="2895" spans="1:21" ht="48" x14ac:dyDescent="0.2">
      <c r="A2895" s="9">
        <v>3852</v>
      </c>
      <c r="B2895" s="3" t="s">
        <v>3849</v>
      </c>
      <c r="C2895" s="3" t="s">
        <v>7961</v>
      </c>
      <c r="D2895" s="6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0</v>
      </c>
      <c r="P2895" s="6">
        <f t="shared" si="231"/>
        <v>10</v>
      </c>
      <c r="Q2895" s="12" t="s">
        <v>8315</v>
      </c>
      <c r="R2895" t="s">
        <v>8316</v>
      </c>
      <c r="S2895" s="16">
        <f t="shared" si="232"/>
        <v>42065.190694444449</v>
      </c>
      <c r="T2895" s="16">
        <f t="shared" si="233"/>
        <v>42090.149027777778</v>
      </c>
      <c r="U2895">
        <f t="shared" si="234"/>
        <v>2015</v>
      </c>
    </row>
    <row r="2896" spans="1:21" ht="48" x14ac:dyDescent="0.2">
      <c r="A2896" s="9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30"/>
        <v>1</v>
      </c>
      <c r="P2896" s="6">
        <f t="shared" si="231"/>
        <v>62.5</v>
      </c>
      <c r="Q2896" s="12" t="s">
        <v>8315</v>
      </c>
      <c r="R2896" t="s">
        <v>8316</v>
      </c>
      <c r="S2896" s="16">
        <f t="shared" si="232"/>
        <v>41843.775011574071</v>
      </c>
      <c r="T2896" s="16">
        <f t="shared" si="233"/>
        <v>41863.775011574071</v>
      </c>
      <c r="U2896">
        <f t="shared" si="234"/>
        <v>2014</v>
      </c>
    </row>
    <row r="2897" spans="1:21" ht="16" x14ac:dyDescent="0.2">
      <c r="A2897" s="9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30"/>
        <v>0</v>
      </c>
      <c r="P2897" s="6">
        <f t="shared" si="231"/>
        <v>1.5</v>
      </c>
      <c r="Q2897" s="12" t="s">
        <v>8315</v>
      </c>
      <c r="R2897" t="s">
        <v>8316</v>
      </c>
      <c r="S2897" s="16">
        <f t="shared" si="232"/>
        <v>42095.229166666672</v>
      </c>
      <c r="T2897" s="16">
        <f t="shared" si="233"/>
        <v>42109.211111111115</v>
      </c>
      <c r="U2897">
        <f t="shared" si="234"/>
        <v>2015</v>
      </c>
    </row>
    <row r="2898" spans="1:21" ht="48" x14ac:dyDescent="0.2">
      <c r="A2898" s="9">
        <v>3913</v>
      </c>
      <c r="B2898" s="3" t="s">
        <v>3910</v>
      </c>
      <c r="C2898" s="3" t="s">
        <v>8021</v>
      </c>
      <c r="D2898" s="6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30"/>
        <v>10</v>
      </c>
      <c r="P2898" s="6">
        <f t="shared" si="231"/>
        <v>142.86000000000001</v>
      </c>
      <c r="Q2898" s="12" t="s">
        <v>8315</v>
      </c>
      <c r="R2898" t="s">
        <v>8316</v>
      </c>
      <c r="S2898" s="16">
        <f t="shared" si="232"/>
        <v>42308.211215277777</v>
      </c>
      <c r="T2898" s="16">
        <f t="shared" si="233"/>
        <v>42338.252881944441</v>
      </c>
      <c r="U2898">
        <f t="shared" si="234"/>
        <v>2015</v>
      </c>
    </row>
    <row r="2899" spans="1:21" ht="48" x14ac:dyDescent="0.2">
      <c r="A2899" s="9">
        <v>3930</v>
      </c>
      <c r="B2899" s="3" t="s">
        <v>3927</v>
      </c>
      <c r="C2899" s="3" t="s">
        <v>8038</v>
      </c>
      <c r="D2899" s="6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 s="6">
        <f t="shared" si="231"/>
        <v>0</v>
      </c>
      <c r="Q2899" s="12" t="s">
        <v>8315</v>
      </c>
      <c r="R2899" t="s">
        <v>8316</v>
      </c>
      <c r="S2899" s="16">
        <f t="shared" si="232"/>
        <v>42433.338749999995</v>
      </c>
      <c r="T2899" s="16">
        <f t="shared" si="233"/>
        <v>42461.25</v>
      </c>
      <c r="U2899">
        <f t="shared" si="234"/>
        <v>2016</v>
      </c>
    </row>
    <row r="2900" spans="1:21" ht="48" x14ac:dyDescent="0.2">
      <c r="A2900" s="9">
        <v>3949</v>
      </c>
      <c r="B2900" s="3" t="s">
        <v>3946</v>
      </c>
      <c r="C2900" s="3" t="s">
        <v>8057</v>
      </c>
      <c r="D2900" s="6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30"/>
        <v>16</v>
      </c>
      <c r="P2900" s="6">
        <f t="shared" si="231"/>
        <v>49.28</v>
      </c>
      <c r="Q2900" s="12" t="s">
        <v>8315</v>
      </c>
      <c r="R2900" t="s">
        <v>8316</v>
      </c>
      <c r="S2900" s="16">
        <f t="shared" si="232"/>
        <v>42016.120613425926</v>
      </c>
      <c r="T2900" s="16">
        <f t="shared" si="233"/>
        <v>42046.120613425926</v>
      </c>
      <c r="U2900">
        <f t="shared" si="234"/>
        <v>2015</v>
      </c>
    </row>
    <row r="2901" spans="1:21" ht="48" x14ac:dyDescent="0.2">
      <c r="A2901" s="9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6">
        <f t="shared" si="231"/>
        <v>0</v>
      </c>
      <c r="Q2901" s="12" t="s">
        <v>8315</v>
      </c>
      <c r="R2901" t="s">
        <v>8316</v>
      </c>
      <c r="S2901" s="16">
        <f t="shared" si="232"/>
        <v>42296.154131944444</v>
      </c>
      <c r="T2901" s="16">
        <f t="shared" si="233"/>
        <v>42326.195798611108</v>
      </c>
      <c r="U2901">
        <f t="shared" si="234"/>
        <v>2015</v>
      </c>
    </row>
    <row r="2902" spans="1:21" ht="48" x14ac:dyDescent="0.2">
      <c r="A2902" s="9">
        <v>3992</v>
      </c>
      <c r="B2902" s="3" t="s">
        <v>3988</v>
      </c>
      <c r="C2902" s="3" t="s">
        <v>8098</v>
      </c>
      <c r="D2902" s="6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30"/>
        <v>5</v>
      </c>
      <c r="P2902" s="6">
        <f t="shared" si="231"/>
        <v>60.11</v>
      </c>
      <c r="Q2902" s="12" t="s">
        <v>8315</v>
      </c>
      <c r="R2902" t="s">
        <v>8316</v>
      </c>
      <c r="S2902" s="16">
        <f t="shared" si="232"/>
        <v>42289.94049768518</v>
      </c>
      <c r="T2902" s="16">
        <f t="shared" si="233"/>
        <v>42349.982164351852</v>
      </c>
      <c r="U2902">
        <f t="shared" si="234"/>
        <v>2015</v>
      </c>
    </row>
    <row r="2903" spans="1:21" ht="48" x14ac:dyDescent="0.2">
      <c r="A2903" s="9">
        <v>4017</v>
      </c>
      <c r="B2903" s="3" t="s">
        <v>4013</v>
      </c>
      <c r="C2903" s="3" t="s">
        <v>8122</v>
      </c>
      <c r="D2903" s="6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6">
        <f t="shared" si="231"/>
        <v>52.5</v>
      </c>
      <c r="Q2903" s="12" t="s">
        <v>8315</v>
      </c>
      <c r="R2903" t="s">
        <v>8316</v>
      </c>
      <c r="S2903" s="16">
        <f t="shared" si="232"/>
        <v>41856.672152777777</v>
      </c>
      <c r="T2903" s="16">
        <f t="shared" si="233"/>
        <v>41886.672152777777</v>
      </c>
      <c r="U2903">
        <f t="shared" si="234"/>
        <v>2014</v>
      </c>
    </row>
    <row r="2904" spans="1:21" ht="32" x14ac:dyDescent="0.2">
      <c r="A2904" s="9">
        <v>4035</v>
      </c>
      <c r="B2904" s="3" t="s">
        <v>4031</v>
      </c>
      <c r="C2904" s="3" t="s">
        <v>8140</v>
      </c>
      <c r="D2904" s="6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30"/>
        <v>37</v>
      </c>
      <c r="P2904" s="6">
        <f t="shared" si="231"/>
        <v>147.4</v>
      </c>
      <c r="Q2904" s="12" t="s">
        <v>8315</v>
      </c>
      <c r="R2904" t="s">
        <v>8316</v>
      </c>
      <c r="S2904" s="16">
        <f t="shared" si="232"/>
        <v>41903.882951388885</v>
      </c>
      <c r="T2904" s="16">
        <f t="shared" si="233"/>
        <v>41933.882951388885</v>
      </c>
      <c r="U2904">
        <f t="shared" si="234"/>
        <v>2014</v>
      </c>
    </row>
    <row r="2905" spans="1:21" ht="48" x14ac:dyDescent="0.2">
      <c r="A2905" s="9">
        <v>4042</v>
      </c>
      <c r="B2905" s="3" t="s">
        <v>4038</v>
      </c>
      <c r="C2905" s="3" t="s">
        <v>8146</v>
      </c>
      <c r="D2905" s="6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30"/>
        <v>0</v>
      </c>
      <c r="P2905" s="6">
        <f t="shared" si="231"/>
        <v>7</v>
      </c>
      <c r="Q2905" s="12" t="s">
        <v>8315</v>
      </c>
      <c r="R2905" t="s">
        <v>8316</v>
      </c>
      <c r="S2905" s="16">
        <f t="shared" si="232"/>
        <v>41995.084074074075</v>
      </c>
      <c r="T2905" s="16">
        <f t="shared" si="233"/>
        <v>42024.802777777775</v>
      </c>
      <c r="U2905">
        <f t="shared" si="234"/>
        <v>2014</v>
      </c>
    </row>
    <row r="2906" spans="1:21" ht="48" x14ac:dyDescent="0.2">
      <c r="A2906" s="9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30"/>
        <v>3</v>
      </c>
      <c r="P2906" s="6">
        <f t="shared" si="231"/>
        <v>35.71</v>
      </c>
      <c r="Q2906" s="12" t="s">
        <v>8315</v>
      </c>
      <c r="R2906" t="s">
        <v>8316</v>
      </c>
      <c r="S2906" s="16">
        <f t="shared" si="232"/>
        <v>41866.640648148146</v>
      </c>
      <c r="T2906" s="16">
        <f t="shared" si="233"/>
        <v>41898.125</v>
      </c>
      <c r="U2906">
        <f t="shared" si="234"/>
        <v>2014</v>
      </c>
    </row>
    <row r="2907" spans="1:21" ht="48" x14ac:dyDescent="0.2">
      <c r="A2907" s="9">
        <v>4060</v>
      </c>
      <c r="B2907" s="3" t="s">
        <v>4056</v>
      </c>
      <c r="C2907" s="3" t="s">
        <v>8164</v>
      </c>
      <c r="D2907" s="6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30"/>
        <v>3</v>
      </c>
      <c r="P2907" s="6">
        <f t="shared" si="231"/>
        <v>57</v>
      </c>
      <c r="Q2907" s="12" t="s">
        <v>8315</v>
      </c>
      <c r="R2907" t="s">
        <v>8316</v>
      </c>
      <c r="S2907" s="16">
        <f t="shared" si="232"/>
        <v>41779.695092592592</v>
      </c>
      <c r="T2907" s="16">
        <f t="shared" si="233"/>
        <v>41813.666666666664</v>
      </c>
      <c r="U2907">
        <f t="shared" si="234"/>
        <v>2014</v>
      </c>
    </row>
    <row r="2908" spans="1:21" ht="48" x14ac:dyDescent="0.2">
      <c r="A2908" s="9">
        <v>4097</v>
      </c>
      <c r="B2908" s="3" t="s">
        <v>4093</v>
      </c>
      <c r="C2908" s="3" t="s">
        <v>8200</v>
      </c>
      <c r="D2908" s="6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6">
        <f t="shared" si="231"/>
        <v>0</v>
      </c>
      <c r="Q2908" s="12" t="s">
        <v>8315</v>
      </c>
      <c r="R2908" t="s">
        <v>8316</v>
      </c>
      <c r="S2908" s="16">
        <f t="shared" si="232"/>
        <v>42344.824502314819</v>
      </c>
      <c r="T2908" s="16">
        <f t="shared" si="233"/>
        <v>42400.996527777781</v>
      </c>
      <c r="U2908">
        <f t="shared" si="234"/>
        <v>2015</v>
      </c>
    </row>
    <row r="2909" spans="1:21" ht="48" x14ac:dyDescent="0.2">
      <c r="A2909" s="9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30"/>
        <v>41</v>
      </c>
      <c r="P2909" s="6">
        <f t="shared" si="231"/>
        <v>81.319999999999993</v>
      </c>
      <c r="Q2909" s="12" t="s">
        <v>8315</v>
      </c>
      <c r="R2909" t="s">
        <v>8316</v>
      </c>
      <c r="S2909" s="16">
        <f t="shared" si="232"/>
        <v>41766.617291666669</v>
      </c>
      <c r="T2909" s="16">
        <f t="shared" si="233"/>
        <v>41793.290972222225</v>
      </c>
      <c r="U2909">
        <f t="shared" si="234"/>
        <v>2014</v>
      </c>
    </row>
    <row r="2910" spans="1:21" ht="64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6">
        <f t="shared" si="231"/>
        <v>52.8</v>
      </c>
      <c r="Q2910" s="12" t="s">
        <v>8315</v>
      </c>
      <c r="R2910" t="s">
        <v>8316</v>
      </c>
      <c r="S2910" s="16">
        <f t="shared" si="232"/>
        <v>42499.731701388882</v>
      </c>
      <c r="T2910" s="16">
        <f t="shared" si="233"/>
        <v>42529.731701388882</v>
      </c>
      <c r="U2910">
        <f t="shared" si="234"/>
        <v>2016</v>
      </c>
    </row>
    <row r="2911" spans="1:21" ht="16" x14ac:dyDescent="0.2">
      <c r="A2911" s="9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30"/>
        <v>0</v>
      </c>
      <c r="P2911" s="6">
        <f t="shared" si="231"/>
        <v>0</v>
      </c>
      <c r="Q2911" s="12" t="s">
        <v>8315</v>
      </c>
      <c r="R2911" t="s">
        <v>8316</v>
      </c>
      <c r="S2911" s="16">
        <f t="shared" si="232"/>
        <v>42538.742893518516</v>
      </c>
      <c r="T2911" s="16">
        <f t="shared" si="233"/>
        <v>42568.742893518516</v>
      </c>
      <c r="U2911">
        <f t="shared" si="234"/>
        <v>2016</v>
      </c>
    </row>
    <row r="2912" spans="1:21" ht="48" x14ac:dyDescent="0.2">
      <c r="A2912" s="9">
        <v>2828</v>
      </c>
      <c r="B2912" s="3" t="s">
        <v>2828</v>
      </c>
      <c r="C2912" s="3" t="s">
        <v>6938</v>
      </c>
      <c r="D2912" s="6">
        <v>9500</v>
      </c>
      <c r="E2912" s="8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30"/>
        <v>100</v>
      </c>
      <c r="P2912" s="6">
        <f t="shared" si="231"/>
        <v>98.31</v>
      </c>
      <c r="Q2912" s="12" t="s">
        <v>8315</v>
      </c>
      <c r="R2912" t="s">
        <v>8316</v>
      </c>
      <c r="S2912" s="16">
        <f t="shared" si="232"/>
        <v>42254.264687499999</v>
      </c>
      <c r="T2912" s="16">
        <f t="shared" si="233"/>
        <v>42279.958333333328</v>
      </c>
      <c r="U2912">
        <f t="shared" si="234"/>
        <v>2015</v>
      </c>
    </row>
    <row r="2913" spans="1:21" ht="48" x14ac:dyDescent="0.2">
      <c r="A2913" s="9">
        <v>2853</v>
      </c>
      <c r="B2913" s="3" t="s">
        <v>2853</v>
      </c>
      <c r="C2913" s="3" t="s">
        <v>6963</v>
      </c>
      <c r="D2913" s="6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30"/>
        <v>0</v>
      </c>
      <c r="P2913" s="6">
        <f t="shared" si="231"/>
        <v>0</v>
      </c>
      <c r="Q2913" s="12" t="s">
        <v>8315</v>
      </c>
      <c r="R2913" t="s">
        <v>8316</v>
      </c>
      <c r="S2913" s="16">
        <f t="shared" si="232"/>
        <v>41836.190937499996</v>
      </c>
      <c r="T2913" s="16">
        <f t="shared" si="233"/>
        <v>41896.190937499996</v>
      </c>
      <c r="U2913">
        <f t="shared" si="234"/>
        <v>2014</v>
      </c>
    </row>
    <row r="2914" spans="1:21" ht="48" x14ac:dyDescent="0.2">
      <c r="A2914" s="9">
        <v>3209</v>
      </c>
      <c r="B2914" s="3" t="s">
        <v>3209</v>
      </c>
      <c r="C2914" s="3" t="s">
        <v>7319</v>
      </c>
      <c r="D2914" s="6">
        <v>9500</v>
      </c>
      <c r="E2914" s="8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30"/>
        <v>119</v>
      </c>
      <c r="P2914" s="6">
        <f t="shared" si="231"/>
        <v>50.16</v>
      </c>
      <c r="Q2914" s="12" t="s">
        <v>8315</v>
      </c>
      <c r="R2914" t="s">
        <v>8316</v>
      </c>
      <c r="S2914" s="16">
        <f t="shared" si="232"/>
        <v>41778.637245370373</v>
      </c>
      <c r="T2914" s="16">
        <f t="shared" si="233"/>
        <v>41810.958333333336</v>
      </c>
      <c r="U2914">
        <f t="shared" si="234"/>
        <v>2014</v>
      </c>
    </row>
    <row r="2915" spans="1:21" ht="48" x14ac:dyDescent="0.2">
      <c r="A2915" s="9">
        <v>3433</v>
      </c>
      <c r="B2915" s="3" t="s">
        <v>3432</v>
      </c>
      <c r="C2915" s="3" t="s">
        <v>7543</v>
      </c>
      <c r="D2915" s="6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30"/>
        <v>100</v>
      </c>
      <c r="P2915" s="6">
        <f t="shared" si="231"/>
        <v>134.15</v>
      </c>
      <c r="Q2915" s="12" t="s">
        <v>8315</v>
      </c>
      <c r="R2915" t="s">
        <v>8316</v>
      </c>
      <c r="S2915" s="16">
        <f t="shared" si="232"/>
        <v>41776.063136574077</v>
      </c>
      <c r="T2915" s="16">
        <f t="shared" si="233"/>
        <v>41807.125</v>
      </c>
      <c r="U2915">
        <f t="shared" si="234"/>
        <v>2014</v>
      </c>
    </row>
    <row r="2916" spans="1:21" ht="48" x14ac:dyDescent="0.2">
      <c r="A2916" s="9">
        <v>4063</v>
      </c>
      <c r="B2916" s="3" t="s">
        <v>4059</v>
      </c>
      <c r="C2916" s="3" t="s">
        <v>8167</v>
      </c>
      <c r="D2916" s="6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30"/>
        <v>1</v>
      </c>
      <c r="P2916" s="6">
        <f t="shared" si="231"/>
        <v>15</v>
      </c>
      <c r="Q2916" s="12" t="s">
        <v>8315</v>
      </c>
      <c r="R2916" t="s">
        <v>8316</v>
      </c>
      <c r="S2916" s="16">
        <f t="shared" si="232"/>
        <v>41787.681527777779</v>
      </c>
      <c r="T2916" s="16">
        <f t="shared" si="233"/>
        <v>41817.681527777779</v>
      </c>
      <c r="U2916">
        <f t="shared" si="234"/>
        <v>2014</v>
      </c>
    </row>
    <row r="2917" spans="1:21" ht="32" x14ac:dyDescent="0.2">
      <c r="A2917" s="9">
        <v>3360</v>
      </c>
      <c r="B2917" s="3" t="s">
        <v>3359</v>
      </c>
      <c r="C2917" s="3" t="s">
        <v>7470</v>
      </c>
      <c r="D2917" s="6">
        <v>9000</v>
      </c>
      <c r="E2917" s="8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30"/>
        <v>101</v>
      </c>
      <c r="P2917" s="6">
        <f t="shared" si="231"/>
        <v>126.72</v>
      </c>
      <c r="Q2917" s="12" t="s">
        <v>8315</v>
      </c>
      <c r="R2917" t="s">
        <v>8316</v>
      </c>
      <c r="S2917" s="16">
        <f t="shared" si="232"/>
        <v>42697.082673611112</v>
      </c>
      <c r="T2917" s="16">
        <f t="shared" si="233"/>
        <v>42718.665972222225</v>
      </c>
      <c r="U2917">
        <f t="shared" si="234"/>
        <v>2016</v>
      </c>
    </row>
    <row r="2918" spans="1:21" ht="48" x14ac:dyDescent="0.2">
      <c r="A2918" s="9">
        <v>4014</v>
      </c>
      <c r="B2918" s="3" t="s">
        <v>4010</v>
      </c>
      <c r="C2918" s="3" t="s">
        <v>8119</v>
      </c>
      <c r="D2918" s="6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6">
        <f t="shared" si="231"/>
        <v>0</v>
      </c>
      <c r="Q2918" s="12" t="s">
        <v>8315</v>
      </c>
      <c r="R2918" t="s">
        <v>8316</v>
      </c>
      <c r="S2918" s="16">
        <f t="shared" si="232"/>
        <v>42419.246168981481</v>
      </c>
      <c r="T2918" s="16">
        <f t="shared" si="233"/>
        <v>42434.246168981481</v>
      </c>
      <c r="U2918">
        <f t="shared" si="234"/>
        <v>2016</v>
      </c>
    </row>
    <row r="2919" spans="1:21" ht="48" x14ac:dyDescent="0.2">
      <c r="A2919" s="9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30"/>
        <v>0</v>
      </c>
      <c r="P2919" s="6">
        <f t="shared" si="231"/>
        <v>0</v>
      </c>
      <c r="Q2919" s="12" t="s">
        <v>8315</v>
      </c>
      <c r="R2919" t="s">
        <v>8316</v>
      </c>
      <c r="S2919" s="16">
        <f t="shared" si="232"/>
        <v>42613.841261574074</v>
      </c>
      <c r="T2919" s="16">
        <f t="shared" si="233"/>
        <v>42644.166666666672</v>
      </c>
      <c r="U2919">
        <f t="shared" si="234"/>
        <v>2016</v>
      </c>
    </row>
    <row r="2920" spans="1:21" ht="64" x14ac:dyDescent="0.2">
      <c r="A2920" s="9">
        <v>3241</v>
      </c>
      <c r="B2920" s="3" t="s">
        <v>3241</v>
      </c>
      <c r="C2920" s="3" t="s">
        <v>7351</v>
      </c>
      <c r="D2920" s="6">
        <v>8500</v>
      </c>
      <c r="E2920" s="8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30"/>
        <v>115</v>
      </c>
      <c r="P2920" s="6">
        <f t="shared" si="231"/>
        <v>58.69</v>
      </c>
      <c r="Q2920" s="12" t="s">
        <v>8315</v>
      </c>
      <c r="R2920" t="s">
        <v>8316</v>
      </c>
      <c r="S2920" s="16">
        <f t="shared" si="232"/>
        <v>41893.324884259258</v>
      </c>
      <c r="T2920" s="16">
        <f t="shared" si="233"/>
        <v>41926.290972222225</v>
      </c>
      <c r="U2920">
        <f t="shared" si="234"/>
        <v>2014</v>
      </c>
    </row>
    <row r="2921" spans="1:21" ht="16" x14ac:dyDescent="0.2">
      <c r="A2921" s="9">
        <v>3746</v>
      </c>
      <c r="B2921" s="3" t="s">
        <v>3743</v>
      </c>
      <c r="C2921" s="3" t="s">
        <v>7856</v>
      </c>
      <c r="D2921" s="6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30"/>
        <v>2</v>
      </c>
      <c r="P2921" s="6">
        <f t="shared" si="231"/>
        <v>202</v>
      </c>
      <c r="Q2921" s="12" t="s">
        <v>8315</v>
      </c>
      <c r="R2921" t="s">
        <v>8316</v>
      </c>
      <c r="S2921" s="16">
        <f t="shared" si="232"/>
        <v>42621.389340277776</v>
      </c>
      <c r="T2921" s="16">
        <f t="shared" si="233"/>
        <v>42651.389340277776</v>
      </c>
      <c r="U2921">
        <f t="shared" si="234"/>
        <v>2016</v>
      </c>
    </row>
    <row r="2922" spans="1:21" ht="16" x14ac:dyDescent="0.2">
      <c r="A2922" s="9">
        <v>3302</v>
      </c>
      <c r="B2922" s="3" t="s">
        <v>3302</v>
      </c>
      <c r="C2922" s="3" t="s">
        <v>7412</v>
      </c>
      <c r="D2922" s="6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30"/>
        <v>103</v>
      </c>
      <c r="P2922" s="6">
        <f t="shared" si="231"/>
        <v>173.7</v>
      </c>
      <c r="Q2922" s="12" t="s">
        <v>8315</v>
      </c>
      <c r="R2922" t="s">
        <v>8316</v>
      </c>
      <c r="S2922" s="16">
        <f t="shared" si="232"/>
        <v>42681.35157407407</v>
      </c>
      <c r="T2922" s="16">
        <f t="shared" si="233"/>
        <v>42711.35157407407</v>
      </c>
      <c r="U2922">
        <f t="shared" si="234"/>
        <v>2016</v>
      </c>
    </row>
    <row r="2923" spans="1:21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6">
        <f t="shared" si="231"/>
        <v>43</v>
      </c>
      <c r="Q2923" s="12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48" hidden="1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6">
        <f t="shared" si="231"/>
        <v>83.33</v>
      </c>
      <c r="Q2924" s="12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6">
        <f t="shared" si="231"/>
        <v>30</v>
      </c>
      <c r="Q2925" s="12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6">
        <f t="shared" si="231"/>
        <v>175.51</v>
      </c>
      <c r="Q2926" s="12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6">
        <f t="shared" si="231"/>
        <v>231.66</v>
      </c>
      <c r="Q2927" s="12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6">
        <f t="shared" si="231"/>
        <v>75</v>
      </c>
      <c r="Q2928" s="12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6">
        <f t="shared" si="231"/>
        <v>112.14</v>
      </c>
      <c r="Q2929" s="12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6">
        <f t="shared" si="231"/>
        <v>41.67</v>
      </c>
      <c r="Q2930" s="12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6">
        <f t="shared" si="231"/>
        <v>255.17</v>
      </c>
      <c r="Q2931" s="12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48" hidden="1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6">
        <f t="shared" si="231"/>
        <v>162.77000000000001</v>
      </c>
      <c r="Q2932" s="12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6">
        <f t="shared" si="231"/>
        <v>88.33</v>
      </c>
      <c r="Q2933" s="12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6">
        <f t="shared" si="231"/>
        <v>85.74</v>
      </c>
      <c r="Q2934" s="12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6">
        <f t="shared" si="231"/>
        <v>47.57</v>
      </c>
      <c r="Q2935" s="12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6">
        <f t="shared" si="231"/>
        <v>72.97</v>
      </c>
      <c r="Q2936" s="12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6">
        <f t="shared" si="231"/>
        <v>90.54</v>
      </c>
      <c r="Q2937" s="12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6">
        <f t="shared" si="231"/>
        <v>37.65</v>
      </c>
      <c r="Q2938" s="12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2" hidden="1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6">
        <f t="shared" si="231"/>
        <v>36.36</v>
      </c>
      <c r="Q2939" s="12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6">
        <f t="shared" si="231"/>
        <v>126.72</v>
      </c>
      <c r="Q2940" s="12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6">
        <f t="shared" si="231"/>
        <v>329.2</v>
      </c>
      <c r="Q2941" s="12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6">
        <f t="shared" si="231"/>
        <v>81.239999999999995</v>
      </c>
      <c r="Q2942" s="12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6">
        <f t="shared" si="231"/>
        <v>1</v>
      </c>
      <c r="Q2943" s="12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6">
        <f t="shared" si="231"/>
        <v>202.23</v>
      </c>
      <c r="Q2944" s="12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6">
        <f t="shared" si="231"/>
        <v>0</v>
      </c>
      <c r="Q2945" s="12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6">
        <f t="shared" si="231"/>
        <v>100</v>
      </c>
      <c r="Q2946" s="12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s="12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6">
        <f t="shared" ref="P2954:P3017" si="236">IFERROR(ROUND(E2954/L2954,2),0)</f>
        <v>200.63</v>
      </c>
      <c r="Q2954" s="12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6">
        <f t="shared" si="236"/>
        <v>201.67</v>
      </c>
      <c r="Q2955" s="12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6">
        <f t="shared" si="236"/>
        <v>0</v>
      </c>
      <c r="Q2956" s="12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6">
        <f t="shared" si="236"/>
        <v>65</v>
      </c>
      <c r="Q2957" s="12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6">
        <f t="shared" si="236"/>
        <v>66.099999999999994</v>
      </c>
      <c r="Q2958" s="12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6">
        <f t="shared" si="236"/>
        <v>93.33</v>
      </c>
      <c r="Q2959" s="12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6">
        <f t="shared" si="236"/>
        <v>0</v>
      </c>
      <c r="Q2960" s="12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6">
        <f t="shared" si="236"/>
        <v>0</v>
      </c>
      <c r="Q2961" s="12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6">
        <f t="shared" si="236"/>
        <v>0</v>
      </c>
      <c r="Q2962" s="12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48" x14ac:dyDescent="0.2">
      <c r="A2963" s="9">
        <v>2797</v>
      </c>
      <c r="B2963" s="3" t="s">
        <v>2797</v>
      </c>
      <c r="C2963" s="3" t="s">
        <v>6907</v>
      </c>
      <c r="D2963" s="6">
        <v>8000</v>
      </c>
      <c r="E2963" s="8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35"/>
        <v>103</v>
      </c>
      <c r="P2963" s="6">
        <f t="shared" si="236"/>
        <v>87.36</v>
      </c>
      <c r="Q2963" s="12" t="s">
        <v>8315</v>
      </c>
      <c r="R2963" t="s">
        <v>8316</v>
      </c>
      <c r="S2963" s="16">
        <f t="shared" si="237"/>
        <v>41798.94027777778</v>
      </c>
      <c r="T2963" s="16">
        <f t="shared" si="238"/>
        <v>41828.94027777778</v>
      </c>
      <c r="U2963">
        <f t="shared" si="239"/>
        <v>2014</v>
      </c>
    </row>
    <row r="2964" spans="1:21" ht="48" x14ac:dyDescent="0.2">
      <c r="A2964" s="9">
        <v>2846</v>
      </c>
      <c r="B2964" s="3" t="s">
        <v>2846</v>
      </c>
      <c r="C2964" s="3" t="s">
        <v>6956</v>
      </c>
      <c r="D2964" s="6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35"/>
        <v>0</v>
      </c>
      <c r="P2964" s="6">
        <f t="shared" si="236"/>
        <v>0</v>
      </c>
      <c r="Q2964" s="12" t="s">
        <v>8315</v>
      </c>
      <c r="R2964" t="s">
        <v>8316</v>
      </c>
      <c r="S2964" s="16">
        <f t="shared" si="237"/>
        <v>42108.692060185189</v>
      </c>
      <c r="T2964" s="16">
        <f t="shared" si="238"/>
        <v>42153.692060185189</v>
      </c>
      <c r="U2964">
        <f t="shared" si="239"/>
        <v>2015</v>
      </c>
    </row>
    <row r="2965" spans="1:21" ht="48" x14ac:dyDescent="0.2">
      <c r="A2965" s="9">
        <v>2850</v>
      </c>
      <c r="B2965" s="3" t="s">
        <v>2850</v>
      </c>
      <c r="C2965" s="3" t="s">
        <v>6960</v>
      </c>
      <c r="D2965" s="6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35"/>
        <v>4</v>
      </c>
      <c r="P2965" s="6">
        <f t="shared" si="236"/>
        <v>23.92</v>
      </c>
      <c r="Q2965" s="12" t="s">
        <v>8315</v>
      </c>
      <c r="R2965" t="s">
        <v>8316</v>
      </c>
      <c r="S2965" s="16">
        <f t="shared" si="237"/>
        <v>41858.007071759261</v>
      </c>
      <c r="T2965" s="16">
        <f t="shared" si="238"/>
        <v>41888.007071759261</v>
      </c>
      <c r="U2965">
        <f t="shared" si="239"/>
        <v>2014</v>
      </c>
    </row>
    <row r="2966" spans="1:21" ht="48" x14ac:dyDescent="0.2">
      <c r="A2966" s="9">
        <v>2975</v>
      </c>
      <c r="B2966" s="3" t="s">
        <v>2975</v>
      </c>
      <c r="C2966" s="3" t="s">
        <v>7085</v>
      </c>
      <c r="D2966" s="6">
        <v>8000</v>
      </c>
      <c r="E2966" s="8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35"/>
        <v>100</v>
      </c>
      <c r="P2966" s="6">
        <f t="shared" si="236"/>
        <v>70.88</v>
      </c>
      <c r="Q2966" s="12" t="s">
        <v>8315</v>
      </c>
      <c r="R2966" t="s">
        <v>8316</v>
      </c>
      <c r="S2966" s="16">
        <f t="shared" si="237"/>
        <v>41941.683865740742</v>
      </c>
      <c r="T2966" s="16">
        <f t="shared" si="238"/>
        <v>41970.125</v>
      </c>
      <c r="U2966">
        <f t="shared" si="239"/>
        <v>2014</v>
      </c>
    </row>
    <row r="2967" spans="1:21" ht="32" x14ac:dyDescent="0.2">
      <c r="A2967" s="9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35"/>
        <v>103</v>
      </c>
      <c r="P2967" s="6">
        <f t="shared" si="236"/>
        <v>100.5</v>
      </c>
      <c r="Q2967" s="12" t="s">
        <v>8315</v>
      </c>
      <c r="R2967" t="s">
        <v>8316</v>
      </c>
      <c r="S2967" s="16">
        <f t="shared" si="237"/>
        <v>41591.737974537034</v>
      </c>
      <c r="T2967" s="16">
        <f t="shared" si="238"/>
        <v>41621.207638888889</v>
      </c>
      <c r="U2967">
        <f t="shared" si="239"/>
        <v>2013</v>
      </c>
    </row>
    <row r="2968" spans="1:21" ht="48" x14ac:dyDescent="0.2">
      <c r="A2968" s="9">
        <v>3243</v>
      </c>
      <c r="B2968" s="3" t="s">
        <v>3243</v>
      </c>
      <c r="C2968" s="3" t="s">
        <v>7353</v>
      </c>
      <c r="D2968" s="6">
        <v>8000</v>
      </c>
      <c r="E2968" s="8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35"/>
        <v>103</v>
      </c>
      <c r="P2968" s="6">
        <f t="shared" si="236"/>
        <v>115.87</v>
      </c>
      <c r="Q2968" s="12" t="s">
        <v>8315</v>
      </c>
      <c r="R2968" t="s">
        <v>8316</v>
      </c>
      <c r="S2968" s="16">
        <f t="shared" si="237"/>
        <v>42262.096782407403</v>
      </c>
      <c r="T2968" s="16">
        <f t="shared" si="238"/>
        <v>42286</v>
      </c>
      <c r="U2968">
        <f t="shared" si="239"/>
        <v>2015</v>
      </c>
    </row>
    <row r="2969" spans="1:21" ht="48" x14ac:dyDescent="0.2">
      <c r="A2969" s="9">
        <v>3269</v>
      </c>
      <c r="B2969" s="3" t="s">
        <v>3269</v>
      </c>
      <c r="C2969" s="3" t="s">
        <v>7379</v>
      </c>
      <c r="D2969" s="6">
        <v>8000</v>
      </c>
      <c r="E2969" s="8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35"/>
        <v>102</v>
      </c>
      <c r="P2969" s="6">
        <f t="shared" si="236"/>
        <v>116</v>
      </c>
      <c r="Q2969" s="12" t="s">
        <v>8315</v>
      </c>
      <c r="R2969" t="s">
        <v>8316</v>
      </c>
      <c r="S2969" s="16">
        <f t="shared" si="237"/>
        <v>42137.395798611105</v>
      </c>
      <c r="T2969" s="16">
        <f t="shared" si="238"/>
        <v>42171.458333333328</v>
      </c>
      <c r="U2969">
        <f t="shared" si="239"/>
        <v>2015</v>
      </c>
    </row>
    <row r="2970" spans="1:21" ht="48" x14ac:dyDescent="0.2">
      <c r="A2970" s="9">
        <v>3326</v>
      </c>
      <c r="B2970" s="3" t="s">
        <v>3326</v>
      </c>
      <c r="C2970" s="3" t="s">
        <v>7436</v>
      </c>
      <c r="D2970" s="6">
        <v>8000</v>
      </c>
      <c r="E2970" s="8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35"/>
        <v>101</v>
      </c>
      <c r="P2970" s="6">
        <f t="shared" si="236"/>
        <v>142.28</v>
      </c>
      <c r="Q2970" s="12" t="s">
        <v>8315</v>
      </c>
      <c r="R2970" t="s">
        <v>8316</v>
      </c>
      <c r="S2970" s="16">
        <f t="shared" si="237"/>
        <v>42041.714178240742</v>
      </c>
      <c r="T2970" s="16">
        <f t="shared" si="238"/>
        <v>42071.67251157407</v>
      </c>
      <c r="U2970">
        <f t="shared" si="239"/>
        <v>2015</v>
      </c>
    </row>
    <row r="2971" spans="1:21" ht="32" x14ac:dyDescent="0.2">
      <c r="A2971" s="9">
        <v>3339</v>
      </c>
      <c r="B2971" s="3" t="s">
        <v>3339</v>
      </c>
      <c r="C2971" s="3" t="s">
        <v>7449</v>
      </c>
      <c r="D2971" s="6">
        <v>8000</v>
      </c>
      <c r="E2971" s="8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35"/>
        <v>104</v>
      </c>
      <c r="P2971" s="6">
        <f t="shared" si="236"/>
        <v>177.62</v>
      </c>
      <c r="Q2971" s="12" t="s">
        <v>8315</v>
      </c>
      <c r="R2971" t="s">
        <v>8316</v>
      </c>
      <c r="S2971" s="16">
        <f t="shared" si="237"/>
        <v>42549.665717592594</v>
      </c>
      <c r="T2971" s="16">
        <f t="shared" si="238"/>
        <v>42579.665717592594</v>
      </c>
      <c r="U2971">
        <f t="shared" si="239"/>
        <v>2016</v>
      </c>
    </row>
    <row r="2972" spans="1:21" ht="48" x14ac:dyDescent="0.2">
      <c r="A2972" s="9">
        <v>3376</v>
      </c>
      <c r="B2972" s="3" t="s">
        <v>3375</v>
      </c>
      <c r="C2972" s="3" t="s">
        <v>7486</v>
      </c>
      <c r="D2972" s="6">
        <v>8000</v>
      </c>
      <c r="E2972" s="8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35"/>
        <v>100</v>
      </c>
      <c r="P2972" s="6">
        <f t="shared" si="236"/>
        <v>421.11</v>
      </c>
      <c r="Q2972" s="12" t="s">
        <v>8315</v>
      </c>
      <c r="R2972" t="s">
        <v>8316</v>
      </c>
      <c r="S2972" s="16">
        <f t="shared" si="237"/>
        <v>42059.701319444444</v>
      </c>
      <c r="T2972" s="16">
        <f t="shared" si="238"/>
        <v>42119.659652777773</v>
      </c>
      <c r="U2972">
        <f t="shared" si="239"/>
        <v>2015</v>
      </c>
    </row>
    <row r="2973" spans="1:21" ht="48" x14ac:dyDescent="0.2">
      <c r="A2973" s="9">
        <v>3377</v>
      </c>
      <c r="B2973" s="3" t="s">
        <v>3376</v>
      </c>
      <c r="C2973" s="3" t="s">
        <v>7487</v>
      </c>
      <c r="D2973" s="6">
        <v>8000</v>
      </c>
      <c r="E2973" s="8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35"/>
        <v>101</v>
      </c>
      <c r="P2973" s="6">
        <f t="shared" si="236"/>
        <v>104.99</v>
      </c>
      <c r="Q2973" s="12" t="s">
        <v>8315</v>
      </c>
      <c r="R2973" t="s">
        <v>8316</v>
      </c>
      <c r="S2973" s="16">
        <f t="shared" si="237"/>
        <v>42053.732627314821</v>
      </c>
      <c r="T2973" s="16">
        <f t="shared" si="238"/>
        <v>42083.705555555556</v>
      </c>
      <c r="U2973">
        <f t="shared" si="239"/>
        <v>2015</v>
      </c>
    </row>
    <row r="2974" spans="1:21" ht="48" x14ac:dyDescent="0.2">
      <c r="A2974" s="9">
        <v>3662</v>
      </c>
      <c r="B2974" s="3" t="s">
        <v>3659</v>
      </c>
      <c r="C2974" s="3" t="s">
        <v>7772</v>
      </c>
      <c r="D2974" s="6">
        <v>8000</v>
      </c>
      <c r="E2974" s="8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35"/>
        <v>101</v>
      </c>
      <c r="P2974" s="6">
        <f t="shared" si="236"/>
        <v>202.85</v>
      </c>
      <c r="Q2974" s="12" t="s">
        <v>8315</v>
      </c>
      <c r="R2974" t="s">
        <v>8316</v>
      </c>
      <c r="S2974" s="16">
        <f t="shared" si="237"/>
        <v>42064.220069444447</v>
      </c>
      <c r="T2974" s="16">
        <f t="shared" si="238"/>
        <v>42094.178402777776</v>
      </c>
      <c r="U2974">
        <f t="shared" si="239"/>
        <v>2015</v>
      </c>
    </row>
    <row r="2975" spans="1:21" ht="48" x14ac:dyDescent="0.2">
      <c r="A2975" s="9">
        <v>3889</v>
      </c>
      <c r="B2975" s="3" t="s">
        <v>3886</v>
      </c>
      <c r="C2975" s="3" t="s">
        <v>7997</v>
      </c>
      <c r="D2975" s="6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35"/>
        <v>1</v>
      </c>
      <c r="P2975" s="6">
        <f t="shared" si="236"/>
        <v>13.11</v>
      </c>
      <c r="Q2975" s="12" t="s">
        <v>8315</v>
      </c>
      <c r="R2975" t="s">
        <v>8316</v>
      </c>
      <c r="S2975" s="16">
        <f t="shared" si="237"/>
        <v>41977.004976851851</v>
      </c>
      <c r="T2975" s="16">
        <f t="shared" si="238"/>
        <v>42008.976388888885</v>
      </c>
      <c r="U2975">
        <f t="shared" si="239"/>
        <v>2014</v>
      </c>
    </row>
    <row r="2976" spans="1:21" ht="48" x14ac:dyDescent="0.2">
      <c r="A2976" s="9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35"/>
        <v>37</v>
      </c>
      <c r="P2976" s="6">
        <f t="shared" si="236"/>
        <v>83.14</v>
      </c>
      <c r="Q2976" s="12" t="s">
        <v>8315</v>
      </c>
      <c r="R2976" t="s">
        <v>8316</v>
      </c>
      <c r="S2976" s="16">
        <f t="shared" si="237"/>
        <v>41939.8122337963</v>
      </c>
      <c r="T2976" s="16">
        <f t="shared" si="238"/>
        <v>41969.853900462964</v>
      </c>
      <c r="U2976">
        <f t="shared" si="239"/>
        <v>2014</v>
      </c>
    </row>
    <row r="2977" spans="1:21" ht="48" x14ac:dyDescent="0.2">
      <c r="A2977" s="9">
        <v>3931</v>
      </c>
      <c r="B2977" s="3" t="s">
        <v>3928</v>
      </c>
      <c r="C2977" s="3" t="s">
        <v>8039</v>
      </c>
      <c r="D2977" s="6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35"/>
        <v>0</v>
      </c>
      <c r="P2977" s="6">
        <f t="shared" si="236"/>
        <v>0</v>
      </c>
      <c r="Q2977" s="12" t="s">
        <v>8315</v>
      </c>
      <c r="R2977" t="s">
        <v>8316</v>
      </c>
      <c r="S2977" s="16">
        <f t="shared" si="237"/>
        <v>42228.151701388888</v>
      </c>
      <c r="T2977" s="16">
        <f t="shared" si="238"/>
        <v>42253.151701388888</v>
      </c>
      <c r="U2977">
        <f t="shared" si="239"/>
        <v>2015</v>
      </c>
    </row>
    <row r="2978" spans="1:21" ht="16" x14ac:dyDescent="0.2">
      <c r="A2978" s="9">
        <v>4000</v>
      </c>
      <c r="B2978" s="3" t="s">
        <v>3996</v>
      </c>
      <c r="C2978" s="3" t="s">
        <v>8106</v>
      </c>
      <c r="D2978" s="6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35"/>
        <v>0</v>
      </c>
      <c r="P2978" s="6">
        <f t="shared" si="236"/>
        <v>10</v>
      </c>
      <c r="Q2978" s="12" t="s">
        <v>8315</v>
      </c>
      <c r="R2978" t="s">
        <v>8316</v>
      </c>
      <c r="S2978" s="16">
        <f t="shared" si="237"/>
        <v>42437.64534722222</v>
      </c>
      <c r="T2978" s="16">
        <f t="shared" si="238"/>
        <v>42497.603680555556</v>
      </c>
      <c r="U2978">
        <f t="shared" si="239"/>
        <v>2016</v>
      </c>
    </row>
    <row r="2979" spans="1:21" ht="48" x14ac:dyDescent="0.2">
      <c r="A2979" s="9">
        <v>4040</v>
      </c>
      <c r="B2979" s="3" t="s">
        <v>4036</v>
      </c>
      <c r="C2979" s="3" t="s">
        <v>8144</v>
      </c>
      <c r="D2979" s="6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35"/>
        <v>31</v>
      </c>
      <c r="P2979" s="6">
        <f t="shared" si="236"/>
        <v>1250</v>
      </c>
      <c r="Q2979" s="12" t="s">
        <v>8315</v>
      </c>
      <c r="R2979" t="s">
        <v>8316</v>
      </c>
      <c r="S2979" s="16">
        <f t="shared" si="237"/>
        <v>42144.231527777782</v>
      </c>
      <c r="T2979" s="16">
        <f t="shared" si="238"/>
        <v>42203.125</v>
      </c>
      <c r="U2979">
        <f t="shared" si="239"/>
        <v>2015</v>
      </c>
    </row>
    <row r="2980" spans="1:21" ht="48" x14ac:dyDescent="0.2">
      <c r="A2980" s="9">
        <v>3363</v>
      </c>
      <c r="B2980" s="3" t="s">
        <v>3362</v>
      </c>
      <c r="C2980" s="3" t="s">
        <v>7473</v>
      </c>
      <c r="D2980" s="6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35"/>
        <v>101</v>
      </c>
      <c r="P2980" s="6">
        <f t="shared" si="236"/>
        <v>302.31</v>
      </c>
      <c r="Q2980" s="12" t="s">
        <v>8315</v>
      </c>
      <c r="R2980" t="s">
        <v>8316</v>
      </c>
      <c r="S2980" s="16">
        <f t="shared" si="237"/>
        <v>41851.771354166667</v>
      </c>
      <c r="T2980" s="16">
        <f t="shared" si="238"/>
        <v>41870.666666666664</v>
      </c>
      <c r="U2980">
        <f t="shared" si="239"/>
        <v>2014</v>
      </c>
    </row>
    <row r="2981" spans="1:21" ht="48" x14ac:dyDescent="0.2">
      <c r="A2981" s="9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35"/>
        <v>32</v>
      </c>
      <c r="P2981" s="6">
        <f t="shared" si="236"/>
        <v>60.67</v>
      </c>
      <c r="Q2981" s="12" t="s">
        <v>8315</v>
      </c>
      <c r="R2981" t="s">
        <v>8316</v>
      </c>
      <c r="S2981" s="16">
        <f t="shared" si="237"/>
        <v>42103.016585648147</v>
      </c>
      <c r="T2981" s="16">
        <f t="shared" si="238"/>
        <v>42163.016585648147</v>
      </c>
      <c r="U2981">
        <f t="shared" si="239"/>
        <v>2015</v>
      </c>
    </row>
    <row r="2982" spans="1:21" ht="48" x14ac:dyDescent="0.2">
      <c r="A2982" s="9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35"/>
        <v>4</v>
      </c>
      <c r="P2982" s="6">
        <f t="shared" si="236"/>
        <v>26.33</v>
      </c>
      <c r="Q2982" s="12" t="s">
        <v>8315</v>
      </c>
      <c r="R2982" t="s">
        <v>8316</v>
      </c>
      <c r="S2982" s="16">
        <f t="shared" si="237"/>
        <v>42278.664965277778</v>
      </c>
      <c r="T2982" s="16">
        <f t="shared" si="238"/>
        <v>42308.664965277778</v>
      </c>
      <c r="U2982">
        <f t="shared" si="239"/>
        <v>2015</v>
      </c>
    </row>
    <row r="2983" spans="1:21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6">
        <f t="shared" si="236"/>
        <v>53.16</v>
      </c>
      <c r="Q2983" s="12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6">
        <f t="shared" si="236"/>
        <v>86.49</v>
      </c>
      <c r="Q2984" s="12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6">
        <f t="shared" si="236"/>
        <v>155.24</v>
      </c>
      <c r="Q2985" s="12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6">
        <f t="shared" si="236"/>
        <v>115.08</v>
      </c>
      <c r="Q2986" s="12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6">
        <f t="shared" si="236"/>
        <v>109.59</v>
      </c>
      <c r="Q2987" s="12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6">
        <f t="shared" si="236"/>
        <v>45.21</v>
      </c>
      <c r="Q2988" s="12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6">
        <f t="shared" si="236"/>
        <v>104.15</v>
      </c>
      <c r="Q2989" s="12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6">
        <f t="shared" si="236"/>
        <v>35.71</v>
      </c>
      <c r="Q2990" s="12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6">
        <f t="shared" si="236"/>
        <v>97</v>
      </c>
      <c r="Q2991" s="12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6">
        <f t="shared" si="236"/>
        <v>370.37</v>
      </c>
      <c r="Q2992" s="12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6">
        <f t="shared" si="236"/>
        <v>94.41</v>
      </c>
      <c r="Q2993" s="12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6">
        <f t="shared" si="236"/>
        <v>48.98</v>
      </c>
      <c r="Q2994" s="12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6">
        <f t="shared" si="236"/>
        <v>45.59</v>
      </c>
      <c r="Q2995" s="12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6">
        <f t="shared" si="236"/>
        <v>23.28</v>
      </c>
      <c r="Q2996" s="12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6">
        <f t="shared" si="236"/>
        <v>63.23</v>
      </c>
      <c r="Q2997" s="12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6">
        <f t="shared" si="236"/>
        <v>153.52000000000001</v>
      </c>
      <c r="Q2998" s="12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6">
        <f t="shared" si="236"/>
        <v>90.2</v>
      </c>
      <c r="Q2999" s="12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6">
        <f t="shared" si="236"/>
        <v>118.97</v>
      </c>
      <c r="Q3000" s="12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6">
        <f t="shared" si="236"/>
        <v>80.25</v>
      </c>
      <c r="Q3001" s="12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6">
        <f t="shared" si="236"/>
        <v>62.5</v>
      </c>
      <c r="Q3002" s="12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6">
        <f t="shared" si="236"/>
        <v>131.38</v>
      </c>
      <c r="Q3003" s="12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6">
        <f t="shared" si="236"/>
        <v>73.03</v>
      </c>
      <c r="Q3004" s="12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6">
        <f t="shared" si="236"/>
        <v>178.53</v>
      </c>
      <c r="Q3005" s="12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6">
        <f t="shared" si="236"/>
        <v>162.91</v>
      </c>
      <c r="Q3006" s="12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6">
        <f t="shared" si="236"/>
        <v>108.24</v>
      </c>
      <c r="Q3007" s="12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6">
        <f t="shared" si="236"/>
        <v>88.87</v>
      </c>
      <c r="Q3008" s="12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6">
        <f t="shared" si="236"/>
        <v>54</v>
      </c>
      <c r="Q3009" s="12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6">
        <f t="shared" si="236"/>
        <v>116.73</v>
      </c>
      <c r="Q3010" s="12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6">
        <f t="shared" ref="P3018:P3081" si="241">IFERROR(ROUND(E3018/L3018,2),0)</f>
        <v>242.28</v>
      </c>
      <c r="Q3018" s="12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6">
        <f t="shared" si="241"/>
        <v>146.44999999999999</v>
      </c>
      <c r="Q3019" s="12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6">
        <f t="shared" si="241"/>
        <v>103.17</v>
      </c>
      <c r="Q3020" s="12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6">
        <f t="shared" si="241"/>
        <v>80.459999999999994</v>
      </c>
      <c r="Q3021" s="12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6">
        <f t="shared" si="241"/>
        <v>234.67</v>
      </c>
      <c r="Q3022" s="12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6">
        <f t="shared" si="241"/>
        <v>50.69</v>
      </c>
      <c r="Q3023" s="12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6">
        <f t="shared" si="241"/>
        <v>162.71</v>
      </c>
      <c r="Q3024" s="12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6">
        <f t="shared" si="241"/>
        <v>120.17</v>
      </c>
      <c r="Q3025" s="12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6">
        <f t="shared" si="241"/>
        <v>67.7</v>
      </c>
      <c r="Q3026" s="12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6">
        <f t="shared" si="241"/>
        <v>52.1</v>
      </c>
      <c r="Q3027" s="12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6">
        <f t="shared" si="241"/>
        <v>51.6</v>
      </c>
      <c r="Q3028" s="12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6">
        <f t="shared" si="241"/>
        <v>164.3</v>
      </c>
      <c r="Q3029" s="12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6">
        <f t="shared" si="241"/>
        <v>84.86</v>
      </c>
      <c r="Q3030" s="12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6">
        <f t="shared" si="241"/>
        <v>94.55</v>
      </c>
      <c r="Q3031" s="12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6">
        <f t="shared" si="241"/>
        <v>45.54</v>
      </c>
      <c r="Q3032" s="12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64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6">
        <f t="shared" si="241"/>
        <v>51.72</v>
      </c>
      <c r="Q3033" s="12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6">
        <f t="shared" si="241"/>
        <v>50.88</v>
      </c>
      <c r="Q3034" s="12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6">
        <f t="shared" si="241"/>
        <v>191.13</v>
      </c>
      <c r="Q3035" s="12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6">
        <f t="shared" si="241"/>
        <v>89.31</v>
      </c>
      <c r="Q3036" s="12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6">
        <f t="shared" si="241"/>
        <v>88.59</v>
      </c>
      <c r="Q3037" s="12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6">
        <f t="shared" si="241"/>
        <v>96.3</v>
      </c>
      <c r="Q3038" s="12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6">
        <f t="shared" si="241"/>
        <v>33.31</v>
      </c>
      <c r="Q3039" s="12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6">
        <f t="shared" si="241"/>
        <v>37.22</v>
      </c>
      <c r="Q3040" s="12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6">
        <f t="shared" si="241"/>
        <v>92.13</v>
      </c>
      <c r="Q3041" s="12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6">
        <f t="shared" si="241"/>
        <v>76.790000000000006</v>
      </c>
      <c r="Q3042" s="12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6">
        <f t="shared" si="241"/>
        <v>96.53</v>
      </c>
      <c r="Q3043" s="12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6">
        <f t="shared" si="241"/>
        <v>51.89</v>
      </c>
      <c r="Q3044" s="12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6">
        <f t="shared" si="241"/>
        <v>128.91</v>
      </c>
      <c r="Q3045" s="12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6">
        <f t="shared" si="241"/>
        <v>84.11</v>
      </c>
      <c r="Q3046" s="12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6">
        <f t="shared" si="241"/>
        <v>82.94</v>
      </c>
      <c r="Q3047" s="12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6">
        <f t="shared" si="241"/>
        <v>259.95</v>
      </c>
      <c r="Q3048" s="12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6">
        <f t="shared" si="241"/>
        <v>37.25</v>
      </c>
      <c r="Q3049" s="12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6">
        <f t="shared" si="241"/>
        <v>177.02</v>
      </c>
      <c r="Q3050" s="12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6">
        <f t="shared" si="241"/>
        <v>74.069999999999993</v>
      </c>
      <c r="Q3051" s="12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6">
        <f t="shared" si="241"/>
        <v>70.67</v>
      </c>
      <c r="Q3052" s="12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6">
        <f t="shared" si="241"/>
        <v>23.63</v>
      </c>
      <c r="Q3053" s="12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6">
        <f t="shared" si="241"/>
        <v>37.5</v>
      </c>
      <c r="Q3054" s="12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6">
        <f t="shared" si="241"/>
        <v>13.33</v>
      </c>
      <c r="Q3055" s="12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6">
        <f t="shared" si="241"/>
        <v>0</v>
      </c>
      <c r="Q3056" s="12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6">
        <f t="shared" si="241"/>
        <v>1</v>
      </c>
      <c r="Q3057" s="12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6">
        <f t="shared" si="241"/>
        <v>0</v>
      </c>
      <c r="Q3058" s="12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6">
        <f t="shared" si="241"/>
        <v>0</v>
      </c>
      <c r="Q3059" s="12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6">
        <f t="shared" si="241"/>
        <v>1</v>
      </c>
      <c r="Q3060" s="12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6">
        <f t="shared" si="241"/>
        <v>41</v>
      </c>
      <c r="Q3061" s="12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6">
        <f t="shared" si="241"/>
        <v>55.83</v>
      </c>
      <c r="Q3062" s="12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6">
        <f t="shared" si="241"/>
        <v>0</v>
      </c>
      <c r="Q3063" s="12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6">
        <f t="shared" si="241"/>
        <v>99.76</v>
      </c>
      <c r="Q3064" s="12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6">
        <f t="shared" si="241"/>
        <v>25.52</v>
      </c>
      <c r="Q3065" s="12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6">
        <f t="shared" si="241"/>
        <v>117.65</v>
      </c>
      <c r="Q3066" s="12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6">
        <f t="shared" si="241"/>
        <v>5</v>
      </c>
      <c r="Q3067" s="12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6">
        <f t="shared" si="241"/>
        <v>2796.67</v>
      </c>
      <c r="Q3068" s="12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6">
        <f t="shared" si="241"/>
        <v>200</v>
      </c>
      <c r="Q3069" s="12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6">
        <f t="shared" si="241"/>
        <v>87.5</v>
      </c>
      <c r="Q3070" s="12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6">
        <f t="shared" si="241"/>
        <v>20.14</v>
      </c>
      <c r="Q3071" s="12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6">
        <f t="shared" si="241"/>
        <v>20.88</v>
      </c>
      <c r="Q3072" s="12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6">
        <f t="shared" si="241"/>
        <v>61.31</v>
      </c>
      <c r="Q3073" s="12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6">
        <f t="shared" si="241"/>
        <v>1</v>
      </c>
      <c r="Q3074" s="12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6">
        <f t="shared" ref="P3082:P3145" si="246">IFERROR(ROUND(E3082/L3082,2),0)</f>
        <v>53.71</v>
      </c>
      <c r="Q3082" s="12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6">
        <f t="shared" si="246"/>
        <v>420.6</v>
      </c>
      <c r="Q3083" s="12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6">
        <f t="shared" si="246"/>
        <v>0</v>
      </c>
      <c r="Q3084" s="12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6">
        <f t="shared" si="246"/>
        <v>18.670000000000002</v>
      </c>
      <c r="Q3085" s="12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6">
        <f t="shared" si="246"/>
        <v>78.33</v>
      </c>
      <c r="Q3086" s="12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6">
        <f t="shared" si="246"/>
        <v>67.78</v>
      </c>
      <c r="Q3087" s="12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6">
        <f t="shared" si="246"/>
        <v>16.670000000000002</v>
      </c>
      <c r="Q3088" s="12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6">
        <f t="shared" si="246"/>
        <v>62.5</v>
      </c>
      <c r="Q3089" s="12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6">
        <f t="shared" si="246"/>
        <v>42</v>
      </c>
      <c r="Q3090" s="12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6">
        <f t="shared" si="246"/>
        <v>130.09</v>
      </c>
      <c r="Q3091" s="12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6">
        <f t="shared" si="246"/>
        <v>1270.22</v>
      </c>
      <c r="Q3092" s="12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6">
        <f t="shared" si="246"/>
        <v>88.44</v>
      </c>
      <c r="Q3093" s="12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6">
        <f t="shared" si="246"/>
        <v>56.34</v>
      </c>
      <c r="Q3094" s="12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6">
        <f t="shared" si="246"/>
        <v>53.53</v>
      </c>
      <c r="Q3095" s="12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6">
        <f t="shared" si="246"/>
        <v>25</v>
      </c>
      <c r="Q3096" s="12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6">
        <f t="shared" si="246"/>
        <v>50</v>
      </c>
      <c r="Q3097" s="12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6">
        <f t="shared" si="246"/>
        <v>56.79</v>
      </c>
      <c r="Q3098" s="12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6">
        <f t="shared" si="246"/>
        <v>40.83</v>
      </c>
      <c r="Q3099" s="12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6">
        <f t="shared" si="246"/>
        <v>65.11</v>
      </c>
      <c r="Q3100" s="12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6">
        <f t="shared" si="246"/>
        <v>55.6</v>
      </c>
      <c r="Q3101" s="12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6">
        <f t="shared" si="246"/>
        <v>140.54</v>
      </c>
      <c r="Q3102" s="12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6">
        <f t="shared" si="246"/>
        <v>25</v>
      </c>
      <c r="Q3103" s="12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6">
        <f t="shared" si="246"/>
        <v>69.53</v>
      </c>
      <c r="Q3104" s="12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6">
        <f t="shared" si="246"/>
        <v>5.5</v>
      </c>
      <c r="Q3105" s="12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6">
        <f t="shared" si="246"/>
        <v>237</v>
      </c>
      <c r="Q3106" s="12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6">
        <f t="shared" si="246"/>
        <v>79.87</v>
      </c>
      <c r="Q3107" s="12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6">
        <f t="shared" si="246"/>
        <v>10.25</v>
      </c>
      <c r="Q3108" s="12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6">
        <f t="shared" si="246"/>
        <v>272.58999999999997</v>
      </c>
      <c r="Q3109" s="12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6">
        <f t="shared" si="246"/>
        <v>13</v>
      </c>
      <c r="Q3110" s="12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6">
        <f t="shared" si="246"/>
        <v>58.18</v>
      </c>
      <c r="Q3111" s="12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6">
        <f t="shared" si="246"/>
        <v>10</v>
      </c>
      <c r="Q3112" s="12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6">
        <f t="shared" si="246"/>
        <v>70.11</v>
      </c>
      <c r="Q3113" s="12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6">
        <f t="shared" si="246"/>
        <v>57.89</v>
      </c>
      <c r="Q3114" s="12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6">
        <f t="shared" si="246"/>
        <v>125.27</v>
      </c>
      <c r="Q3115" s="12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6">
        <f t="shared" si="246"/>
        <v>0</v>
      </c>
      <c r="Q3116" s="12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6">
        <f t="shared" si="246"/>
        <v>300</v>
      </c>
      <c r="Q3117" s="12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6">
        <f t="shared" si="246"/>
        <v>43</v>
      </c>
      <c r="Q3118" s="12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6">
        <f t="shared" si="246"/>
        <v>1</v>
      </c>
      <c r="Q3119" s="12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6">
        <f t="shared" si="246"/>
        <v>775</v>
      </c>
      <c r="Q3120" s="12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6">
        <f t="shared" si="246"/>
        <v>5</v>
      </c>
      <c r="Q3121" s="12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6">
        <f t="shared" si="246"/>
        <v>12.8</v>
      </c>
      <c r="Q3122" s="12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6">
        <f t="shared" si="246"/>
        <v>10</v>
      </c>
      <c r="Q3123" s="12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6">
        <f t="shared" si="246"/>
        <v>58</v>
      </c>
      <c r="Q3124" s="12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6">
        <f t="shared" si="246"/>
        <v>244.8</v>
      </c>
      <c r="Q3125" s="12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6">
        <f t="shared" si="246"/>
        <v>6.5</v>
      </c>
      <c r="Q3126" s="12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6">
        <f t="shared" si="246"/>
        <v>0</v>
      </c>
      <c r="Q3127" s="12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6">
        <f t="shared" si="246"/>
        <v>61.18</v>
      </c>
      <c r="Q3128" s="12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6">
        <f t="shared" si="246"/>
        <v>0</v>
      </c>
      <c r="Q3129" s="12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16" x14ac:dyDescent="0.2">
      <c r="A3130" s="9">
        <v>3586</v>
      </c>
      <c r="B3130" s="3" t="s">
        <v>3585</v>
      </c>
      <c r="C3130" s="3" t="s">
        <v>7696</v>
      </c>
      <c r="D3130" s="6">
        <v>7500</v>
      </c>
      <c r="E3130" s="8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45"/>
        <v>109</v>
      </c>
      <c r="P3130" s="6">
        <f t="shared" si="246"/>
        <v>151.97999999999999</v>
      </c>
      <c r="Q3130" s="12" t="s">
        <v>8315</v>
      </c>
      <c r="R3130" t="s">
        <v>8316</v>
      </c>
      <c r="S3130" s="16">
        <f t="shared" si="247"/>
        <v>42576.697569444441</v>
      </c>
      <c r="T3130" s="16">
        <f t="shared" si="248"/>
        <v>42636.697569444441</v>
      </c>
      <c r="U3130">
        <f t="shared" si="249"/>
        <v>2016</v>
      </c>
    </row>
    <row r="3131" spans="1:21" ht="48" x14ac:dyDescent="0.2">
      <c r="A3131" s="9">
        <v>3712</v>
      </c>
      <c r="B3131" s="3" t="s">
        <v>3709</v>
      </c>
      <c r="C3131" s="3" t="s">
        <v>7822</v>
      </c>
      <c r="D3131" s="6">
        <v>7500</v>
      </c>
      <c r="E3131" s="8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45"/>
        <v>154</v>
      </c>
      <c r="P3131" s="6">
        <f t="shared" si="246"/>
        <v>110.87</v>
      </c>
      <c r="Q3131" s="12" t="s">
        <v>8315</v>
      </c>
      <c r="R3131" t="s">
        <v>8316</v>
      </c>
      <c r="S3131" s="16">
        <f t="shared" si="247"/>
        <v>42134.172071759262</v>
      </c>
      <c r="T3131" s="16">
        <f t="shared" si="248"/>
        <v>42155.290972222225</v>
      </c>
      <c r="U3131">
        <f t="shared" si="249"/>
        <v>2015</v>
      </c>
    </row>
    <row r="3132" spans="1:21" ht="32" x14ac:dyDescent="0.2">
      <c r="A3132" s="9">
        <v>3862</v>
      </c>
      <c r="B3132" s="3" t="s">
        <v>3859</v>
      </c>
      <c r="C3132" s="3" t="s">
        <v>7971</v>
      </c>
      <c r="D3132" s="6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45"/>
        <v>0</v>
      </c>
      <c r="P3132" s="6">
        <f t="shared" si="246"/>
        <v>1</v>
      </c>
      <c r="Q3132" s="12" t="s">
        <v>8315</v>
      </c>
      <c r="R3132" t="s">
        <v>8316</v>
      </c>
      <c r="S3132" s="16">
        <f t="shared" si="247"/>
        <v>42611.261064814811</v>
      </c>
      <c r="T3132" s="16">
        <f t="shared" si="248"/>
        <v>42625.707638888889</v>
      </c>
      <c r="U3132">
        <f t="shared" si="249"/>
        <v>2016</v>
      </c>
    </row>
    <row r="3133" spans="1:21" ht="48" x14ac:dyDescent="0.2">
      <c r="A3133" s="9">
        <v>3966</v>
      </c>
      <c r="B3133" s="3" t="s">
        <v>3963</v>
      </c>
      <c r="C3133" s="3" t="s">
        <v>8073</v>
      </c>
      <c r="D3133" s="6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45"/>
        <v>1</v>
      </c>
      <c r="P3133" s="6">
        <f t="shared" si="246"/>
        <v>22.5</v>
      </c>
      <c r="Q3133" s="12" t="s">
        <v>8315</v>
      </c>
      <c r="R3133" t="s">
        <v>8316</v>
      </c>
      <c r="S3133" s="16">
        <f t="shared" si="247"/>
        <v>41801.711550925924</v>
      </c>
      <c r="T3133" s="16">
        <f t="shared" si="248"/>
        <v>41844.124305555553</v>
      </c>
      <c r="U3133">
        <f t="shared" si="249"/>
        <v>2014</v>
      </c>
    </row>
    <row r="3134" spans="1:21" ht="48" x14ac:dyDescent="0.2">
      <c r="A3134" s="9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45"/>
        <v>24</v>
      </c>
      <c r="P3134" s="6">
        <f t="shared" si="246"/>
        <v>45.84</v>
      </c>
      <c r="Q3134" s="12" t="s">
        <v>8315</v>
      </c>
      <c r="R3134" t="s">
        <v>8316</v>
      </c>
      <c r="S3134" s="16">
        <f t="shared" si="247"/>
        <v>41921.770439814813</v>
      </c>
      <c r="T3134" s="16">
        <f t="shared" si="248"/>
        <v>41938.770439814813</v>
      </c>
      <c r="U3134">
        <f t="shared" si="249"/>
        <v>2014</v>
      </c>
    </row>
    <row r="3135" spans="1:21" ht="48" x14ac:dyDescent="0.2">
      <c r="A3135" s="9">
        <v>3154</v>
      </c>
      <c r="B3135" s="3" t="s">
        <v>3154</v>
      </c>
      <c r="C3135" s="3" t="s">
        <v>7264</v>
      </c>
      <c r="D3135" s="6">
        <v>7000</v>
      </c>
      <c r="E3135" s="8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45"/>
        <v>113</v>
      </c>
      <c r="P3135" s="6">
        <f t="shared" si="246"/>
        <v>64.27</v>
      </c>
      <c r="Q3135" s="12" t="s">
        <v>8315</v>
      </c>
      <c r="R3135" t="s">
        <v>8316</v>
      </c>
      <c r="S3135" s="16">
        <f t="shared" si="247"/>
        <v>40970.875671296293</v>
      </c>
      <c r="T3135" s="16">
        <f t="shared" si="248"/>
        <v>41000.834004629629</v>
      </c>
      <c r="U3135">
        <f t="shared" si="249"/>
        <v>2012</v>
      </c>
    </row>
    <row r="3136" spans="1:21" ht="48" x14ac:dyDescent="0.2">
      <c r="A3136" s="9">
        <v>3171</v>
      </c>
      <c r="B3136" s="3" t="s">
        <v>3171</v>
      </c>
      <c r="C3136" s="3" t="s">
        <v>7281</v>
      </c>
      <c r="D3136" s="6">
        <v>7000</v>
      </c>
      <c r="E3136" s="8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45"/>
        <v>109</v>
      </c>
      <c r="P3136" s="6">
        <f t="shared" si="246"/>
        <v>65.099999999999994</v>
      </c>
      <c r="Q3136" s="12" t="s">
        <v>8315</v>
      </c>
      <c r="R3136" t="s">
        <v>8316</v>
      </c>
      <c r="S3136" s="16">
        <f t="shared" si="247"/>
        <v>42466.608310185184</v>
      </c>
      <c r="T3136" s="16">
        <f t="shared" si="248"/>
        <v>42496.608310185184</v>
      </c>
      <c r="U3136">
        <f t="shared" si="249"/>
        <v>2016</v>
      </c>
    </row>
    <row r="3137" spans="1:21" ht="64" x14ac:dyDescent="0.2">
      <c r="A3137" s="9">
        <v>3182</v>
      </c>
      <c r="B3137" s="3" t="s">
        <v>3182</v>
      </c>
      <c r="C3137" s="3" t="s">
        <v>7292</v>
      </c>
      <c r="D3137" s="6">
        <v>7000</v>
      </c>
      <c r="E3137" s="8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45"/>
        <v>101</v>
      </c>
      <c r="P3137" s="6">
        <f t="shared" si="246"/>
        <v>46.77</v>
      </c>
      <c r="Q3137" s="12" t="s">
        <v>8315</v>
      </c>
      <c r="R3137" t="s">
        <v>8316</v>
      </c>
      <c r="S3137" s="16">
        <f t="shared" si="247"/>
        <v>40883.949317129627</v>
      </c>
      <c r="T3137" s="16">
        <f t="shared" si="248"/>
        <v>40939.708333333336</v>
      </c>
      <c r="U3137">
        <f t="shared" si="249"/>
        <v>2011</v>
      </c>
    </row>
    <row r="3138" spans="1:21" ht="16" x14ac:dyDescent="0.2">
      <c r="A3138" s="9">
        <v>3228</v>
      </c>
      <c r="B3138" s="3" t="s">
        <v>3228</v>
      </c>
      <c r="C3138" s="3" t="s">
        <v>7338</v>
      </c>
      <c r="D3138" s="6">
        <v>7000</v>
      </c>
      <c r="E3138" s="8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45"/>
        <v>102</v>
      </c>
      <c r="P3138" s="6">
        <f t="shared" si="246"/>
        <v>193.62</v>
      </c>
      <c r="Q3138" s="12" t="s">
        <v>8315</v>
      </c>
      <c r="R3138" t="s">
        <v>8316</v>
      </c>
      <c r="S3138" s="16">
        <f t="shared" si="247"/>
        <v>42323.70930555556</v>
      </c>
      <c r="T3138" s="16">
        <f t="shared" si="248"/>
        <v>42355.207638888889</v>
      </c>
      <c r="U3138">
        <f t="shared" si="249"/>
        <v>2015</v>
      </c>
    </row>
    <row r="3139" spans="1:21" ht="32" x14ac:dyDescent="0.2">
      <c r="A3139" s="9">
        <v>3258</v>
      </c>
      <c r="B3139" s="3" t="s">
        <v>3258</v>
      </c>
      <c r="C3139" s="3" t="s">
        <v>7368</v>
      </c>
      <c r="D3139" s="6">
        <v>7000</v>
      </c>
      <c r="E3139" s="8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45"/>
        <v>105</v>
      </c>
      <c r="P3139" s="6">
        <f t="shared" si="246"/>
        <v>98.2</v>
      </c>
      <c r="Q3139" s="12" t="s">
        <v>8315</v>
      </c>
      <c r="R3139" t="s">
        <v>8316</v>
      </c>
      <c r="S3139" s="16">
        <f t="shared" si="247"/>
        <v>41982.887280092589</v>
      </c>
      <c r="T3139" s="16">
        <f t="shared" si="248"/>
        <v>42012.887280092589</v>
      </c>
      <c r="U3139">
        <f t="shared" si="249"/>
        <v>2014</v>
      </c>
    </row>
    <row r="3140" spans="1:21" ht="48" x14ac:dyDescent="0.2">
      <c r="A3140" s="9">
        <v>3846</v>
      </c>
      <c r="B3140" s="3" t="s">
        <v>3843</v>
      </c>
      <c r="C3140" s="3" t="s">
        <v>7955</v>
      </c>
      <c r="D3140" s="6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45"/>
        <v>3</v>
      </c>
      <c r="P3140" s="6">
        <f t="shared" si="246"/>
        <v>23.63</v>
      </c>
      <c r="Q3140" s="12" t="s">
        <v>8315</v>
      </c>
      <c r="R3140" t="s">
        <v>8316</v>
      </c>
      <c r="S3140" s="16">
        <f t="shared" si="247"/>
        <v>41885.221550925926</v>
      </c>
      <c r="T3140" s="16">
        <f t="shared" si="248"/>
        <v>41916.290972222225</v>
      </c>
      <c r="U3140">
        <f t="shared" si="249"/>
        <v>2014</v>
      </c>
    </row>
    <row r="3141" spans="1:21" ht="48" x14ac:dyDescent="0.2">
      <c r="A3141" s="9">
        <v>3933</v>
      </c>
      <c r="B3141" s="3" t="s">
        <v>3930</v>
      </c>
      <c r="C3141" s="3" t="s">
        <v>8041</v>
      </c>
      <c r="D3141" s="6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45"/>
        <v>16</v>
      </c>
      <c r="P3141" s="6">
        <f t="shared" si="246"/>
        <v>91.83</v>
      </c>
      <c r="Q3141" s="12" t="s">
        <v>8315</v>
      </c>
      <c r="R3141" t="s">
        <v>8316</v>
      </c>
      <c r="S3141" s="16">
        <f t="shared" si="247"/>
        <v>42538.968310185184</v>
      </c>
      <c r="T3141" s="16">
        <f t="shared" si="248"/>
        <v>42568.029861111107</v>
      </c>
      <c r="U3141">
        <f t="shared" si="249"/>
        <v>2016</v>
      </c>
    </row>
    <row r="3142" spans="1:21" ht="48" x14ac:dyDescent="0.2">
      <c r="A3142" s="9">
        <v>3999</v>
      </c>
      <c r="B3142" s="3" t="s">
        <v>3995</v>
      </c>
      <c r="C3142" s="3" t="s">
        <v>8105</v>
      </c>
      <c r="D3142" s="6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45"/>
        <v>17</v>
      </c>
      <c r="P3142" s="6">
        <f t="shared" si="246"/>
        <v>82.57</v>
      </c>
      <c r="Q3142" s="12" t="s">
        <v>8315</v>
      </c>
      <c r="R3142" t="s">
        <v>8316</v>
      </c>
      <c r="S3142" s="16">
        <f t="shared" si="247"/>
        <v>41842.828680555554</v>
      </c>
      <c r="T3142" s="16">
        <f t="shared" si="248"/>
        <v>41882.827650462961</v>
      </c>
      <c r="U3142">
        <f t="shared" si="249"/>
        <v>2014</v>
      </c>
    </row>
    <row r="3143" spans="1:21" ht="48" x14ac:dyDescent="0.2">
      <c r="A3143" s="9">
        <v>4015</v>
      </c>
      <c r="B3143" s="3" t="s">
        <v>4011</v>
      </c>
      <c r="C3143" s="3" t="s">
        <v>8120</v>
      </c>
      <c r="D3143" s="6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45"/>
        <v>0</v>
      </c>
      <c r="P3143" s="6">
        <f t="shared" si="246"/>
        <v>1</v>
      </c>
      <c r="Q3143" s="12" t="s">
        <v>8315</v>
      </c>
      <c r="R3143" t="s">
        <v>8316</v>
      </c>
      <c r="S3143" s="16">
        <f t="shared" si="247"/>
        <v>42174.780821759254</v>
      </c>
      <c r="T3143" s="16">
        <f t="shared" si="248"/>
        <v>42204.780821759254</v>
      </c>
      <c r="U3143">
        <f t="shared" si="249"/>
        <v>2015</v>
      </c>
    </row>
    <row r="3144" spans="1:21" ht="48" x14ac:dyDescent="0.2">
      <c r="A3144" s="9">
        <v>4023</v>
      </c>
      <c r="B3144" s="3" t="s">
        <v>4019</v>
      </c>
      <c r="C3144" s="3" t="s">
        <v>8128</v>
      </c>
      <c r="D3144" s="6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 s="6">
        <f t="shared" si="246"/>
        <v>0</v>
      </c>
      <c r="Q3144" s="12" t="s">
        <v>8315</v>
      </c>
      <c r="R3144" t="s">
        <v>8316</v>
      </c>
      <c r="S3144" s="16">
        <f t="shared" si="247"/>
        <v>42408.999571759254</v>
      </c>
      <c r="T3144" s="16">
        <f t="shared" si="248"/>
        <v>42453.957905092597</v>
      </c>
      <c r="U3144">
        <f t="shared" si="249"/>
        <v>2016</v>
      </c>
    </row>
    <row r="3145" spans="1:21" ht="32" x14ac:dyDescent="0.2">
      <c r="A3145" s="9">
        <v>3310</v>
      </c>
      <c r="B3145" s="3" t="s">
        <v>3310</v>
      </c>
      <c r="C3145" s="3" t="s">
        <v>7420</v>
      </c>
      <c r="D3145" s="6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45"/>
        <v>100</v>
      </c>
      <c r="P3145" s="6">
        <f t="shared" si="246"/>
        <v>209.84</v>
      </c>
      <c r="Q3145" s="12" t="s">
        <v>8315</v>
      </c>
      <c r="R3145" t="s">
        <v>8316</v>
      </c>
      <c r="S3145" s="16">
        <f t="shared" si="247"/>
        <v>42253.928530092591</v>
      </c>
      <c r="T3145" s="16">
        <f t="shared" si="248"/>
        <v>42283.928530092591</v>
      </c>
      <c r="U3145">
        <f t="shared" si="249"/>
        <v>2015</v>
      </c>
    </row>
    <row r="3146" spans="1:21" ht="48" x14ac:dyDescent="0.2">
      <c r="A3146" s="9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50">ROUND(E3146/D3146*100,0)</f>
        <v>7</v>
      </c>
      <c r="P3146" s="6">
        <f t="shared" ref="P3146:P3209" si="251">IFERROR(ROUND(E3146/L3146,2),0)</f>
        <v>59</v>
      </c>
      <c r="Q3146" s="12" t="s">
        <v>8315</v>
      </c>
      <c r="R3146" t="s">
        <v>8316</v>
      </c>
      <c r="S3146" s="16">
        <f t="shared" ref="S3146:S3209" si="252">(((J3146/60)/60)/24)+DATE(1970,1,1)</f>
        <v>42293.809212962966</v>
      </c>
      <c r="T3146" s="16">
        <f t="shared" ref="T3146:T3209" si="253">(((I3146/60)/60)/24)+DATE(1970,1,1)</f>
        <v>42353.85087962963</v>
      </c>
      <c r="U3146">
        <f t="shared" ref="U3146:U3209" si="254">YEAR(S3146)</f>
        <v>2015</v>
      </c>
    </row>
    <row r="3147" spans="1:21" ht="48" x14ac:dyDescent="0.2">
      <c r="A3147" s="9">
        <v>2784</v>
      </c>
      <c r="B3147" s="3" t="s">
        <v>2784</v>
      </c>
      <c r="C3147" s="3" t="s">
        <v>6894</v>
      </c>
      <c r="D3147" s="6">
        <v>6000</v>
      </c>
      <c r="E3147" s="8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250"/>
        <v>119</v>
      </c>
      <c r="P3147" s="6">
        <f t="shared" si="251"/>
        <v>66.11</v>
      </c>
      <c r="Q3147" s="12" t="s">
        <v>8315</v>
      </c>
      <c r="R3147" t="s">
        <v>8316</v>
      </c>
      <c r="S3147" s="16">
        <f t="shared" si="252"/>
        <v>41920.787534722222</v>
      </c>
      <c r="T3147" s="16">
        <f t="shared" si="253"/>
        <v>41941.787534722222</v>
      </c>
      <c r="U3147">
        <f t="shared" si="254"/>
        <v>2014</v>
      </c>
    </row>
    <row r="3148" spans="1:21" ht="48" x14ac:dyDescent="0.2">
      <c r="A3148" s="9">
        <v>2822</v>
      </c>
      <c r="B3148" s="3" t="s">
        <v>2822</v>
      </c>
      <c r="C3148" s="3" t="s">
        <v>6932</v>
      </c>
      <c r="D3148" s="6">
        <v>6000</v>
      </c>
      <c r="E3148" s="8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250"/>
        <v>100</v>
      </c>
      <c r="P3148" s="6">
        <f t="shared" si="251"/>
        <v>63.83</v>
      </c>
      <c r="Q3148" s="12" t="s">
        <v>8315</v>
      </c>
      <c r="R3148" t="s">
        <v>8316</v>
      </c>
      <c r="S3148" s="16">
        <f t="shared" si="252"/>
        <v>42060.683935185181</v>
      </c>
      <c r="T3148" s="16">
        <f t="shared" si="253"/>
        <v>42090.642268518524</v>
      </c>
      <c r="U3148">
        <f t="shared" si="254"/>
        <v>2015</v>
      </c>
    </row>
    <row r="3149" spans="1:21" ht="48" x14ac:dyDescent="0.2">
      <c r="A3149" s="9">
        <v>2877</v>
      </c>
      <c r="B3149" s="3" t="s">
        <v>2877</v>
      </c>
      <c r="C3149" s="3" t="s">
        <v>6987</v>
      </c>
      <c r="D3149" s="6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250"/>
        <v>11</v>
      </c>
      <c r="P3149" s="6">
        <f t="shared" si="251"/>
        <v>108.33</v>
      </c>
      <c r="Q3149" s="12" t="s">
        <v>8315</v>
      </c>
      <c r="R3149" t="s">
        <v>8316</v>
      </c>
      <c r="S3149" s="16">
        <f t="shared" si="252"/>
        <v>42672.955138888887</v>
      </c>
      <c r="T3149" s="16">
        <f t="shared" si="253"/>
        <v>42704.708333333328</v>
      </c>
      <c r="U3149">
        <f t="shared" si="254"/>
        <v>2016</v>
      </c>
    </row>
    <row r="3150" spans="1:21" ht="48" x14ac:dyDescent="0.2">
      <c r="A3150" s="9">
        <v>2906</v>
      </c>
      <c r="B3150" s="3" t="s">
        <v>2906</v>
      </c>
      <c r="C3150" s="3" t="s">
        <v>7016</v>
      </c>
      <c r="D3150" s="6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250"/>
        <v>9</v>
      </c>
      <c r="P3150" s="6">
        <f t="shared" si="251"/>
        <v>80.709999999999994</v>
      </c>
      <c r="Q3150" s="12" t="s">
        <v>8315</v>
      </c>
      <c r="R3150" t="s">
        <v>8316</v>
      </c>
      <c r="S3150" s="16">
        <f t="shared" si="252"/>
        <v>42199.648912037039</v>
      </c>
      <c r="T3150" s="16">
        <f t="shared" si="253"/>
        <v>42217.041666666672</v>
      </c>
      <c r="U3150">
        <f t="shared" si="254"/>
        <v>2015</v>
      </c>
    </row>
    <row r="3151" spans="1:21" ht="48" x14ac:dyDescent="0.2">
      <c r="A3151" s="9">
        <v>2970</v>
      </c>
      <c r="B3151" s="3" t="s">
        <v>2970</v>
      </c>
      <c r="C3151" s="3" t="s">
        <v>7080</v>
      </c>
      <c r="D3151" s="6">
        <v>6000</v>
      </c>
      <c r="E3151" s="8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250"/>
        <v>106</v>
      </c>
      <c r="P3151" s="6">
        <f t="shared" si="251"/>
        <v>69.89</v>
      </c>
      <c r="Q3151" s="12" t="s">
        <v>8315</v>
      </c>
      <c r="R3151" t="s">
        <v>8316</v>
      </c>
      <c r="S3151" s="16">
        <f t="shared" si="252"/>
        <v>41808.669571759259</v>
      </c>
      <c r="T3151" s="16">
        <f t="shared" si="253"/>
        <v>41838.669571759259</v>
      </c>
      <c r="U3151">
        <f t="shared" si="254"/>
        <v>2014</v>
      </c>
    </row>
    <row r="3152" spans="1:21" ht="48" x14ac:dyDescent="0.2">
      <c r="A3152" s="9">
        <v>3213</v>
      </c>
      <c r="B3152" s="3" t="s">
        <v>3213</v>
      </c>
      <c r="C3152" s="3" t="s">
        <v>7323</v>
      </c>
      <c r="D3152" s="6">
        <v>6000</v>
      </c>
      <c r="E3152" s="8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250"/>
        <v>100</v>
      </c>
      <c r="P3152" s="6">
        <f t="shared" si="251"/>
        <v>127.81</v>
      </c>
      <c r="Q3152" s="12" t="s">
        <v>8315</v>
      </c>
      <c r="R3152" t="s">
        <v>8316</v>
      </c>
      <c r="S3152" s="16">
        <f t="shared" si="252"/>
        <v>42171.763414351852</v>
      </c>
      <c r="T3152" s="16">
        <f t="shared" si="253"/>
        <v>42211.763414351852</v>
      </c>
      <c r="U3152">
        <f t="shared" si="254"/>
        <v>2015</v>
      </c>
    </row>
    <row r="3153" spans="1:21" ht="48" x14ac:dyDescent="0.2">
      <c r="A3153" s="9">
        <v>3266</v>
      </c>
      <c r="B3153" s="3" t="s">
        <v>3266</v>
      </c>
      <c r="C3153" s="3" t="s">
        <v>7376</v>
      </c>
      <c r="D3153" s="6">
        <v>6000</v>
      </c>
      <c r="E3153" s="8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250"/>
        <v>131</v>
      </c>
      <c r="P3153" s="6">
        <f t="shared" si="251"/>
        <v>48.33</v>
      </c>
      <c r="Q3153" s="12" t="s">
        <v>8315</v>
      </c>
      <c r="R3153" t="s">
        <v>8316</v>
      </c>
      <c r="S3153" s="16">
        <f t="shared" si="252"/>
        <v>42136.536134259266</v>
      </c>
      <c r="T3153" s="16">
        <f t="shared" si="253"/>
        <v>42167.875</v>
      </c>
      <c r="U3153">
        <f t="shared" si="254"/>
        <v>2015</v>
      </c>
    </row>
    <row r="3154" spans="1:21" ht="48" x14ac:dyDescent="0.2">
      <c r="A3154" s="9">
        <v>3332</v>
      </c>
      <c r="B3154" s="3" t="s">
        <v>3332</v>
      </c>
      <c r="C3154" s="3" t="s">
        <v>7442</v>
      </c>
      <c r="D3154" s="6">
        <v>6000</v>
      </c>
      <c r="E3154" s="8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250"/>
        <v>100</v>
      </c>
      <c r="P3154" s="6">
        <f t="shared" si="251"/>
        <v>72.290000000000006</v>
      </c>
      <c r="Q3154" s="12" t="s">
        <v>8315</v>
      </c>
      <c r="R3154" t="s">
        <v>8316</v>
      </c>
      <c r="S3154" s="16">
        <f t="shared" si="252"/>
        <v>41809.860300925924</v>
      </c>
      <c r="T3154" s="16">
        <f t="shared" si="253"/>
        <v>41839.860300925924</v>
      </c>
      <c r="U3154">
        <f t="shared" si="254"/>
        <v>2014</v>
      </c>
    </row>
    <row r="3155" spans="1:21" ht="32" x14ac:dyDescent="0.2">
      <c r="A3155" s="9">
        <v>3342</v>
      </c>
      <c r="B3155" s="3" t="s">
        <v>3342</v>
      </c>
      <c r="C3155" s="3" t="s">
        <v>7452</v>
      </c>
      <c r="D3155" s="6">
        <v>6000</v>
      </c>
      <c r="E3155" s="8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250"/>
        <v>102</v>
      </c>
      <c r="P3155" s="6">
        <f t="shared" si="251"/>
        <v>78.209999999999994</v>
      </c>
      <c r="Q3155" s="12" t="s">
        <v>8315</v>
      </c>
      <c r="R3155" t="s">
        <v>8316</v>
      </c>
      <c r="S3155" s="16">
        <f t="shared" si="252"/>
        <v>42062.296412037031</v>
      </c>
      <c r="T3155" s="16">
        <f t="shared" si="253"/>
        <v>42095.207638888889</v>
      </c>
      <c r="U3155">
        <f t="shared" si="254"/>
        <v>2015</v>
      </c>
    </row>
    <row r="3156" spans="1:21" ht="48" x14ac:dyDescent="0.2">
      <c r="A3156" s="9">
        <v>3384</v>
      </c>
      <c r="B3156" s="3" t="s">
        <v>3383</v>
      </c>
      <c r="C3156" s="3" t="s">
        <v>7494</v>
      </c>
      <c r="D3156" s="6">
        <v>6000</v>
      </c>
      <c r="E3156" s="8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250"/>
        <v>100</v>
      </c>
      <c r="P3156" s="6">
        <f t="shared" si="251"/>
        <v>93.76</v>
      </c>
      <c r="Q3156" s="12" t="s">
        <v>8315</v>
      </c>
      <c r="R3156" t="s">
        <v>8316</v>
      </c>
      <c r="S3156" s="16">
        <f t="shared" si="252"/>
        <v>42292.087592592594</v>
      </c>
      <c r="T3156" s="16">
        <f t="shared" si="253"/>
        <v>42329.125</v>
      </c>
      <c r="U3156">
        <f t="shared" si="254"/>
        <v>2015</v>
      </c>
    </row>
    <row r="3157" spans="1:21" ht="48" x14ac:dyDescent="0.2">
      <c r="A3157" s="9">
        <v>3424</v>
      </c>
      <c r="B3157" s="3" t="s">
        <v>3423</v>
      </c>
      <c r="C3157" s="3" t="s">
        <v>7534</v>
      </c>
      <c r="D3157" s="6">
        <v>6000</v>
      </c>
      <c r="E3157" s="8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250"/>
        <v>104</v>
      </c>
      <c r="P3157" s="6">
        <f t="shared" si="251"/>
        <v>81.78</v>
      </c>
      <c r="Q3157" s="12" t="s">
        <v>8315</v>
      </c>
      <c r="R3157" t="s">
        <v>8316</v>
      </c>
      <c r="S3157" s="16">
        <f t="shared" si="252"/>
        <v>42018.676898148144</v>
      </c>
      <c r="T3157" s="16">
        <f t="shared" si="253"/>
        <v>42040.290972222225</v>
      </c>
      <c r="U3157">
        <f t="shared" si="254"/>
        <v>2015</v>
      </c>
    </row>
    <row r="3158" spans="1:21" ht="48" x14ac:dyDescent="0.2">
      <c r="A3158" s="9">
        <v>3527</v>
      </c>
      <c r="B3158" s="3" t="s">
        <v>3526</v>
      </c>
      <c r="C3158" s="3" t="s">
        <v>7637</v>
      </c>
      <c r="D3158" s="6">
        <v>6000</v>
      </c>
      <c r="E3158" s="8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250"/>
        <v>117</v>
      </c>
      <c r="P3158" s="6">
        <f t="shared" si="251"/>
        <v>81.569999999999993</v>
      </c>
      <c r="Q3158" s="12" t="s">
        <v>8315</v>
      </c>
      <c r="R3158" t="s">
        <v>8316</v>
      </c>
      <c r="S3158" s="16">
        <f t="shared" si="252"/>
        <v>42167.023206018523</v>
      </c>
      <c r="T3158" s="16">
        <f t="shared" si="253"/>
        <v>42196.165972222225</v>
      </c>
      <c r="U3158">
        <f t="shared" si="254"/>
        <v>2015</v>
      </c>
    </row>
    <row r="3159" spans="1:21" ht="48" x14ac:dyDescent="0.2">
      <c r="A3159" s="9">
        <v>3860</v>
      </c>
      <c r="B3159" s="3" t="s">
        <v>3857</v>
      </c>
      <c r="C3159" s="3" t="s">
        <v>7969</v>
      </c>
      <c r="D3159" s="6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250"/>
        <v>18</v>
      </c>
      <c r="P3159" s="6">
        <f t="shared" si="251"/>
        <v>81.540000000000006</v>
      </c>
      <c r="Q3159" s="12" t="s">
        <v>8315</v>
      </c>
      <c r="R3159" t="s">
        <v>8316</v>
      </c>
      <c r="S3159" s="16">
        <f t="shared" si="252"/>
        <v>41833.660995370366</v>
      </c>
      <c r="T3159" s="16">
        <f t="shared" si="253"/>
        <v>41863.660995370366</v>
      </c>
      <c r="U3159">
        <f t="shared" si="254"/>
        <v>2014</v>
      </c>
    </row>
    <row r="3160" spans="1:21" ht="48" x14ac:dyDescent="0.2">
      <c r="A3160" s="9">
        <v>3863</v>
      </c>
      <c r="B3160" s="3" t="s">
        <v>3860</v>
      </c>
      <c r="C3160" s="3" t="s">
        <v>7972</v>
      </c>
      <c r="D3160" s="6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250"/>
        <v>0</v>
      </c>
      <c r="P3160" s="6">
        <f t="shared" si="251"/>
        <v>0</v>
      </c>
      <c r="Q3160" s="12" t="s">
        <v>8315</v>
      </c>
      <c r="R3160" t="s">
        <v>8316</v>
      </c>
      <c r="S3160" s="16">
        <f t="shared" si="252"/>
        <v>42253.633159722223</v>
      </c>
      <c r="T3160" s="16">
        <f t="shared" si="253"/>
        <v>42313.674826388888</v>
      </c>
      <c r="U3160">
        <f t="shared" si="254"/>
        <v>2015</v>
      </c>
    </row>
    <row r="3161" spans="1:21" ht="48" x14ac:dyDescent="0.2">
      <c r="A3161" s="9">
        <v>3910</v>
      </c>
      <c r="B3161" s="3" t="s">
        <v>3907</v>
      </c>
      <c r="C3161" s="3" t="s">
        <v>8018</v>
      </c>
      <c r="D3161" s="6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250"/>
        <v>3</v>
      </c>
      <c r="P3161" s="6">
        <f t="shared" si="251"/>
        <v>61.67</v>
      </c>
      <c r="Q3161" s="12" t="s">
        <v>8315</v>
      </c>
      <c r="R3161" t="s">
        <v>8316</v>
      </c>
      <c r="S3161" s="16">
        <f t="shared" si="252"/>
        <v>42224.756909722222</v>
      </c>
      <c r="T3161" s="16">
        <f t="shared" si="253"/>
        <v>42254.756909722222</v>
      </c>
      <c r="U3161">
        <f t="shared" si="254"/>
        <v>2015</v>
      </c>
    </row>
    <row r="3162" spans="1:21" ht="32" x14ac:dyDescent="0.2">
      <c r="A3162" s="9">
        <v>3946</v>
      </c>
      <c r="B3162" s="3" t="s">
        <v>3943</v>
      </c>
      <c r="C3162" s="3" t="s">
        <v>8054</v>
      </c>
      <c r="D3162" s="6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250"/>
        <v>3</v>
      </c>
      <c r="P3162" s="6">
        <f t="shared" si="251"/>
        <v>39</v>
      </c>
      <c r="Q3162" s="12" t="s">
        <v>8315</v>
      </c>
      <c r="R3162" t="s">
        <v>8316</v>
      </c>
      <c r="S3162" s="16">
        <f t="shared" si="252"/>
        <v>42031.833587962959</v>
      </c>
      <c r="T3162" s="16">
        <f t="shared" si="253"/>
        <v>42063.333333333328</v>
      </c>
      <c r="U3162">
        <f t="shared" si="254"/>
        <v>2015</v>
      </c>
    </row>
    <row r="3163" spans="1:21" ht="48" x14ac:dyDescent="0.2">
      <c r="A3163" s="9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250"/>
        <v>2</v>
      </c>
      <c r="P3163" s="6">
        <f t="shared" si="251"/>
        <v>18.329999999999998</v>
      </c>
      <c r="Q3163" s="12" t="s">
        <v>8315</v>
      </c>
      <c r="R3163" t="s">
        <v>8316</v>
      </c>
      <c r="S3163" s="16">
        <f t="shared" si="252"/>
        <v>42069.903437500005</v>
      </c>
      <c r="T3163" s="16">
        <f t="shared" si="253"/>
        <v>42092.833333333328</v>
      </c>
      <c r="U3163">
        <f t="shared" si="254"/>
        <v>2015</v>
      </c>
    </row>
    <row r="3164" spans="1:21" ht="48" x14ac:dyDescent="0.2">
      <c r="A3164" s="9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250"/>
        <v>47</v>
      </c>
      <c r="P3164" s="6">
        <f t="shared" si="251"/>
        <v>166.06</v>
      </c>
      <c r="Q3164" s="12" t="s">
        <v>8315</v>
      </c>
      <c r="R3164" t="s">
        <v>8316</v>
      </c>
      <c r="S3164" s="16">
        <f t="shared" si="252"/>
        <v>41804.937083333331</v>
      </c>
      <c r="T3164" s="16">
        <f t="shared" si="253"/>
        <v>41821.9375</v>
      </c>
      <c r="U3164">
        <f t="shared" si="254"/>
        <v>2014</v>
      </c>
    </row>
    <row r="3165" spans="1:21" ht="48" x14ac:dyDescent="0.2">
      <c r="A3165" s="9">
        <v>3239</v>
      </c>
      <c r="B3165" s="3" t="s">
        <v>3239</v>
      </c>
      <c r="C3165" s="3" t="s">
        <v>7349</v>
      </c>
      <c r="D3165" s="6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250"/>
        <v>106</v>
      </c>
      <c r="P3165" s="6">
        <f t="shared" si="251"/>
        <v>59.7</v>
      </c>
      <c r="Q3165" s="12" t="s">
        <v>8315</v>
      </c>
      <c r="R3165" t="s">
        <v>8316</v>
      </c>
      <c r="S3165" s="16">
        <f t="shared" si="252"/>
        <v>42278.089039351849</v>
      </c>
      <c r="T3165" s="16">
        <f t="shared" si="253"/>
        <v>42302.999305555553</v>
      </c>
      <c r="U3165">
        <f t="shared" si="254"/>
        <v>2015</v>
      </c>
    </row>
    <row r="3166" spans="1:21" ht="48" x14ac:dyDescent="0.2">
      <c r="A3166" s="9">
        <v>3279</v>
      </c>
      <c r="B3166" s="3" t="s">
        <v>3279</v>
      </c>
      <c r="C3166" s="3" t="s">
        <v>7389</v>
      </c>
      <c r="D3166" s="6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250"/>
        <v>114</v>
      </c>
      <c r="P3166" s="6">
        <f t="shared" si="251"/>
        <v>105.21</v>
      </c>
      <c r="Q3166" s="12" t="s">
        <v>8315</v>
      </c>
      <c r="R3166" t="s">
        <v>8316</v>
      </c>
      <c r="S3166" s="16">
        <f t="shared" si="252"/>
        <v>42431.102534722217</v>
      </c>
      <c r="T3166" s="16">
        <f t="shared" si="253"/>
        <v>42461.06086805556</v>
      </c>
      <c r="U3166">
        <f t="shared" si="254"/>
        <v>2016</v>
      </c>
    </row>
    <row r="3167" spans="1:21" ht="48" x14ac:dyDescent="0.2">
      <c r="A3167" s="9">
        <v>3574</v>
      </c>
      <c r="B3167" s="3" t="s">
        <v>3573</v>
      </c>
      <c r="C3167" s="3" t="s">
        <v>7684</v>
      </c>
      <c r="D3167" s="6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250"/>
        <v>106</v>
      </c>
      <c r="P3167" s="6">
        <f t="shared" si="251"/>
        <v>136.78</v>
      </c>
      <c r="Q3167" s="12" t="s">
        <v>8315</v>
      </c>
      <c r="R3167" t="s">
        <v>8316</v>
      </c>
      <c r="S3167" s="16">
        <f t="shared" si="252"/>
        <v>41926.942685185182</v>
      </c>
      <c r="T3167" s="16">
        <f t="shared" si="253"/>
        <v>41956.984351851846</v>
      </c>
      <c r="U3167">
        <f t="shared" si="254"/>
        <v>2014</v>
      </c>
    </row>
    <row r="3168" spans="1:21" ht="48" x14ac:dyDescent="0.2">
      <c r="A3168" s="9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250"/>
        <v>8</v>
      </c>
      <c r="P3168" s="6">
        <f t="shared" si="251"/>
        <v>38.33</v>
      </c>
      <c r="Q3168" s="12" t="s">
        <v>8315</v>
      </c>
      <c r="R3168" t="s">
        <v>8316</v>
      </c>
      <c r="S3168" s="16">
        <f t="shared" si="252"/>
        <v>41904.650578703702</v>
      </c>
      <c r="T3168" s="16">
        <f t="shared" si="253"/>
        <v>41934.650578703702</v>
      </c>
      <c r="U3168">
        <f t="shared" si="254"/>
        <v>2014</v>
      </c>
    </row>
    <row r="3169" spans="1:21" ht="48" x14ac:dyDescent="0.2">
      <c r="A3169" s="9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250"/>
        <v>0</v>
      </c>
      <c r="P3169" s="6">
        <f t="shared" si="251"/>
        <v>0</v>
      </c>
      <c r="Q3169" s="12" t="s">
        <v>8315</v>
      </c>
      <c r="R3169" t="s">
        <v>8316</v>
      </c>
      <c r="S3169" s="16">
        <f t="shared" si="252"/>
        <v>41916.597638888888</v>
      </c>
      <c r="T3169" s="16">
        <f t="shared" si="253"/>
        <v>41976.639305555553</v>
      </c>
      <c r="U3169">
        <f t="shared" si="254"/>
        <v>2014</v>
      </c>
    </row>
    <row r="3170" spans="1:21" ht="48" x14ac:dyDescent="0.2">
      <c r="A3170" s="9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250"/>
        <v>9</v>
      </c>
      <c r="P3170" s="6">
        <f t="shared" si="251"/>
        <v>29.41</v>
      </c>
      <c r="Q3170" s="12" t="s">
        <v>8315</v>
      </c>
      <c r="R3170" t="s">
        <v>8316</v>
      </c>
      <c r="S3170" s="16">
        <f t="shared" si="252"/>
        <v>41869.714166666665</v>
      </c>
      <c r="T3170" s="16">
        <f t="shared" si="253"/>
        <v>41876.875</v>
      </c>
      <c r="U3170">
        <f t="shared" si="254"/>
        <v>2014</v>
      </c>
    </row>
    <row r="3171" spans="1:21" ht="48" x14ac:dyDescent="0.2">
      <c r="A3171" s="9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250"/>
        <v>62</v>
      </c>
      <c r="P3171" s="6">
        <f t="shared" si="251"/>
        <v>486.43</v>
      </c>
      <c r="Q3171" s="12" t="s">
        <v>8315</v>
      </c>
      <c r="R3171" t="s">
        <v>8316</v>
      </c>
      <c r="S3171" s="16">
        <f t="shared" si="252"/>
        <v>41830.234166666669</v>
      </c>
      <c r="T3171" s="16">
        <f t="shared" si="253"/>
        <v>41860.234166666669</v>
      </c>
      <c r="U3171">
        <f t="shared" si="254"/>
        <v>2014</v>
      </c>
    </row>
    <row r="3172" spans="1:21" ht="48" x14ac:dyDescent="0.2">
      <c r="A3172" s="9">
        <v>3156</v>
      </c>
      <c r="B3172" s="3" t="s">
        <v>3156</v>
      </c>
      <c r="C3172" s="3" t="s">
        <v>7266</v>
      </c>
      <c r="D3172" s="6">
        <v>5500</v>
      </c>
      <c r="E3172" s="8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250"/>
        <v>102</v>
      </c>
      <c r="P3172" s="6">
        <f t="shared" si="251"/>
        <v>62.92</v>
      </c>
      <c r="Q3172" s="12" t="s">
        <v>8315</v>
      </c>
      <c r="R3172" t="s">
        <v>8316</v>
      </c>
      <c r="S3172" s="16">
        <f t="shared" si="252"/>
        <v>41026.953055555554</v>
      </c>
      <c r="T3172" s="16">
        <f t="shared" si="253"/>
        <v>41061.953055555554</v>
      </c>
      <c r="U3172">
        <f t="shared" si="254"/>
        <v>2012</v>
      </c>
    </row>
    <row r="3173" spans="1:21" ht="48" x14ac:dyDescent="0.2">
      <c r="A3173" s="9">
        <v>3249</v>
      </c>
      <c r="B3173" s="3" t="s">
        <v>3249</v>
      </c>
      <c r="C3173" s="3" t="s">
        <v>7359</v>
      </c>
      <c r="D3173" s="6">
        <v>5500</v>
      </c>
      <c r="E3173" s="8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250"/>
        <v>105</v>
      </c>
      <c r="P3173" s="6">
        <f t="shared" si="251"/>
        <v>65.58</v>
      </c>
      <c r="Q3173" s="12" t="s">
        <v>8315</v>
      </c>
      <c r="R3173" t="s">
        <v>8316</v>
      </c>
      <c r="S3173" s="16">
        <f t="shared" si="252"/>
        <v>42145.746689814812</v>
      </c>
      <c r="T3173" s="16">
        <f t="shared" si="253"/>
        <v>42175.746689814812</v>
      </c>
      <c r="U3173">
        <f t="shared" si="254"/>
        <v>2015</v>
      </c>
    </row>
    <row r="3174" spans="1:21" ht="48" x14ac:dyDescent="0.2">
      <c r="A3174" s="9">
        <v>3297</v>
      </c>
      <c r="B3174" s="3" t="s">
        <v>3297</v>
      </c>
      <c r="C3174" s="3" t="s">
        <v>7407</v>
      </c>
      <c r="D3174" s="6">
        <v>5500</v>
      </c>
      <c r="E3174" s="8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250"/>
        <v>100</v>
      </c>
      <c r="P3174" s="6">
        <f t="shared" si="251"/>
        <v>125.09</v>
      </c>
      <c r="Q3174" s="12" t="s">
        <v>8315</v>
      </c>
      <c r="R3174" t="s">
        <v>8316</v>
      </c>
      <c r="S3174" s="16">
        <f t="shared" si="252"/>
        <v>42193.771481481483</v>
      </c>
      <c r="T3174" s="16">
        <f t="shared" si="253"/>
        <v>42212.957638888889</v>
      </c>
      <c r="U3174">
        <f t="shared" si="254"/>
        <v>2015</v>
      </c>
    </row>
    <row r="3175" spans="1:21" ht="48" x14ac:dyDescent="0.2">
      <c r="A3175" s="9">
        <v>3348</v>
      </c>
      <c r="B3175" s="3" t="s">
        <v>3266</v>
      </c>
      <c r="C3175" s="3" t="s">
        <v>7458</v>
      </c>
      <c r="D3175" s="6">
        <v>5500</v>
      </c>
      <c r="E3175" s="8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250"/>
        <v>100</v>
      </c>
      <c r="P3175" s="6">
        <f t="shared" si="251"/>
        <v>69.819999999999993</v>
      </c>
      <c r="Q3175" s="12" t="s">
        <v>8315</v>
      </c>
      <c r="R3175" t="s">
        <v>8316</v>
      </c>
      <c r="S3175" s="16">
        <f t="shared" si="252"/>
        <v>42466.558796296296</v>
      </c>
      <c r="T3175" s="16">
        <f t="shared" si="253"/>
        <v>42490.165972222225</v>
      </c>
      <c r="U3175">
        <f t="shared" si="254"/>
        <v>2016</v>
      </c>
    </row>
    <row r="3176" spans="1:21" ht="48" x14ac:dyDescent="0.2">
      <c r="A3176" s="9">
        <v>3542</v>
      </c>
      <c r="B3176" s="3" t="s">
        <v>3541</v>
      </c>
      <c r="C3176" s="3" t="s">
        <v>7652</v>
      </c>
      <c r="D3176" s="6">
        <v>5500</v>
      </c>
      <c r="E3176" s="8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250"/>
        <v>102</v>
      </c>
      <c r="P3176" s="6">
        <f t="shared" si="251"/>
        <v>66.150000000000006</v>
      </c>
      <c r="Q3176" s="12" t="s">
        <v>8315</v>
      </c>
      <c r="R3176" t="s">
        <v>8316</v>
      </c>
      <c r="S3176" s="16">
        <f t="shared" si="252"/>
        <v>41829.599791666667</v>
      </c>
      <c r="T3176" s="16">
        <f t="shared" si="253"/>
        <v>41889.599791666667</v>
      </c>
      <c r="U3176">
        <f t="shared" si="254"/>
        <v>2014</v>
      </c>
    </row>
    <row r="3177" spans="1:21" ht="48" x14ac:dyDescent="0.2">
      <c r="A3177" s="9">
        <v>3553</v>
      </c>
      <c r="B3177" s="3" t="s">
        <v>3552</v>
      </c>
      <c r="C3177" s="3" t="s">
        <v>7663</v>
      </c>
      <c r="D3177" s="6">
        <v>5500</v>
      </c>
      <c r="E3177" s="8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250"/>
        <v>106</v>
      </c>
      <c r="P3177" s="6">
        <f t="shared" si="251"/>
        <v>56.2</v>
      </c>
      <c r="Q3177" s="12" t="s">
        <v>8315</v>
      </c>
      <c r="R3177" t="s">
        <v>8316</v>
      </c>
      <c r="S3177" s="16">
        <f t="shared" si="252"/>
        <v>42196.028703703705</v>
      </c>
      <c r="T3177" s="16">
        <f t="shared" si="253"/>
        <v>42228</v>
      </c>
      <c r="U3177">
        <f t="shared" si="254"/>
        <v>2015</v>
      </c>
    </row>
    <row r="3178" spans="1:21" ht="48" x14ac:dyDescent="0.2">
      <c r="A3178" s="9">
        <v>3731</v>
      </c>
      <c r="B3178" s="3" t="s">
        <v>3728</v>
      </c>
      <c r="C3178" s="3" t="s">
        <v>7841</v>
      </c>
      <c r="D3178" s="6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250"/>
        <v>11</v>
      </c>
      <c r="P3178" s="6">
        <f t="shared" si="251"/>
        <v>51.67</v>
      </c>
      <c r="Q3178" s="12" t="s">
        <v>8315</v>
      </c>
      <c r="R3178" t="s">
        <v>8316</v>
      </c>
      <c r="S3178" s="16">
        <f t="shared" si="252"/>
        <v>41983.752847222218</v>
      </c>
      <c r="T3178" s="16">
        <f t="shared" si="253"/>
        <v>42014.140972222223</v>
      </c>
      <c r="U3178">
        <f t="shared" si="254"/>
        <v>2014</v>
      </c>
    </row>
    <row r="3179" spans="1:21" ht="48" x14ac:dyDescent="0.2">
      <c r="A3179" s="9">
        <v>3941</v>
      </c>
      <c r="B3179" s="3" t="s">
        <v>3938</v>
      </c>
      <c r="C3179" s="3" t="s">
        <v>8049</v>
      </c>
      <c r="D3179" s="6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250"/>
        <v>1</v>
      </c>
      <c r="P3179" s="6">
        <f t="shared" si="251"/>
        <v>25</v>
      </c>
      <c r="Q3179" s="12" t="s">
        <v>8315</v>
      </c>
      <c r="R3179" t="s">
        <v>8316</v>
      </c>
      <c r="S3179" s="16">
        <f t="shared" si="252"/>
        <v>41940.587233796294</v>
      </c>
      <c r="T3179" s="16">
        <f t="shared" si="253"/>
        <v>41968.041666666672</v>
      </c>
      <c r="U3179">
        <f t="shared" si="254"/>
        <v>2014</v>
      </c>
    </row>
    <row r="3180" spans="1:21" ht="48" x14ac:dyDescent="0.2">
      <c r="A3180" s="9">
        <v>3956</v>
      </c>
      <c r="B3180" s="3" t="s">
        <v>3953</v>
      </c>
      <c r="C3180" s="3" t="s">
        <v>8063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250"/>
        <v>0</v>
      </c>
      <c r="P3180" s="6">
        <f t="shared" si="251"/>
        <v>0</v>
      </c>
      <c r="Q3180" s="12" t="s">
        <v>8315</v>
      </c>
      <c r="R3180" t="s">
        <v>8316</v>
      </c>
      <c r="S3180" s="16">
        <f t="shared" si="252"/>
        <v>42457.932025462964</v>
      </c>
      <c r="T3180" s="16">
        <f t="shared" si="253"/>
        <v>42485.013888888891</v>
      </c>
      <c r="U3180">
        <f t="shared" si="254"/>
        <v>2016</v>
      </c>
    </row>
    <row r="3181" spans="1:21" ht="48" x14ac:dyDescent="0.2">
      <c r="A3181" s="9">
        <v>520</v>
      </c>
      <c r="B3181" s="3" t="s">
        <v>521</v>
      </c>
      <c r="C3181" s="3" t="s">
        <v>4630</v>
      </c>
      <c r="D3181" s="6">
        <v>5000</v>
      </c>
      <c r="E3181" s="8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250"/>
        <v>102</v>
      </c>
      <c r="P3181" s="6">
        <f t="shared" si="251"/>
        <v>150.15</v>
      </c>
      <c r="Q3181" s="12" t="s">
        <v>8315</v>
      </c>
      <c r="R3181" t="s">
        <v>8316</v>
      </c>
      <c r="S3181" s="16">
        <f t="shared" si="252"/>
        <v>42318.702094907407</v>
      </c>
      <c r="T3181" s="16">
        <f t="shared" si="253"/>
        <v>42348.702094907407</v>
      </c>
      <c r="U3181">
        <f t="shared" si="254"/>
        <v>2015</v>
      </c>
    </row>
    <row r="3182" spans="1:21" ht="48" x14ac:dyDescent="0.2">
      <c r="A3182" s="9">
        <v>521</v>
      </c>
      <c r="B3182" s="3" t="s">
        <v>522</v>
      </c>
      <c r="C3182" s="3" t="s">
        <v>4631</v>
      </c>
      <c r="D3182" s="6">
        <v>5000</v>
      </c>
      <c r="E3182" s="8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250"/>
        <v>105</v>
      </c>
      <c r="P3182" s="6">
        <f t="shared" si="251"/>
        <v>93.43</v>
      </c>
      <c r="Q3182" s="12" t="s">
        <v>8315</v>
      </c>
      <c r="R3182" t="s">
        <v>8316</v>
      </c>
      <c r="S3182" s="16">
        <f t="shared" si="252"/>
        <v>42646.092812499999</v>
      </c>
      <c r="T3182" s="16">
        <f t="shared" si="253"/>
        <v>42675.207638888889</v>
      </c>
      <c r="U3182">
        <f t="shared" si="254"/>
        <v>2016</v>
      </c>
    </row>
    <row r="3183" spans="1:21" ht="48" x14ac:dyDescent="0.2">
      <c r="A3183" s="9">
        <v>523</v>
      </c>
      <c r="B3183" s="3" t="s">
        <v>524</v>
      </c>
      <c r="C3183" s="3" t="s">
        <v>4633</v>
      </c>
      <c r="D3183" s="6">
        <v>5000</v>
      </c>
      <c r="E3183" s="8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250"/>
        <v>121</v>
      </c>
      <c r="P3183" s="6">
        <f t="shared" si="251"/>
        <v>71.790000000000006</v>
      </c>
      <c r="Q3183" s="12" t="s">
        <v>8315</v>
      </c>
      <c r="R3183" t="s">
        <v>8316</v>
      </c>
      <c r="S3183" s="16">
        <f t="shared" si="252"/>
        <v>42238.13282407407</v>
      </c>
      <c r="T3183" s="16">
        <f t="shared" si="253"/>
        <v>42268.13282407407</v>
      </c>
      <c r="U3183">
        <f t="shared" si="254"/>
        <v>2015</v>
      </c>
    </row>
    <row r="3184" spans="1:21" ht="48" x14ac:dyDescent="0.2">
      <c r="A3184" s="9">
        <v>538</v>
      </c>
      <c r="B3184" s="3" t="s">
        <v>539</v>
      </c>
      <c r="C3184" s="3" t="s">
        <v>4648</v>
      </c>
      <c r="D3184" s="6">
        <v>5000</v>
      </c>
      <c r="E3184" s="8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250"/>
        <v>302</v>
      </c>
      <c r="P3184" s="6">
        <f t="shared" si="251"/>
        <v>252.02</v>
      </c>
      <c r="Q3184" s="12" t="s">
        <v>8315</v>
      </c>
      <c r="R3184" t="s">
        <v>8316</v>
      </c>
      <c r="S3184" s="16">
        <f t="shared" si="252"/>
        <v>42473.794710648144</v>
      </c>
      <c r="T3184" s="16">
        <f t="shared" si="253"/>
        <v>42503.794710648144</v>
      </c>
      <c r="U3184">
        <f t="shared" si="254"/>
        <v>2016</v>
      </c>
    </row>
    <row r="3185" spans="1:21" ht="48" x14ac:dyDescent="0.2">
      <c r="A3185" s="9">
        <v>2785</v>
      </c>
      <c r="B3185" s="3" t="s">
        <v>2785</v>
      </c>
      <c r="C3185" s="3" t="s">
        <v>6895</v>
      </c>
      <c r="D3185" s="6">
        <v>5000</v>
      </c>
      <c r="E3185" s="8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250"/>
        <v>105</v>
      </c>
      <c r="P3185" s="6">
        <f t="shared" si="251"/>
        <v>36.86</v>
      </c>
      <c r="Q3185" s="12" t="s">
        <v>8315</v>
      </c>
      <c r="R3185" t="s">
        <v>8316</v>
      </c>
      <c r="S3185" s="16">
        <f t="shared" si="252"/>
        <v>42558.189432870371</v>
      </c>
      <c r="T3185" s="16">
        <f t="shared" si="253"/>
        <v>42587.875</v>
      </c>
      <c r="U3185">
        <f t="shared" si="254"/>
        <v>2016</v>
      </c>
    </row>
    <row r="3186" spans="1:21" ht="48" x14ac:dyDescent="0.2">
      <c r="A3186" s="9">
        <v>2798</v>
      </c>
      <c r="B3186" s="3" t="s">
        <v>2798</v>
      </c>
      <c r="C3186" s="3" t="s">
        <v>6908</v>
      </c>
      <c r="D3186" s="6">
        <v>5000</v>
      </c>
      <c r="E3186" s="8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250"/>
        <v>101</v>
      </c>
      <c r="P3186" s="6">
        <f t="shared" si="251"/>
        <v>36.47</v>
      </c>
      <c r="Q3186" s="12" t="s">
        <v>8315</v>
      </c>
      <c r="R3186" t="s">
        <v>8316</v>
      </c>
      <c r="S3186" s="16">
        <f t="shared" si="252"/>
        <v>42201.675011574072</v>
      </c>
      <c r="T3186" s="16">
        <f t="shared" si="253"/>
        <v>42216.666666666672</v>
      </c>
      <c r="U3186">
        <f t="shared" si="254"/>
        <v>2015</v>
      </c>
    </row>
    <row r="3187" spans="1:21" ht="48" x14ac:dyDescent="0.2">
      <c r="A3187" s="9">
        <v>2799</v>
      </c>
      <c r="B3187" s="3" t="s">
        <v>2799</v>
      </c>
      <c r="C3187" s="3" t="s">
        <v>6909</v>
      </c>
      <c r="D3187" s="6">
        <v>5000</v>
      </c>
      <c r="E3187" s="8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250"/>
        <v>117</v>
      </c>
      <c r="P3187" s="6">
        <f t="shared" si="251"/>
        <v>44.86</v>
      </c>
      <c r="Q3187" s="12" t="s">
        <v>8315</v>
      </c>
      <c r="R3187" t="s">
        <v>8316</v>
      </c>
      <c r="S3187" s="16">
        <f t="shared" si="252"/>
        <v>42507.264699074076</v>
      </c>
      <c r="T3187" s="16">
        <f t="shared" si="253"/>
        <v>42538.666666666672</v>
      </c>
      <c r="U3187">
        <f t="shared" si="254"/>
        <v>2016</v>
      </c>
    </row>
    <row r="3188" spans="1:21" ht="16" x14ac:dyDescent="0.2">
      <c r="A3188" s="9">
        <v>2807</v>
      </c>
      <c r="B3188" s="3" t="s">
        <v>2807</v>
      </c>
      <c r="C3188" s="3" t="s">
        <v>6917</v>
      </c>
      <c r="D3188" s="6">
        <v>5000</v>
      </c>
      <c r="E3188" s="8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250"/>
        <v>126</v>
      </c>
      <c r="P3188" s="6">
        <f t="shared" si="251"/>
        <v>67.739999999999995</v>
      </c>
      <c r="Q3188" s="12" t="s">
        <v>8315</v>
      </c>
      <c r="R3188" t="s">
        <v>8316</v>
      </c>
      <c r="S3188" s="16">
        <f t="shared" si="252"/>
        <v>42154.873124999998</v>
      </c>
      <c r="T3188" s="16">
        <f t="shared" si="253"/>
        <v>42184.873124999998</v>
      </c>
      <c r="U3188">
        <f t="shared" si="254"/>
        <v>2015</v>
      </c>
    </row>
    <row r="3189" spans="1:21" ht="48" x14ac:dyDescent="0.2">
      <c r="A3189" s="9">
        <v>2812</v>
      </c>
      <c r="B3189" s="3" t="s">
        <v>2812</v>
      </c>
      <c r="C3189" s="3" t="s">
        <v>6922</v>
      </c>
      <c r="D3189" s="6">
        <v>5000</v>
      </c>
      <c r="E3189" s="8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250"/>
        <v>113</v>
      </c>
      <c r="P3189" s="6">
        <f t="shared" si="251"/>
        <v>68.25</v>
      </c>
      <c r="Q3189" s="12" t="s">
        <v>8315</v>
      </c>
      <c r="R3189" t="s">
        <v>8316</v>
      </c>
      <c r="S3189" s="16">
        <f t="shared" si="252"/>
        <v>42054.74418981481</v>
      </c>
      <c r="T3189" s="16">
        <f t="shared" si="253"/>
        <v>42100.166666666672</v>
      </c>
      <c r="U3189">
        <f t="shared" si="254"/>
        <v>2015</v>
      </c>
    </row>
    <row r="3190" spans="1:21" ht="48" hidden="1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6">
        <f t="shared" si="251"/>
        <v>14.44</v>
      </c>
      <c r="Q3190" s="12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6">
        <f t="shared" si="251"/>
        <v>356.84</v>
      </c>
      <c r="Q3191" s="12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32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6">
        <f t="shared" si="251"/>
        <v>0</v>
      </c>
      <c r="Q3192" s="12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6">
        <f t="shared" si="251"/>
        <v>37.75</v>
      </c>
      <c r="Q3193" s="12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48" hidden="1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6">
        <f t="shared" si="251"/>
        <v>12.75</v>
      </c>
      <c r="Q3194" s="12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8" hidden="1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6">
        <f t="shared" si="251"/>
        <v>24.46</v>
      </c>
      <c r="Q3195" s="12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6">
        <f t="shared" si="251"/>
        <v>0</v>
      </c>
      <c r="Q3196" s="12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6">
        <f t="shared" si="251"/>
        <v>53.08</v>
      </c>
      <c r="Q3197" s="12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6">
        <f t="shared" si="251"/>
        <v>300</v>
      </c>
      <c r="Q3198" s="12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6">
        <f t="shared" si="251"/>
        <v>286.25</v>
      </c>
      <c r="Q3199" s="12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6">
        <f t="shared" si="251"/>
        <v>36.67</v>
      </c>
      <c r="Q3200" s="12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6">
        <f t="shared" si="251"/>
        <v>49.21</v>
      </c>
      <c r="Q3201" s="12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6">
        <f t="shared" si="251"/>
        <v>1</v>
      </c>
      <c r="Q3202" s="12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48" hidden="1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 s="9">
        <v>2819</v>
      </c>
      <c r="B3210" s="3" t="s">
        <v>2819</v>
      </c>
      <c r="C3210" s="3" t="s">
        <v>6929</v>
      </c>
      <c r="D3210" s="6">
        <v>5000</v>
      </c>
      <c r="E3210" s="8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255">ROUND(E3210/D3210*100,0)</f>
        <v>105</v>
      </c>
      <c r="P3210" s="6">
        <f t="shared" ref="P3210:P3273" si="256">IFERROR(ROUND(E3210/L3210,2),0)</f>
        <v>50.38</v>
      </c>
      <c r="Q3210" s="12" t="s">
        <v>8315</v>
      </c>
      <c r="R3210" t="s">
        <v>8316</v>
      </c>
      <c r="S3210" s="16">
        <f t="shared" ref="S3210:S3273" si="257">(((J3210/60)/60)/24)+DATE(1970,1,1)</f>
        <v>42139.525567129633</v>
      </c>
      <c r="T3210" s="16">
        <f t="shared" ref="T3210:T3273" si="258">(((I3210/60)/60)/24)+DATE(1970,1,1)</f>
        <v>42169.525567129633</v>
      </c>
      <c r="U3210">
        <f t="shared" ref="U3210:U3273" si="259">YEAR(S3210)</f>
        <v>2015</v>
      </c>
    </row>
    <row r="3211" spans="1:21" ht="48" x14ac:dyDescent="0.2">
      <c r="A3211" s="9">
        <v>2852</v>
      </c>
      <c r="B3211" s="3" t="s">
        <v>2852</v>
      </c>
      <c r="C3211" s="3" t="s">
        <v>6962</v>
      </c>
      <c r="D3211" s="6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255"/>
        <v>2</v>
      </c>
      <c r="P3211" s="6">
        <f t="shared" si="256"/>
        <v>15.83</v>
      </c>
      <c r="Q3211" s="12" t="s">
        <v>8315</v>
      </c>
      <c r="R3211" t="s">
        <v>8316</v>
      </c>
      <c r="S3211" s="16">
        <f t="shared" si="257"/>
        <v>41781.045173611114</v>
      </c>
      <c r="T3211" s="16">
        <f t="shared" si="258"/>
        <v>41811.045173611114</v>
      </c>
      <c r="U3211">
        <f t="shared" si="259"/>
        <v>2014</v>
      </c>
    </row>
    <row r="3212" spans="1:21" ht="48" x14ac:dyDescent="0.2">
      <c r="A3212" s="9">
        <v>2866</v>
      </c>
      <c r="B3212" s="3" t="s">
        <v>2866</v>
      </c>
      <c r="C3212" s="3" t="s">
        <v>6976</v>
      </c>
      <c r="D3212" s="6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255"/>
        <v>1</v>
      </c>
      <c r="P3212" s="6">
        <f t="shared" si="256"/>
        <v>22.5</v>
      </c>
      <c r="Q3212" s="12" t="s">
        <v>8315</v>
      </c>
      <c r="R3212" t="s">
        <v>8316</v>
      </c>
      <c r="S3212" s="16">
        <f t="shared" si="257"/>
        <v>42627.955104166671</v>
      </c>
      <c r="T3212" s="16">
        <f t="shared" si="258"/>
        <v>42657.916666666672</v>
      </c>
      <c r="U3212">
        <f t="shared" si="259"/>
        <v>2016</v>
      </c>
    </row>
    <row r="3213" spans="1:21" ht="48" x14ac:dyDescent="0.2">
      <c r="A3213" s="9">
        <v>2870</v>
      </c>
      <c r="B3213" s="3" t="s">
        <v>2870</v>
      </c>
      <c r="C3213" s="3" t="s">
        <v>6980</v>
      </c>
      <c r="D3213" s="6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255"/>
        <v>15</v>
      </c>
      <c r="P3213" s="6">
        <f t="shared" si="256"/>
        <v>83.33</v>
      </c>
      <c r="Q3213" s="12" t="s">
        <v>8315</v>
      </c>
      <c r="R3213" t="s">
        <v>8316</v>
      </c>
      <c r="S3213" s="16">
        <f t="shared" si="257"/>
        <v>41746.189409722225</v>
      </c>
      <c r="T3213" s="16">
        <f t="shared" si="258"/>
        <v>41776.189409722225</v>
      </c>
      <c r="U3213">
        <f t="shared" si="259"/>
        <v>2014</v>
      </c>
    </row>
    <row r="3214" spans="1:21" ht="48" x14ac:dyDescent="0.2">
      <c r="A3214" s="9">
        <v>2874</v>
      </c>
      <c r="B3214" s="3" t="s">
        <v>2874</v>
      </c>
      <c r="C3214" s="3" t="s">
        <v>6984</v>
      </c>
      <c r="D3214" s="6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255"/>
        <v>5</v>
      </c>
      <c r="P3214" s="6">
        <f t="shared" si="256"/>
        <v>90.33</v>
      </c>
      <c r="Q3214" s="12" t="s">
        <v>8315</v>
      </c>
      <c r="R3214" t="s">
        <v>8316</v>
      </c>
      <c r="S3214" s="16">
        <f t="shared" si="257"/>
        <v>42722.84474537037</v>
      </c>
      <c r="T3214" s="16">
        <f t="shared" si="258"/>
        <v>42752.84474537037</v>
      </c>
      <c r="U3214">
        <f t="shared" si="259"/>
        <v>2016</v>
      </c>
    </row>
    <row r="3215" spans="1:21" ht="16" x14ac:dyDescent="0.2">
      <c r="A3215" s="9">
        <v>2893</v>
      </c>
      <c r="B3215" s="3" t="s">
        <v>2893</v>
      </c>
      <c r="C3215" s="3" t="s">
        <v>7003</v>
      </c>
      <c r="D3215" s="6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255"/>
        <v>1</v>
      </c>
      <c r="P3215" s="6">
        <f t="shared" si="256"/>
        <v>12.5</v>
      </c>
      <c r="Q3215" s="12" t="s">
        <v>8315</v>
      </c>
      <c r="R3215" t="s">
        <v>8316</v>
      </c>
      <c r="S3215" s="16">
        <f t="shared" si="257"/>
        <v>41953.773090277777</v>
      </c>
      <c r="T3215" s="16">
        <f t="shared" si="258"/>
        <v>42013.083333333328</v>
      </c>
      <c r="U3215">
        <f t="shared" si="259"/>
        <v>2014</v>
      </c>
    </row>
    <row r="3216" spans="1:21" ht="48" x14ac:dyDescent="0.2">
      <c r="A3216" s="9">
        <v>2903</v>
      </c>
      <c r="B3216" s="3" t="s">
        <v>2903</v>
      </c>
      <c r="C3216" s="3" t="s">
        <v>7013</v>
      </c>
      <c r="D3216" s="6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255"/>
        <v>1</v>
      </c>
      <c r="P3216" s="6">
        <f t="shared" si="256"/>
        <v>9.75</v>
      </c>
      <c r="Q3216" s="12" t="s">
        <v>8315</v>
      </c>
      <c r="R3216" t="s">
        <v>8316</v>
      </c>
      <c r="S3216" s="16">
        <f t="shared" si="257"/>
        <v>42196.166874999995</v>
      </c>
      <c r="T3216" s="16">
        <f t="shared" si="258"/>
        <v>42256.166874999995</v>
      </c>
      <c r="U3216">
        <f t="shared" si="259"/>
        <v>2015</v>
      </c>
    </row>
    <row r="3217" spans="1:21" ht="48" x14ac:dyDescent="0.2">
      <c r="A3217" s="9">
        <v>2918</v>
      </c>
      <c r="B3217" s="3" t="s">
        <v>2918</v>
      </c>
      <c r="C3217" s="3" t="s">
        <v>7028</v>
      </c>
      <c r="D3217" s="6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255"/>
        <v>27</v>
      </c>
      <c r="P3217" s="6">
        <f t="shared" si="256"/>
        <v>68.099999999999994</v>
      </c>
      <c r="Q3217" s="12" t="s">
        <v>8315</v>
      </c>
      <c r="R3217" t="s">
        <v>8316</v>
      </c>
      <c r="S3217" s="16">
        <f t="shared" si="257"/>
        <v>42278.629710648151</v>
      </c>
      <c r="T3217" s="16">
        <f t="shared" si="258"/>
        <v>42306.629710648151</v>
      </c>
      <c r="U3217">
        <f t="shared" si="259"/>
        <v>2015</v>
      </c>
    </row>
    <row r="3218" spans="1:21" ht="48" x14ac:dyDescent="0.2">
      <c r="A3218" s="9">
        <v>2961</v>
      </c>
      <c r="B3218" s="3" t="s">
        <v>2961</v>
      </c>
      <c r="C3218" s="3" t="s">
        <v>7071</v>
      </c>
      <c r="D3218" s="6">
        <v>5000</v>
      </c>
      <c r="E3218" s="8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255"/>
        <v>110</v>
      </c>
      <c r="P3218" s="6">
        <f t="shared" si="256"/>
        <v>50.75</v>
      </c>
      <c r="Q3218" s="12" t="s">
        <v>8315</v>
      </c>
      <c r="R3218" t="s">
        <v>8316</v>
      </c>
      <c r="S3218" s="16">
        <f t="shared" si="257"/>
        <v>42061.212488425925</v>
      </c>
      <c r="T3218" s="16">
        <f t="shared" si="258"/>
        <v>42089.166666666672</v>
      </c>
      <c r="U3218">
        <f t="shared" si="259"/>
        <v>2015</v>
      </c>
    </row>
    <row r="3219" spans="1:21" ht="48" x14ac:dyDescent="0.2">
      <c r="A3219" s="9">
        <v>2964</v>
      </c>
      <c r="B3219" s="3" t="s">
        <v>2964</v>
      </c>
      <c r="C3219" s="3" t="s">
        <v>7074</v>
      </c>
      <c r="D3219" s="6">
        <v>5000</v>
      </c>
      <c r="E3219" s="8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255"/>
        <v>101</v>
      </c>
      <c r="P3219" s="6">
        <f t="shared" si="256"/>
        <v>25.69</v>
      </c>
      <c r="Q3219" s="12" t="s">
        <v>8315</v>
      </c>
      <c r="R3219" t="s">
        <v>8316</v>
      </c>
      <c r="S3219" s="16">
        <f t="shared" si="257"/>
        <v>41827.909942129627</v>
      </c>
      <c r="T3219" s="16">
        <f t="shared" si="258"/>
        <v>41857.897222222222</v>
      </c>
      <c r="U3219">
        <f t="shared" si="259"/>
        <v>2014</v>
      </c>
    </row>
    <row r="3220" spans="1:21" ht="48" x14ac:dyDescent="0.2">
      <c r="A3220" s="9">
        <v>2967</v>
      </c>
      <c r="B3220" s="3" t="s">
        <v>2967</v>
      </c>
      <c r="C3220" s="3" t="s">
        <v>7077</v>
      </c>
      <c r="D3220" s="6">
        <v>5000</v>
      </c>
      <c r="E3220" s="8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255"/>
        <v>114</v>
      </c>
      <c r="P3220" s="6">
        <f t="shared" si="256"/>
        <v>80.23</v>
      </c>
      <c r="Q3220" s="12" t="s">
        <v>8315</v>
      </c>
      <c r="R3220" t="s">
        <v>8316</v>
      </c>
      <c r="S3220" s="16">
        <f t="shared" si="257"/>
        <v>42042.197824074072</v>
      </c>
      <c r="T3220" s="16">
        <f t="shared" si="258"/>
        <v>42072.156157407408</v>
      </c>
      <c r="U3220">
        <f t="shared" si="259"/>
        <v>2015</v>
      </c>
    </row>
    <row r="3221" spans="1:21" ht="48" x14ac:dyDescent="0.2">
      <c r="A3221" s="9">
        <v>2973</v>
      </c>
      <c r="B3221" s="3" t="s">
        <v>2973</v>
      </c>
      <c r="C3221" s="3" t="s">
        <v>7083</v>
      </c>
      <c r="D3221" s="6">
        <v>5000</v>
      </c>
      <c r="E3221" s="8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255"/>
        <v>175</v>
      </c>
      <c r="P3221" s="6">
        <f t="shared" si="256"/>
        <v>264.85000000000002</v>
      </c>
      <c r="Q3221" s="12" t="s">
        <v>8315</v>
      </c>
      <c r="R3221" t="s">
        <v>8316</v>
      </c>
      <c r="S3221" s="16">
        <f t="shared" si="257"/>
        <v>42341.818379629629</v>
      </c>
      <c r="T3221" s="16">
        <f t="shared" si="258"/>
        <v>42370.166666666672</v>
      </c>
      <c r="U3221">
        <f t="shared" si="259"/>
        <v>2015</v>
      </c>
    </row>
    <row r="3222" spans="1:21" ht="48" x14ac:dyDescent="0.2">
      <c r="A3222" s="9">
        <v>2974</v>
      </c>
      <c r="B3222" s="3" t="s">
        <v>2974</v>
      </c>
      <c r="C3222" s="3" t="s">
        <v>7084</v>
      </c>
      <c r="D3222" s="6">
        <v>5000</v>
      </c>
      <c r="E3222" s="8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255"/>
        <v>102</v>
      </c>
      <c r="P3222" s="6">
        <f t="shared" si="256"/>
        <v>58.62</v>
      </c>
      <c r="Q3222" s="12" t="s">
        <v>8315</v>
      </c>
      <c r="R3222" t="s">
        <v>8316</v>
      </c>
      <c r="S3222" s="16">
        <f t="shared" si="257"/>
        <v>41880.061006944445</v>
      </c>
      <c r="T3222" s="16">
        <f t="shared" si="258"/>
        <v>41908.065972222219</v>
      </c>
      <c r="U3222">
        <f t="shared" si="259"/>
        <v>2014</v>
      </c>
    </row>
    <row r="3223" spans="1:21" ht="48" x14ac:dyDescent="0.2">
      <c r="A3223" s="9">
        <v>2979</v>
      </c>
      <c r="B3223" s="3" t="s">
        <v>2979</v>
      </c>
      <c r="C3223" s="3" t="s">
        <v>7089</v>
      </c>
      <c r="D3223" s="6">
        <v>5000</v>
      </c>
      <c r="E3223" s="8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255"/>
        <v>101</v>
      </c>
      <c r="P3223" s="6">
        <f t="shared" si="256"/>
        <v>110.22</v>
      </c>
      <c r="Q3223" s="12" t="s">
        <v>8315</v>
      </c>
      <c r="R3223" t="s">
        <v>8316</v>
      </c>
      <c r="S3223" s="16">
        <f t="shared" si="257"/>
        <v>41993.824340277773</v>
      </c>
      <c r="T3223" s="16">
        <f t="shared" si="258"/>
        <v>42010.25</v>
      </c>
      <c r="U3223">
        <f t="shared" si="259"/>
        <v>2014</v>
      </c>
    </row>
    <row r="3224" spans="1:21" ht="48" x14ac:dyDescent="0.2">
      <c r="A3224" s="9">
        <v>3155</v>
      </c>
      <c r="B3224" s="3" t="s">
        <v>3155</v>
      </c>
      <c r="C3224" s="3" t="s">
        <v>7265</v>
      </c>
      <c r="D3224" s="6">
        <v>5000</v>
      </c>
      <c r="E3224" s="8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255"/>
        <v>189</v>
      </c>
      <c r="P3224" s="6">
        <f t="shared" si="256"/>
        <v>31.21</v>
      </c>
      <c r="Q3224" s="12" t="s">
        <v>8315</v>
      </c>
      <c r="R3224" t="s">
        <v>8316</v>
      </c>
      <c r="S3224" s="16">
        <f t="shared" si="257"/>
        <v>41233.499131944445</v>
      </c>
      <c r="T3224" s="16">
        <f t="shared" si="258"/>
        <v>41263.499131944445</v>
      </c>
      <c r="U3224">
        <f t="shared" si="259"/>
        <v>2012</v>
      </c>
    </row>
    <row r="3225" spans="1:21" ht="32" x14ac:dyDescent="0.2">
      <c r="A3225" s="9">
        <v>3158</v>
      </c>
      <c r="B3225" s="3" t="s">
        <v>3158</v>
      </c>
      <c r="C3225" s="3" t="s">
        <v>7268</v>
      </c>
      <c r="D3225" s="6">
        <v>5000</v>
      </c>
      <c r="E3225" s="8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255"/>
        <v>114</v>
      </c>
      <c r="P3225" s="6">
        <f t="shared" si="256"/>
        <v>82.61</v>
      </c>
      <c r="Q3225" s="12" t="s">
        <v>8315</v>
      </c>
      <c r="R3225" t="s">
        <v>8316</v>
      </c>
      <c r="S3225" s="16">
        <f t="shared" si="257"/>
        <v>41447.839722222219</v>
      </c>
      <c r="T3225" s="16">
        <f t="shared" si="258"/>
        <v>41477.839722222219</v>
      </c>
      <c r="U3225">
        <f t="shared" si="259"/>
        <v>2013</v>
      </c>
    </row>
    <row r="3226" spans="1:21" ht="48" x14ac:dyDescent="0.2">
      <c r="A3226" s="9">
        <v>3175</v>
      </c>
      <c r="B3226" s="3" t="s">
        <v>3175</v>
      </c>
      <c r="C3226" s="3" t="s">
        <v>7285</v>
      </c>
      <c r="D3226" s="6">
        <v>5000</v>
      </c>
      <c r="E3226" s="8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255"/>
        <v>110</v>
      </c>
      <c r="P3226" s="6">
        <f t="shared" si="256"/>
        <v>91.3</v>
      </c>
      <c r="Q3226" s="12" t="s">
        <v>8315</v>
      </c>
      <c r="R3226" t="s">
        <v>8316</v>
      </c>
      <c r="S3226" s="16">
        <f t="shared" si="257"/>
        <v>40531.886886574073</v>
      </c>
      <c r="T3226" s="16">
        <f t="shared" si="258"/>
        <v>40591.886886574073</v>
      </c>
      <c r="U3226">
        <f t="shared" si="259"/>
        <v>2010</v>
      </c>
    </row>
    <row r="3227" spans="1:21" ht="48" x14ac:dyDescent="0.2">
      <c r="A3227" s="9">
        <v>3208</v>
      </c>
      <c r="B3227" s="3" t="s">
        <v>3208</v>
      </c>
      <c r="C3227" s="3" t="s">
        <v>7318</v>
      </c>
      <c r="D3227" s="6">
        <v>5000</v>
      </c>
      <c r="E3227" s="8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255"/>
        <v>104</v>
      </c>
      <c r="P3227" s="6">
        <f t="shared" si="256"/>
        <v>63.11</v>
      </c>
      <c r="Q3227" s="12" t="s">
        <v>8315</v>
      </c>
      <c r="R3227" t="s">
        <v>8316</v>
      </c>
      <c r="S3227" s="16">
        <f t="shared" si="257"/>
        <v>41827.605057870373</v>
      </c>
      <c r="T3227" s="16">
        <f t="shared" si="258"/>
        <v>41848.605057870373</v>
      </c>
      <c r="U3227">
        <f t="shared" si="259"/>
        <v>2014</v>
      </c>
    </row>
    <row r="3228" spans="1:21" ht="48" x14ac:dyDescent="0.2">
      <c r="A3228" s="9">
        <v>3233</v>
      </c>
      <c r="B3228" s="3" t="s">
        <v>3233</v>
      </c>
      <c r="C3228" s="3" t="s">
        <v>7343</v>
      </c>
      <c r="D3228" s="6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119</v>
      </c>
      <c r="P3228" s="6">
        <f t="shared" si="256"/>
        <v>97.38</v>
      </c>
      <c r="Q3228" s="12" t="s">
        <v>8315</v>
      </c>
      <c r="R3228" t="s">
        <v>8316</v>
      </c>
      <c r="S3228" s="16">
        <f t="shared" si="257"/>
        <v>42766.805034722223</v>
      </c>
      <c r="T3228" s="16">
        <f t="shared" si="258"/>
        <v>42796.805034722223</v>
      </c>
      <c r="U3228">
        <f t="shared" si="259"/>
        <v>2017</v>
      </c>
    </row>
    <row r="3229" spans="1:21" ht="48" x14ac:dyDescent="0.2">
      <c r="A3229" s="9">
        <v>3260</v>
      </c>
      <c r="B3229" s="3" t="s">
        <v>3260</v>
      </c>
      <c r="C3229" s="3" t="s">
        <v>7370</v>
      </c>
      <c r="D3229" s="6">
        <v>5000</v>
      </c>
      <c r="E3229" s="8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255"/>
        <v>109</v>
      </c>
      <c r="P3229" s="6">
        <f t="shared" si="256"/>
        <v>74.819999999999993</v>
      </c>
      <c r="Q3229" s="12" t="s">
        <v>8315</v>
      </c>
      <c r="R3229" t="s">
        <v>8316</v>
      </c>
      <c r="S3229" s="16">
        <f t="shared" si="257"/>
        <v>42303.672662037032</v>
      </c>
      <c r="T3229" s="16">
        <f t="shared" si="258"/>
        <v>42338.714328703703</v>
      </c>
      <c r="U3229">
        <f t="shared" si="259"/>
        <v>2015</v>
      </c>
    </row>
    <row r="3230" spans="1:21" ht="48" x14ac:dyDescent="0.2">
      <c r="A3230" s="9">
        <v>3277</v>
      </c>
      <c r="B3230" s="3" t="s">
        <v>3277</v>
      </c>
      <c r="C3230" s="3" t="s">
        <v>7387</v>
      </c>
      <c r="D3230" s="6">
        <v>5000</v>
      </c>
      <c r="E3230" s="8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255"/>
        <v>109</v>
      </c>
      <c r="P3230" s="6">
        <f t="shared" si="256"/>
        <v>54.3</v>
      </c>
      <c r="Q3230" s="12" t="s">
        <v>8315</v>
      </c>
      <c r="R3230" t="s">
        <v>8316</v>
      </c>
      <c r="S3230" s="16">
        <f t="shared" si="257"/>
        <v>41931.682939814818</v>
      </c>
      <c r="T3230" s="16">
        <f t="shared" si="258"/>
        <v>41961.724606481483</v>
      </c>
      <c r="U3230">
        <f t="shared" si="259"/>
        <v>2014</v>
      </c>
    </row>
    <row r="3231" spans="1:21" ht="32" x14ac:dyDescent="0.2">
      <c r="A3231" s="9">
        <v>3281</v>
      </c>
      <c r="B3231" s="3" t="s">
        <v>3281</v>
      </c>
      <c r="C3231" s="3" t="s">
        <v>7391</v>
      </c>
      <c r="D3231" s="6">
        <v>5000</v>
      </c>
      <c r="E3231" s="8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255"/>
        <v>122</v>
      </c>
      <c r="P3231" s="6">
        <f t="shared" si="256"/>
        <v>129.36000000000001</v>
      </c>
      <c r="Q3231" s="12" t="s">
        <v>8315</v>
      </c>
      <c r="R3231" t="s">
        <v>8316</v>
      </c>
      <c r="S3231" s="16">
        <f t="shared" si="257"/>
        <v>42219.019733796296</v>
      </c>
      <c r="T3231" s="16">
        <f t="shared" si="258"/>
        <v>42249.019733796296</v>
      </c>
      <c r="U3231">
        <f t="shared" si="259"/>
        <v>2015</v>
      </c>
    </row>
    <row r="3232" spans="1:21" ht="48" x14ac:dyDescent="0.2">
      <c r="A3232" s="9">
        <v>3331</v>
      </c>
      <c r="B3232" s="3" t="s">
        <v>3331</v>
      </c>
      <c r="C3232" s="3" t="s">
        <v>7441</v>
      </c>
      <c r="D3232" s="6">
        <v>5000</v>
      </c>
      <c r="E3232" s="8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255"/>
        <v>105</v>
      </c>
      <c r="P3232" s="6">
        <f t="shared" si="256"/>
        <v>80.400000000000006</v>
      </c>
      <c r="Q3232" s="12" t="s">
        <v>8315</v>
      </c>
      <c r="R3232" t="s">
        <v>8316</v>
      </c>
      <c r="S3232" s="16">
        <f t="shared" si="257"/>
        <v>42248.697754629626</v>
      </c>
      <c r="T3232" s="16">
        <f t="shared" si="258"/>
        <v>42283.697754629626</v>
      </c>
      <c r="U3232">
        <f t="shared" si="259"/>
        <v>2015</v>
      </c>
    </row>
    <row r="3233" spans="1:21" ht="48" x14ac:dyDescent="0.2">
      <c r="A3233" s="9">
        <v>3335</v>
      </c>
      <c r="B3233" s="3" t="s">
        <v>3335</v>
      </c>
      <c r="C3233" s="3" t="s">
        <v>7445</v>
      </c>
      <c r="D3233" s="6">
        <v>5000</v>
      </c>
      <c r="E3233" s="8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255"/>
        <v>100</v>
      </c>
      <c r="P3233" s="6">
        <f t="shared" si="256"/>
        <v>79.62</v>
      </c>
      <c r="Q3233" s="12" t="s">
        <v>8315</v>
      </c>
      <c r="R3233" t="s">
        <v>8316</v>
      </c>
      <c r="S3233" s="16">
        <f t="shared" si="257"/>
        <v>41827.674143518518</v>
      </c>
      <c r="T3233" s="16">
        <f t="shared" si="258"/>
        <v>41854.958333333336</v>
      </c>
      <c r="U3233">
        <f t="shared" si="259"/>
        <v>2014</v>
      </c>
    </row>
    <row r="3234" spans="1:21" ht="48" x14ac:dyDescent="0.2">
      <c r="A3234" s="9">
        <v>3351</v>
      </c>
      <c r="B3234" s="3" t="s">
        <v>3350</v>
      </c>
      <c r="C3234" s="3" t="s">
        <v>7461</v>
      </c>
      <c r="D3234" s="6">
        <v>5000</v>
      </c>
      <c r="E3234" s="8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255"/>
        <v>101</v>
      </c>
      <c r="P3234" s="6">
        <f t="shared" si="256"/>
        <v>93.61</v>
      </c>
      <c r="Q3234" s="12" t="s">
        <v>8315</v>
      </c>
      <c r="R3234" t="s">
        <v>8316</v>
      </c>
      <c r="S3234" s="16">
        <f t="shared" si="257"/>
        <v>41806.395428240743</v>
      </c>
      <c r="T3234" s="16">
        <f t="shared" si="258"/>
        <v>41843.458333333336</v>
      </c>
      <c r="U3234">
        <f t="shared" si="259"/>
        <v>2014</v>
      </c>
    </row>
    <row r="3235" spans="1:21" ht="48" x14ac:dyDescent="0.2">
      <c r="A3235" s="9">
        <v>3352</v>
      </c>
      <c r="B3235" s="3" t="s">
        <v>3351</v>
      </c>
      <c r="C3235" s="3" t="s">
        <v>7462</v>
      </c>
      <c r="D3235" s="6">
        <v>5000</v>
      </c>
      <c r="E3235" s="8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255"/>
        <v>108</v>
      </c>
      <c r="P3235" s="6">
        <f t="shared" si="256"/>
        <v>76.8</v>
      </c>
      <c r="Q3235" s="12" t="s">
        <v>8315</v>
      </c>
      <c r="R3235" t="s">
        <v>8316</v>
      </c>
      <c r="S3235" s="16">
        <f t="shared" si="257"/>
        <v>42495.992800925931</v>
      </c>
      <c r="T3235" s="16">
        <f t="shared" si="258"/>
        <v>42552.958333333328</v>
      </c>
      <c r="U3235">
        <f t="shared" si="259"/>
        <v>2016</v>
      </c>
    </row>
    <row r="3236" spans="1:21" ht="48" x14ac:dyDescent="0.2">
      <c r="A3236" s="9">
        <v>3361</v>
      </c>
      <c r="B3236" s="3" t="s">
        <v>3360</v>
      </c>
      <c r="C3236" s="3" t="s">
        <v>7471</v>
      </c>
      <c r="D3236" s="6">
        <v>5000</v>
      </c>
      <c r="E3236" s="8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255"/>
        <v>113</v>
      </c>
      <c r="P3236" s="6">
        <f t="shared" si="256"/>
        <v>83.43</v>
      </c>
      <c r="Q3236" s="12" t="s">
        <v>8315</v>
      </c>
      <c r="R3236" t="s">
        <v>8316</v>
      </c>
      <c r="S3236" s="16">
        <f t="shared" si="257"/>
        <v>41866.025347222225</v>
      </c>
      <c r="T3236" s="16">
        <f t="shared" si="258"/>
        <v>41883.665972222225</v>
      </c>
      <c r="U3236">
        <f t="shared" si="259"/>
        <v>2014</v>
      </c>
    </row>
    <row r="3237" spans="1:21" ht="48" x14ac:dyDescent="0.2">
      <c r="A3237" s="9">
        <v>3369</v>
      </c>
      <c r="B3237" s="3" t="s">
        <v>3368</v>
      </c>
      <c r="C3237" s="3" t="s">
        <v>7479</v>
      </c>
      <c r="D3237" s="6">
        <v>5000</v>
      </c>
      <c r="E3237" s="8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255"/>
        <v>104</v>
      </c>
      <c r="P3237" s="6">
        <f t="shared" si="256"/>
        <v>96.2</v>
      </c>
      <c r="Q3237" s="12" t="s">
        <v>8315</v>
      </c>
      <c r="R3237" t="s">
        <v>8316</v>
      </c>
      <c r="S3237" s="16">
        <f t="shared" si="257"/>
        <v>42690.041435185187</v>
      </c>
      <c r="T3237" s="16">
        <f t="shared" si="258"/>
        <v>42750.041435185187</v>
      </c>
      <c r="U3237">
        <f t="shared" si="259"/>
        <v>2016</v>
      </c>
    </row>
    <row r="3238" spans="1:21" ht="48" x14ac:dyDescent="0.2">
      <c r="A3238" s="9">
        <v>3436</v>
      </c>
      <c r="B3238" s="3" t="s">
        <v>3435</v>
      </c>
      <c r="C3238" s="3" t="s">
        <v>7546</v>
      </c>
      <c r="D3238" s="6">
        <v>5000</v>
      </c>
      <c r="E3238" s="8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255"/>
        <v>106</v>
      </c>
      <c r="P3238" s="6">
        <f t="shared" si="256"/>
        <v>143.11000000000001</v>
      </c>
      <c r="Q3238" s="12" t="s">
        <v>8315</v>
      </c>
      <c r="R3238" t="s">
        <v>8316</v>
      </c>
      <c r="S3238" s="16">
        <f t="shared" si="257"/>
        <v>41851.541585648149</v>
      </c>
      <c r="T3238" s="16">
        <f t="shared" si="258"/>
        <v>41872.686111111114</v>
      </c>
      <c r="U3238">
        <f t="shared" si="259"/>
        <v>2014</v>
      </c>
    </row>
    <row r="3239" spans="1:21" ht="48" x14ac:dyDescent="0.2">
      <c r="A3239" s="9">
        <v>3440</v>
      </c>
      <c r="B3239" s="3" t="s">
        <v>3439</v>
      </c>
      <c r="C3239" s="3" t="s">
        <v>7550</v>
      </c>
      <c r="D3239" s="6">
        <v>5000</v>
      </c>
      <c r="E3239" s="8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255"/>
        <v>105</v>
      </c>
      <c r="P3239" s="6">
        <f t="shared" si="256"/>
        <v>64.16</v>
      </c>
      <c r="Q3239" s="12" t="s">
        <v>8315</v>
      </c>
      <c r="R3239" t="s">
        <v>8316</v>
      </c>
      <c r="S3239" s="16">
        <f t="shared" si="257"/>
        <v>41809.12300925926</v>
      </c>
      <c r="T3239" s="16">
        <f t="shared" si="258"/>
        <v>41831.677083333336</v>
      </c>
      <c r="U3239">
        <f t="shared" si="259"/>
        <v>2014</v>
      </c>
    </row>
    <row r="3240" spans="1:21" ht="48" x14ac:dyDescent="0.2">
      <c r="A3240" s="9">
        <v>3464</v>
      </c>
      <c r="B3240" s="3" t="s">
        <v>3463</v>
      </c>
      <c r="C3240" s="3" t="s">
        <v>7574</v>
      </c>
      <c r="D3240" s="6">
        <v>5000</v>
      </c>
      <c r="E3240" s="8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255"/>
        <v>102</v>
      </c>
      <c r="P3240" s="6">
        <f t="shared" si="256"/>
        <v>55.01</v>
      </c>
      <c r="Q3240" s="12" t="s">
        <v>8315</v>
      </c>
      <c r="R3240" t="s">
        <v>8316</v>
      </c>
      <c r="S3240" s="16">
        <f t="shared" si="257"/>
        <v>42575.130057870367</v>
      </c>
      <c r="T3240" s="16">
        <f t="shared" si="258"/>
        <v>42605.130057870367</v>
      </c>
      <c r="U3240">
        <f t="shared" si="259"/>
        <v>2016</v>
      </c>
    </row>
    <row r="3241" spans="1:21" ht="48" x14ac:dyDescent="0.2">
      <c r="A3241" s="9">
        <v>3489</v>
      </c>
      <c r="B3241" s="3" t="s">
        <v>3488</v>
      </c>
      <c r="C3241" s="3" t="s">
        <v>7599</v>
      </c>
      <c r="D3241" s="6">
        <v>5000</v>
      </c>
      <c r="E3241" s="8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255"/>
        <v>113</v>
      </c>
      <c r="P3241" s="6">
        <f t="shared" si="256"/>
        <v>78.260000000000005</v>
      </c>
      <c r="Q3241" s="12" t="s">
        <v>8315</v>
      </c>
      <c r="R3241" t="s">
        <v>8316</v>
      </c>
      <c r="S3241" s="16">
        <f t="shared" si="257"/>
        <v>41753.635775462964</v>
      </c>
      <c r="T3241" s="16">
        <f t="shared" si="258"/>
        <v>41783.875</v>
      </c>
      <c r="U3241">
        <f t="shared" si="259"/>
        <v>2014</v>
      </c>
    </row>
    <row r="3242" spans="1:21" ht="48" x14ac:dyDescent="0.2">
      <c r="A3242" s="9">
        <v>3495</v>
      </c>
      <c r="B3242" s="3" t="s">
        <v>3494</v>
      </c>
      <c r="C3242" s="3" t="s">
        <v>7605</v>
      </c>
      <c r="D3242" s="6">
        <v>5000</v>
      </c>
      <c r="E3242" s="8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255"/>
        <v>107</v>
      </c>
      <c r="P3242" s="6">
        <f t="shared" si="256"/>
        <v>74.209999999999994</v>
      </c>
      <c r="Q3242" s="12" t="s">
        <v>8315</v>
      </c>
      <c r="R3242" t="s">
        <v>8316</v>
      </c>
      <c r="S3242" s="16">
        <f t="shared" si="257"/>
        <v>41915.762835648151</v>
      </c>
      <c r="T3242" s="16">
        <f t="shared" si="258"/>
        <v>41944.720833333333</v>
      </c>
      <c r="U3242">
        <f t="shared" si="259"/>
        <v>2014</v>
      </c>
    </row>
    <row r="3243" spans="1:21" ht="32" x14ac:dyDescent="0.2">
      <c r="A3243" s="9">
        <v>3534</v>
      </c>
      <c r="B3243" s="3" t="s">
        <v>3533</v>
      </c>
      <c r="C3243" s="3" t="s">
        <v>7644</v>
      </c>
      <c r="D3243" s="6">
        <v>5000</v>
      </c>
      <c r="E3243" s="8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255"/>
        <v>156</v>
      </c>
      <c r="P3243" s="6">
        <f t="shared" si="256"/>
        <v>38.28</v>
      </c>
      <c r="Q3243" s="12" t="s">
        <v>8315</v>
      </c>
      <c r="R3243" t="s">
        <v>8316</v>
      </c>
      <c r="S3243" s="16">
        <f t="shared" si="257"/>
        <v>42243.6252662037</v>
      </c>
      <c r="T3243" s="16">
        <f t="shared" si="258"/>
        <v>42278.6252662037</v>
      </c>
      <c r="U3243">
        <f t="shared" si="259"/>
        <v>2015</v>
      </c>
    </row>
    <row r="3244" spans="1:21" ht="48" x14ac:dyDescent="0.2">
      <c r="A3244" s="9">
        <v>3554</v>
      </c>
      <c r="B3244" s="3" t="s">
        <v>3553</v>
      </c>
      <c r="C3244" s="3" t="s">
        <v>7664</v>
      </c>
      <c r="D3244" s="6">
        <v>5000</v>
      </c>
      <c r="E3244" s="8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255"/>
        <v>113</v>
      </c>
      <c r="P3244" s="6">
        <f t="shared" si="256"/>
        <v>107</v>
      </c>
      <c r="Q3244" s="12" t="s">
        <v>8315</v>
      </c>
      <c r="R3244" t="s">
        <v>8316</v>
      </c>
      <c r="S3244" s="16">
        <f t="shared" si="257"/>
        <v>42016.050451388888</v>
      </c>
      <c r="T3244" s="16">
        <f t="shared" si="258"/>
        <v>42046.708333333328</v>
      </c>
      <c r="U3244">
        <f t="shared" si="259"/>
        <v>2015</v>
      </c>
    </row>
    <row r="3245" spans="1:21" ht="48" x14ac:dyDescent="0.2">
      <c r="A3245" s="9">
        <v>3569</v>
      </c>
      <c r="B3245" s="3" t="s">
        <v>3568</v>
      </c>
      <c r="C3245" s="3" t="s">
        <v>7679</v>
      </c>
      <c r="D3245" s="6">
        <v>5000</v>
      </c>
      <c r="E3245" s="8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255"/>
        <v>100</v>
      </c>
      <c r="P3245" s="6">
        <f t="shared" si="256"/>
        <v>122.54</v>
      </c>
      <c r="Q3245" s="12" t="s">
        <v>8315</v>
      </c>
      <c r="R3245" t="s">
        <v>8316</v>
      </c>
      <c r="S3245" s="16">
        <f t="shared" si="257"/>
        <v>41982.688611111109</v>
      </c>
      <c r="T3245" s="16">
        <f t="shared" si="258"/>
        <v>42012.688611111109</v>
      </c>
      <c r="U3245">
        <f t="shared" si="259"/>
        <v>2014</v>
      </c>
    </row>
    <row r="3246" spans="1:21" ht="48" x14ac:dyDescent="0.2">
      <c r="A3246" s="9">
        <v>3590</v>
      </c>
      <c r="B3246" s="3" t="s">
        <v>3589</v>
      </c>
      <c r="C3246" s="3" t="s">
        <v>7700</v>
      </c>
      <c r="D3246" s="6">
        <v>5000</v>
      </c>
      <c r="E3246" s="8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255"/>
        <v>100</v>
      </c>
      <c r="P3246" s="6">
        <f t="shared" si="256"/>
        <v>68.53</v>
      </c>
      <c r="Q3246" s="12" t="s">
        <v>8315</v>
      </c>
      <c r="R3246" t="s">
        <v>8316</v>
      </c>
      <c r="S3246" s="16">
        <f t="shared" si="257"/>
        <v>41902.333726851852</v>
      </c>
      <c r="T3246" s="16">
        <f t="shared" si="258"/>
        <v>41932.333726851852</v>
      </c>
      <c r="U3246">
        <f t="shared" si="259"/>
        <v>2014</v>
      </c>
    </row>
    <row r="3247" spans="1:21" ht="48" x14ac:dyDescent="0.2">
      <c r="A3247" s="9">
        <v>3612</v>
      </c>
      <c r="B3247" s="3" t="s">
        <v>3611</v>
      </c>
      <c r="C3247" s="3" t="s">
        <v>7722</v>
      </c>
      <c r="D3247" s="6">
        <v>5000</v>
      </c>
      <c r="E3247" s="8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255"/>
        <v>144</v>
      </c>
      <c r="P3247" s="6">
        <f t="shared" si="256"/>
        <v>126.67</v>
      </c>
      <c r="Q3247" s="12" t="s">
        <v>8315</v>
      </c>
      <c r="R3247" t="s">
        <v>8316</v>
      </c>
      <c r="S3247" s="16">
        <f t="shared" si="257"/>
        <v>41789.726979166669</v>
      </c>
      <c r="T3247" s="16">
        <f t="shared" si="258"/>
        <v>41799.726979166669</v>
      </c>
      <c r="U3247">
        <f t="shared" si="259"/>
        <v>2014</v>
      </c>
    </row>
    <row r="3248" spans="1:21" ht="48" x14ac:dyDescent="0.2">
      <c r="A3248" s="9">
        <v>3655</v>
      </c>
      <c r="B3248" s="3" t="s">
        <v>3652</v>
      </c>
      <c r="C3248" s="3" t="s">
        <v>7765</v>
      </c>
      <c r="D3248" s="6">
        <v>5000</v>
      </c>
      <c r="E3248" s="8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255"/>
        <v>116</v>
      </c>
      <c r="P3248" s="6">
        <f t="shared" si="256"/>
        <v>73.58</v>
      </c>
      <c r="Q3248" s="12" t="s">
        <v>8315</v>
      </c>
      <c r="R3248" t="s">
        <v>8316</v>
      </c>
      <c r="S3248" s="16">
        <f t="shared" si="257"/>
        <v>42173.803217592591</v>
      </c>
      <c r="T3248" s="16">
        <f t="shared" si="258"/>
        <v>42203.290972222225</v>
      </c>
      <c r="U3248">
        <f t="shared" si="259"/>
        <v>2015</v>
      </c>
    </row>
    <row r="3249" spans="1:21" ht="48" x14ac:dyDescent="0.2">
      <c r="A3249" s="9">
        <v>3656</v>
      </c>
      <c r="B3249" s="3" t="s">
        <v>3653</v>
      </c>
      <c r="C3249" s="3" t="s">
        <v>7766</v>
      </c>
      <c r="D3249" s="6">
        <v>5000</v>
      </c>
      <c r="E3249" s="8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255"/>
        <v>106</v>
      </c>
      <c r="P3249" s="6">
        <f t="shared" si="256"/>
        <v>115.02</v>
      </c>
      <c r="Q3249" s="12" t="s">
        <v>8315</v>
      </c>
      <c r="R3249" t="s">
        <v>8316</v>
      </c>
      <c r="S3249" s="16">
        <f t="shared" si="257"/>
        <v>42737.910138888896</v>
      </c>
      <c r="T3249" s="16">
        <f t="shared" si="258"/>
        <v>42767.957638888889</v>
      </c>
      <c r="U3249">
        <f t="shared" si="259"/>
        <v>2017</v>
      </c>
    </row>
    <row r="3250" spans="1:21" ht="48" x14ac:dyDescent="0.2">
      <c r="A3250" s="9">
        <v>3685</v>
      </c>
      <c r="B3250" s="3" t="s">
        <v>3682</v>
      </c>
      <c r="C3250" s="3" t="s">
        <v>7795</v>
      </c>
      <c r="D3250" s="6">
        <v>5000</v>
      </c>
      <c r="E3250" s="8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255"/>
        <v>106</v>
      </c>
      <c r="P3250" s="6">
        <f t="shared" si="256"/>
        <v>41.94</v>
      </c>
      <c r="Q3250" s="12" t="s">
        <v>8315</v>
      </c>
      <c r="R3250" t="s">
        <v>8316</v>
      </c>
      <c r="S3250" s="16">
        <f t="shared" si="257"/>
        <v>41753.593275462961</v>
      </c>
      <c r="T3250" s="16">
        <f t="shared" si="258"/>
        <v>41778.875</v>
      </c>
      <c r="U3250">
        <f t="shared" si="259"/>
        <v>2014</v>
      </c>
    </row>
    <row r="3251" spans="1:21" ht="48" x14ac:dyDescent="0.2">
      <c r="A3251" s="9">
        <v>3687</v>
      </c>
      <c r="B3251" s="3" t="s">
        <v>3684</v>
      </c>
      <c r="C3251" s="3" t="s">
        <v>7797</v>
      </c>
      <c r="D3251" s="6">
        <v>5000</v>
      </c>
      <c r="E3251" s="8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255"/>
        <v>100</v>
      </c>
      <c r="P3251" s="6">
        <f t="shared" si="256"/>
        <v>200.49</v>
      </c>
      <c r="Q3251" s="12" t="s">
        <v>8315</v>
      </c>
      <c r="R3251" t="s">
        <v>8316</v>
      </c>
      <c r="S3251" s="16">
        <f t="shared" si="257"/>
        <v>41787.218229166669</v>
      </c>
      <c r="T3251" s="16">
        <f t="shared" si="258"/>
        <v>41817.218229166669</v>
      </c>
      <c r="U3251">
        <f t="shared" si="259"/>
        <v>2014</v>
      </c>
    </row>
    <row r="3252" spans="1:21" ht="32" x14ac:dyDescent="0.2">
      <c r="A3252" s="9">
        <v>3698</v>
      </c>
      <c r="B3252" s="3" t="s">
        <v>3695</v>
      </c>
      <c r="C3252" s="3" t="s">
        <v>7808</v>
      </c>
      <c r="D3252" s="6">
        <v>5000</v>
      </c>
      <c r="E3252" s="8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255"/>
        <v>111</v>
      </c>
      <c r="P3252" s="6">
        <f t="shared" si="256"/>
        <v>40.630000000000003</v>
      </c>
      <c r="Q3252" s="12" t="s">
        <v>8315</v>
      </c>
      <c r="R3252" t="s">
        <v>8316</v>
      </c>
      <c r="S3252" s="16">
        <f t="shared" si="257"/>
        <v>42401.806562500002</v>
      </c>
      <c r="T3252" s="16">
        <f t="shared" si="258"/>
        <v>42431.806562500002</v>
      </c>
      <c r="U3252">
        <f t="shared" si="259"/>
        <v>2016</v>
      </c>
    </row>
    <row r="3253" spans="1:21" ht="48" x14ac:dyDescent="0.2">
      <c r="A3253" s="9">
        <v>3721</v>
      </c>
      <c r="B3253" s="3" t="s">
        <v>3718</v>
      </c>
      <c r="C3253" s="3" t="s">
        <v>7831</v>
      </c>
      <c r="D3253" s="6">
        <v>5000</v>
      </c>
      <c r="E3253" s="8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255"/>
        <v>101</v>
      </c>
      <c r="P3253" s="6">
        <f t="shared" si="256"/>
        <v>114.55</v>
      </c>
      <c r="Q3253" s="12" t="s">
        <v>8315</v>
      </c>
      <c r="R3253" t="s">
        <v>8316</v>
      </c>
      <c r="S3253" s="16">
        <f t="shared" si="257"/>
        <v>41927.936157407406</v>
      </c>
      <c r="T3253" s="16">
        <f t="shared" si="258"/>
        <v>41948.977824074071</v>
      </c>
      <c r="U3253">
        <f t="shared" si="259"/>
        <v>2014</v>
      </c>
    </row>
    <row r="3254" spans="1:21" ht="48" x14ac:dyDescent="0.2">
      <c r="A3254" s="9">
        <v>3729</v>
      </c>
      <c r="B3254" s="3" t="s">
        <v>3726</v>
      </c>
      <c r="C3254" s="3" t="s">
        <v>7839</v>
      </c>
      <c r="D3254" s="6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255"/>
        <v>7</v>
      </c>
      <c r="P3254" s="6">
        <f t="shared" si="256"/>
        <v>72.400000000000006</v>
      </c>
      <c r="Q3254" s="12" t="s">
        <v>8315</v>
      </c>
      <c r="R3254" t="s">
        <v>8316</v>
      </c>
      <c r="S3254" s="16">
        <f t="shared" si="257"/>
        <v>42041.205000000002</v>
      </c>
      <c r="T3254" s="16">
        <f t="shared" si="258"/>
        <v>42086.16333333333</v>
      </c>
      <c r="U3254">
        <f t="shared" si="259"/>
        <v>2015</v>
      </c>
    </row>
    <row r="3255" spans="1:21" ht="48" x14ac:dyDescent="0.2">
      <c r="A3255" s="9">
        <v>3742</v>
      </c>
      <c r="B3255" s="3" t="s">
        <v>3739</v>
      </c>
      <c r="C3255" s="3" t="s">
        <v>7852</v>
      </c>
      <c r="D3255" s="6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255"/>
        <v>2</v>
      </c>
      <c r="P3255" s="6">
        <f t="shared" si="256"/>
        <v>25</v>
      </c>
      <c r="Q3255" s="12" t="s">
        <v>8315</v>
      </c>
      <c r="R3255" t="s">
        <v>8316</v>
      </c>
      <c r="S3255" s="16">
        <f t="shared" si="257"/>
        <v>41858.214629629627</v>
      </c>
      <c r="T3255" s="16">
        <f t="shared" si="258"/>
        <v>41888.214629629627</v>
      </c>
      <c r="U3255">
        <f t="shared" si="259"/>
        <v>2014</v>
      </c>
    </row>
    <row r="3256" spans="1:21" ht="48" x14ac:dyDescent="0.2">
      <c r="A3256" s="9">
        <v>3822</v>
      </c>
      <c r="B3256" s="3" t="s">
        <v>3819</v>
      </c>
      <c r="C3256" s="3" t="s">
        <v>7931</v>
      </c>
      <c r="D3256" s="6">
        <v>5000</v>
      </c>
      <c r="E3256" s="8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255"/>
        <v>110</v>
      </c>
      <c r="P3256" s="6">
        <f t="shared" si="256"/>
        <v>72.38</v>
      </c>
      <c r="Q3256" s="12" t="s">
        <v>8315</v>
      </c>
      <c r="R3256" t="s">
        <v>8316</v>
      </c>
      <c r="S3256" s="16">
        <f t="shared" si="257"/>
        <v>42329.838159722218</v>
      </c>
      <c r="T3256" s="16">
        <f t="shared" si="258"/>
        <v>42388.957638888889</v>
      </c>
      <c r="U3256">
        <f t="shared" si="259"/>
        <v>2015</v>
      </c>
    </row>
    <row r="3257" spans="1:21" ht="48" x14ac:dyDescent="0.2">
      <c r="A3257" s="9">
        <v>3825</v>
      </c>
      <c r="B3257" s="3" t="s">
        <v>3822</v>
      </c>
      <c r="C3257" s="3" t="s">
        <v>7934</v>
      </c>
      <c r="D3257" s="6">
        <v>5000</v>
      </c>
      <c r="E3257" s="8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255"/>
        <v>105</v>
      </c>
      <c r="P3257" s="6">
        <f t="shared" si="256"/>
        <v>107.57</v>
      </c>
      <c r="Q3257" s="12" t="s">
        <v>8315</v>
      </c>
      <c r="R3257" t="s">
        <v>8316</v>
      </c>
      <c r="S3257" s="16">
        <f t="shared" si="257"/>
        <v>42151.069606481484</v>
      </c>
      <c r="T3257" s="16">
        <f t="shared" si="258"/>
        <v>42172.069606481484</v>
      </c>
      <c r="U3257">
        <f t="shared" si="259"/>
        <v>2015</v>
      </c>
    </row>
    <row r="3258" spans="1:21" ht="48" x14ac:dyDescent="0.2">
      <c r="A3258" s="9">
        <v>3828</v>
      </c>
      <c r="B3258" s="3" t="s">
        <v>3825</v>
      </c>
      <c r="C3258" s="3" t="s">
        <v>7937</v>
      </c>
      <c r="D3258" s="6">
        <v>5000</v>
      </c>
      <c r="E3258" s="8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255"/>
        <v>100</v>
      </c>
      <c r="P3258" s="6">
        <f t="shared" si="256"/>
        <v>178.57</v>
      </c>
      <c r="Q3258" s="12" t="s">
        <v>8315</v>
      </c>
      <c r="R3258" t="s">
        <v>8316</v>
      </c>
      <c r="S3258" s="16">
        <f t="shared" si="257"/>
        <v>41944.527627314819</v>
      </c>
      <c r="T3258" s="16">
        <f t="shared" si="258"/>
        <v>42004.569293981483</v>
      </c>
      <c r="U3258">
        <f t="shared" si="259"/>
        <v>2014</v>
      </c>
    </row>
    <row r="3259" spans="1:21" ht="48" x14ac:dyDescent="0.2">
      <c r="A3259" s="9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255"/>
        <v>22</v>
      </c>
      <c r="P3259" s="6">
        <f t="shared" si="256"/>
        <v>47.7</v>
      </c>
      <c r="Q3259" s="12" t="s">
        <v>8315</v>
      </c>
      <c r="R3259" t="s">
        <v>8316</v>
      </c>
      <c r="S3259" s="16">
        <f t="shared" si="257"/>
        <v>41740.493657407409</v>
      </c>
      <c r="T3259" s="16">
        <f t="shared" si="258"/>
        <v>41770.493657407409</v>
      </c>
      <c r="U3259">
        <f t="shared" si="259"/>
        <v>2014</v>
      </c>
    </row>
    <row r="3260" spans="1:21" ht="48" x14ac:dyDescent="0.2">
      <c r="A3260" s="9">
        <v>3843</v>
      </c>
      <c r="B3260" s="3" t="s">
        <v>3840</v>
      </c>
      <c r="C3260" s="3" t="s">
        <v>7952</v>
      </c>
      <c r="D3260" s="6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255"/>
        <v>21</v>
      </c>
      <c r="P3260" s="6">
        <f t="shared" si="256"/>
        <v>56.05</v>
      </c>
      <c r="Q3260" s="12" t="s">
        <v>8315</v>
      </c>
      <c r="R3260" t="s">
        <v>8316</v>
      </c>
      <c r="S3260" s="16">
        <f t="shared" si="257"/>
        <v>41766.072500000002</v>
      </c>
      <c r="T3260" s="16">
        <f t="shared" si="258"/>
        <v>41791.072500000002</v>
      </c>
      <c r="U3260">
        <f t="shared" si="259"/>
        <v>2014</v>
      </c>
    </row>
    <row r="3261" spans="1:21" ht="48" x14ac:dyDescent="0.2">
      <c r="A3261" s="9">
        <v>3856</v>
      </c>
      <c r="B3261" s="3" t="s">
        <v>3853</v>
      </c>
      <c r="C3261" s="3" t="s">
        <v>7965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255"/>
        <v>0</v>
      </c>
      <c r="P3261" s="6">
        <f t="shared" si="256"/>
        <v>1</v>
      </c>
      <c r="Q3261" s="12" t="s">
        <v>8315</v>
      </c>
      <c r="R3261" t="s">
        <v>8316</v>
      </c>
      <c r="S3261" s="16">
        <f t="shared" si="257"/>
        <v>42041.743090277778</v>
      </c>
      <c r="T3261" s="16">
        <f t="shared" si="258"/>
        <v>42071.701423611114</v>
      </c>
      <c r="U3261">
        <f t="shared" si="259"/>
        <v>2015</v>
      </c>
    </row>
    <row r="3262" spans="1:21" ht="48" x14ac:dyDescent="0.2">
      <c r="A3262" s="9">
        <v>3857</v>
      </c>
      <c r="B3262" s="3" t="s">
        <v>3854</v>
      </c>
      <c r="C3262" s="3" t="s">
        <v>7966</v>
      </c>
      <c r="D3262" s="6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255"/>
        <v>5</v>
      </c>
      <c r="P3262" s="6">
        <f t="shared" si="256"/>
        <v>65</v>
      </c>
      <c r="Q3262" s="12" t="s">
        <v>8315</v>
      </c>
      <c r="R3262" t="s">
        <v>8316</v>
      </c>
      <c r="S3262" s="16">
        <f t="shared" si="257"/>
        <v>41829.73715277778</v>
      </c>
      <c r="T3262" s="16">
        <f t="shared" si="258"/>
        <v>41852.716666666667</v>
      </c>
      <c r="U3262">
        <f t="shared" si="259"/>
        <v>2014</v>
      </c>
    </row>
    <row r="3263" spans="1:21" ht="48" x14ac:dyDescent="0.2">
      <c r="A3263" s="9">
        <v>3864</v>
      </c>
      <c r="B3263" s="3" t="s">
        <v>3861</v>
      </c>
      <c r="C3263" s="3" t="s">
        <v>7973</v>
      </c>
      <c r="D3263" s="6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255"/>
        <v>1</v>
      </c>
      <c r="P3263" s="6">
        <f t="shared" si="256"/>
        <v>20</v>
      </c>
      <c r="Q3263" s="12" t="s">
        <v>8315</v>
      </c>
      <c r="R3263" t="s">
        <v>8316</v>
      </c>
      <c r="S3263" s="16">
        <f t="shared" si="257"/>
        <v>42295.891828703709</v>
      </c>
      <c r="T3263" s="16">
        <f t="shared" si="258"/>
        <v>42325.933495370366</v>
      </c>
      <c r="U3263">
        <f t="shared" si="259"/>
        <v>2015</v>
      </c>
    </row>
    <row r="3264" spans="1:21" ht="48" x14ac:dyDescent="0.2">
      <c r="A3264" s="9">
        <v>3919</v>
      </c>
      <c r="B3264" s="3" t="s">
        <v>3916</v>
      </c>
      <c r="C3264" s="3" t="s">
        <v>8027</v>
      </c>
      <c r="D3264" s="6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255"/>
        <v>2</v>
      </c>
      <c r="P3264" s="6">
        <f t="shared" si="256"/>
        <v>30</v>
      </c>
      <c r="Q3264" s="12" t="s">
        <v>8315</v>
      </c>
      <c r="R3264" t="s">
        <v>8316</v>
      </c>
      <c r="S3264" s="16">
        <f t="shared" si="257"/>
        <v>42358.684872685189</v>
      </c>
      <c r="T3264" s="16">
        <f t="shared" si="258"/>
        <v>42387</v>
      </c>
      <c r="U3264">
        <f t="shared" si="259"/>
        <v>2015</v>
      </c>
    </row>
    <row r="3265" spans="1:21" ht="32" x14ac:dyDescent="0.2">
      <c r="A3265" s="9">
        <v>3926</v>
      </c>
      <c r="B3265" s="3" t="s">
        <v>3923</v>
      </c>
      <c r="C3265" s="3" t="s">
        <v>8034</v>
      </c>
      <c r="D3265" s="6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255"/>
        <v>0</v>
      </c>
      <c r="P3265" s="6">
        <f t="shared" si="256"/>
        <v>15</v>
      </c>
      <c r="Q3265" s="12" t="s">
        <v>8315</v>
      </c>
      <c r="R3265" t="s">
        <v>8316</v>
      </c>
      <c r="S3265" s="16">
        <f t="shared" si="257"/>
        <v>41970.085046296299</v>
      </c>
      <c r="T3265" s="16">
        <f t="shared" si="258"/>
        <v>42000.085046296299</v>
      </c>
      <c r="U3265">
        <f t="shared" si="259"/>
        <v>2014</v>
      </c>
    </row>
    <row r="3266" spans="1:21" ht="48" x14ac:dyDescent="0.2">
      <c r="A3266" s="9">
        <v>3928</v>
      </c>
      <c r="B3266" s="3" t="s">
        <v>3925</v>
      </c>
      <c r="C3266" s="3" t="s">
        <v>8036</v>
      </c>
      <c r="D3266" s="6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255"/>
        <v>13</v>
      </c>
      <c r="P3266" s="6">
        <f t="shared" si="256"/>
        <v>93</v>
      </c>
      <c r="Q3266" s="12" t="s">
        <v>8315</v>
      </c>
      <c r="R3266" t="s">
        <v>8316</v>
      </c>
      <c r="S3266" s="16">
        <f t="shared" si="257"/>
        <v>42265.683182870373</v>
      </c>
      <c r="T3266" s="16">
        <f t="shared" si="258"/>
        <v>42293.207638888889</v>
      </c>
      <c r="U3266">
        <f t="shared" si="259"/>
        <v>2015</v>
      </c>
    </row>
    <row r="3267" spans="1:21" ht="48" x14ac:dyDescent="0.2">
      <c r="A3267" s="9">
        <v>3934</v>
      </c>
      <c r="B3267" s="3" t="s">
        <v>3931</v>
      </c>
      <c r="C3267" s="3" t="s">
        <v>8042</v>
      </c>
      <c r="D3267" s="6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255"/>
        <v>11</v>
      </c>
      <c r="P3267" s="6">
        <f t="shared" si="256"/>
        <v>45.83</v>
      </c>
      <c r="Q3267" s="12" t="s">
        <v>8315</v>
      </c>
      <c r="R3267" t="s">
        <v>8316</v>
      </c>
      <c r="S3267" s="16">
        <f t="shared" si="257"/>
        <v>42233.671747685185</v>
      </c>
      <c r="T3267" s="16">
        <f t="shared" si="258"/>
        <v>42278.541666666672</v>
      </c>
      <c r="U3267">
        <f t="shared" si="259"/>
        <v>2015</v>
      </c>
    </row>
    <row r="3268" spans="1:21" ht="48" x14ac:dyDescent="0.2">
      <c r="A3268" s="9">
        <v>3939</v>
      </c>
      <c r="B3268" s="3" t="s">
        <v>3936</v>
      </c>
      <c r="C3268" s="3" t="s">
        <v>8047</v>
      </c>
      <c r="D3268" s="6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255"/>
        <v>0</v>
      </c>
      <c r="P3268" s="6">
        <f t="shared" si="256"/>
        <v>5</v>
      </c>
      <c r="Q3268" s="12" t="s">
        <v>8315</v>
      </c>
      <c r="R3268" t="s">
        <v>8316</v>
      </c>
      <c r="S3268" s="16">
        <f t="shared" si="257"/>
        <v>41915.400219907409</v>
      </c>
      <c r="T3268" s="16">
        <f t="shared" si="258"/>
        <v>41919.1875</v>
      </c>
      <c r="U3268">
        <f t="shared" si="259"/>
        <v>2014</v>
      </c>
    </row>
    <row r="3269" spans="1:21" ht="48" x14ac:dyDescent="0.2">
      <c r="A3269" s="9">
        <v>3940</v>
      </c>
      <c r="B3269" s="3" t="s">
        <v>3937</v>
      </c>
      <c r="C3269" s="3" t="s">
        <v>8048</v>
      </c>
      <c r="D3269" s="6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255"/>
        <v>0</v>
      </c>
      <c r="P3269" s="6">
        <f t="shared" si="256"/>
        <v>5.5</v>
      </c>
      <c r="Q3269" s="12" t="s">
        <v>8315</v>
      </c>
      <c r="R3269" t="s">
        <v>8316</v>
      </c>
      <c r="S3269" s="16">
        <f t="shared" si="257"/>
        <v>41961.492488425924</v>
      </c>
      <c r="T3269" s="16">
        <f t="shared" si="258"/>
        <v>42006.492488425924</v>
      </c>
      <c r="U3269">
        <f t="shared" si="259"/>
        <v>2014</v>
      </c>
    </row>
    <row r="3270" spans="1:21" ht="48" x14ac:dyDescent="0.2">
      <c r="A3270" s="9">
        <v>3943</v>
      </c>
      <c r="B3270" s="3" t="s">
        <v>3940</v>
      </c>
      <c r="C3270" s="3" t="s">
        <v>8051</v>
      </c>
      <c r="D3270" s="6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255"/>
        <v>36</v>
      </c>
      <c r="P3270" s="6">
        <f t="shared" si="256"/>
        <v>137.08000000000001</v>
      </c>
      <c r="Q3270" s="12" t="s">
        <v>8315</v>
      </c>
      <c r="R3270" t="s">
        <v>8316</v>
      </c>
      <c r="S3270" s="16">
        <f t="shared" si="257"/>
        <v>42279.778564814813</v>
      </c>
      <c r="T3270" s="16">
        <f t="shared" si="258"/>
        <v>42310.701388888891</v>
      </c>
      <c r="U3270">
        <f t="shared" si="259"/>
        <v>2015</v>
      </c>
    </row>
    <row r="3271" spans="1:21" ht="48" x14ac:dyDescent="0.2">
      <c r="A3271" s="9">
        <v>3944</v>
      </c>
      <c r="B3271" s="3" t="s">
        <v>3941</v>
      </c>
      <c r="C3271" s="3" t="s">
        <v>8052</v>
      </c>
      <c r="D3271" s="6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255"/>
        <v>0</v>
      </c>
      <c r="P3271" s="6">
        <f t="shared" si="256"/>
        <v>0</v>
      </c>
      <c r="Q3271" s="12" t="s">
        <v>8315</v>
      </c>
      <c r="R3271" t="s">
        <v>8316</v>
      </c>
      <c r="S3271" s="16">
        <f t="shared" si="257"/>
        <v>42213.662905092591</v>
      </c>
      <c r="T3271" s="16">
        <f t="shared" si="258"/>
        <v>42243.662905092591</v>
      </c>
      <c r="U3271">
        <f t="shared" si="259"/>
        <v>2015</v>
      </c>
    </row>
    <row r="3272" spans="1:21" ht="48" x14ac:dyDescent="0.2">
      <c r="A3272" s="9">
        <v>3961</v>
      </c>
      <c r="B3272" s="3" t="s">
        <v>3958</v>
      </c>
      <c r="C3272" s="3" t="s">
        <v>8068</v>
      </c>
      <c r="D3272" s="6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255"/>
        <v>0</v>
      </c>
      <c r="P3272" s="6">
        <f t="shared" si="256"/>
        <v>10.5</v>
      </c>
      <c r="Q3272" s="12" t="s">
        <v>8315</v>
      </c>
      <c r="R3272" t="s">
        <v>8316</v>
      </c>
      <c r="S3272" s="16">
        <f t="shared" si="257"/>
        <v>41745.891319444447</v>
      </c>
      <c r="T3272" s="16">
        <f t="shared" si="258"/>
        <v>41767.891319444447</v>
      </c>
      <c r="U3272">
        <f t="shared" si="259"/>
        <v>2014</v>
      </c>
    </row>
    <row r="3273" spans="1:21" ht="48" x14ac:dyDescent="0.2">
      <c r="A3273" s="9">
        <v>3968</v>
      </c>
      <c r="B3273" s="3" t="s">
        <v>3965</v>
      </c>
      <c r="C3273" s="3" t="s">
        <v>8075</v>
      </c>
      <c r="D3273" s="6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255"/>
        <v>11</v>
      </c>
      <c r="P3273" s="6">
        <f t="shared" si="256"/>
        <v>47.91</v>
      </c>
      <c r="Q3273" s="12" t="s">
        <v>8315</v>
      </c>
      <c r="R3273" t="s">
        <v>8316</v>
      </c>
      <c r="S3273" s="16">
        <f t="shared" si="257"/>
        <v>42452.815659722226</v>
      </c>
      <c r="T3273" s="16">
        <f t="shared" si="258"/>
        <v>42512.815659722226</v>
      </c>
      <c r="U3273">
        <f t="shared" si="259"/>
        <v>2016</v>
      </c>
    </row>
    <row r="3274" spans="1:21" ht="48" x14ac:dyDescent="0.2">
      <c r="A3274" s="9">
        <v>3973</v>
      </c>
      <c r="B3274" s="3" t="s">
        <v>3970</v>
      </c>
      <c r="C3274" s="3" t="s">
        <v>8080</v>
      </c>
      <c r="D3274" s="6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260">ROUND(E3274/D3274*100,0)</f>
        <v>78</v>
      </c>
      <c r="P3274" s="6">
        <f t="shared" ref="P3274:P3337" si="261">IFERROR(ROUND(E3274/L3274,2),0)</f>
        <v>105.54</v>
      </c>
      <c r="Q3274" s="12" t="s">
        <v>8315</v>
      </c>
      <c r="R3274" t="s">
        <v>8316</v>
      </c>
      <c r="S3274" s="16">
        <f t="shared" ref="S3274:S3337" si="262">(((J3274/60)/60)/24)+DATE(1970,1,1)</f>
        <v>42469.68414351852</v>
      </c>
      <c r="T3274" s="16">
        <f t="shared" ref="T3274:T3337" si="263">(((I3274/60)/60)/24)+DATE(1970,1,1)</f>
        <v>42499.166666666672</v>
      </c>
      <c r="U3274">
        <f t="shared" ref="U3274:U3337" si="264">YEAR(S3274)</f>
        <v>2016</v>
      </c>
    </row>
    <row r="3275" spans="1:21" ht="48" x14ac:dyDescent="0.2">
      <c r="A3275" s="9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60"/>
        <v>10</v>
      </c>
      <c r="P3275" s="6">
        <f t="shared" si="261"/>
        <v>37.54</v>
      </c>
      <c r="Q3275" s="12" t="s">
        <v>8315</v>
      </c>
      <c r="R3275" t="s">
        <v>8316</v>
      </c>
      <c r="S3275" s="16">
        <f t="shared" si="262"/>
        <v>42467.548541666663</v>
      </c>
      <c r="T3275" s="16">
        <f t="shared" si="263"/>
        <v>42496.544444444444</v>
      </c>
      <c r="U3275">
        <f t="shared" si="264"/>
        <v>2016</v>
      </c>
    </row>
    <row r="3276" spans="1:21" ht="48" x14ac:dyDescent="0.2">
      <c r="A3276" s="9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260"/>
        <v>5</v>
      </c>
      <c r="P3276" s="6">
        <f t="shared" si="261"/>
        <v>62.5</v>
      </c>
      <c r="Q3276" s="12" t="s">
        <v>8315</v>
      </c>
      <c r="R3276" t="s">
        <v>8316</v>
      </c>
      <c r="S3276" s="16">
        <f t="shared" si="262"/>
        <v>42151.237685185188</v>
      </c>
      <c r="T3276" s="16">
        <f t="shared" si="263"/>
        <v>42211.237685185188</v>
      </c>
      <c r="U3276">
        <f t="shared" si="264"/>
        <v>2015</v>
      </c>
    </row>
    <row r="3277" spans="1:21" ht="48" x14ac:dyDescent="0.2">
      <c r="A3277" s="9">
        <v>4031</v>
      </c>
      <c r="B3277" s="3" t="s">
        <v>4027</v>
      </c>
      <c r="C3277" s="3" t="s">
        <v>8136</v>
      </c>
      <c r="D3277" s="6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260"/>
        <v>0</v>
      </c>
      <c r="P3277" s="6">
        <f t="shared" si="261"/>
        <v>0</v>
      </c>
      <c r="Q3277" s="12" t="s">
        <v>8315</v>
      </c>
      <c r="R3277" t="s">
        <v>8316</v>
      </c>
      <c r="S3277" s="16">
        <f t="shared" si="262"/>
        <v>41941.585231481484</v>
      </c>
      <c r="T3277" s="16">
        <f t="shared" si="263"/>
        <v>41991.626898148148</v>
      </c>
      <c r="U3277">
        <f t="shared" si="264"/>
        <v>2014</v>
      </c>
    </row>
    <row r="3278" spans="1:21" ht="32" x14ac:dyDescent="0.2">
      <c r="A3278" s="9">
        <v>4041</v>
      </c>
      <c r="B3278" s="3" t="s">
        <v>4037</v>
      </c>
      <c r="C3278" s="3" t="s">
        <v>8145</v>
      </c>
      <c r="D3278" s="6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260"/>
        <v>0</v>
      </c>
      <c r="P3278" s="6">
        <f t="shared" si="261"/>
        <v>10.5</v>
      </c>
      <c r="Q3278" s="12" t="s">
        <v>8315</v>
      </c>
      <c r="R3278" t="s">
        <v>8316</v>
      </c>
      <c r="S3278" s="16">
        <f t="shared" si="262"/>
        <v>42559.474004629628</v>
      </c>
      <c r="T3278" s="16">
        <f t="shared" si="263"/>
        <v>42619.474004629628</v>
      </c>
      <c r="U3278">
        <f t="shared" si="264"/>
        <v>2016</v>
      </c>
    </row>
    <row r="3279" spans="1:21" ht="48" x14ac:dyDescent="0.2">
      <c r="A3279" s="9">
        <v>4045</v>
      </c>
      <c r="B3279" s="3" t="s">
        <v>4041</v>
      </c>
      <c r="C3279" s="3" t="s">
        <v>8149</v>
      </c>
      <c r="D3279" s="6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260"/>
        <v>0</v>
      </c>
      <c r="P3279" s="6">
        <f t="shared" si="261"/>
        <v>1</v>
      </c>
      <c r="Q3279" s="12" t="s">
        <v>8315</v>
      </c>
      <c r="R3279" t="s">
        <v>8316</v>
      </c>
      <c r="S3279" s="16">
        <f t="shared" si="262"/>
        <v>41842.201261574075</v>
      </c>
      <c r="T3279" s="16">
        <f t="shared" si="263"/>
        <v>41872.201261574075</v>
      </c>
      <c r="U3279">
        <f t="shared" si="264"/>
        <v>2014</v>
      </c>
    </row>
    <row r="3280" spans="1:21" ht="48" x14ac:dyDescent="0.2">
      <c r="A3280" s="9">
        <v>4047</v>
      </c>
      <c r="B3280" s="3" t="s">
        <v>4043</v>
      </c>
      <c r="C3280" s="3" t="s">
        <v>8151</v>
      </c>
      <c r="D3280" s="6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260"/>
        <v>2</v>
      </c>
      <c r="P3280" s="6">
        <f t="shared" si="261"/>
        <v>27.5</v>
      </c>
      <c r="Q3280" s="12" t="s">
        <v>8315</v>
      </c>
      <c r="R3280" t="s">
        <v>8316</v>
      </c>
      <c r="S3280" s="16">
        <f t="shared" si="262"/>
        <v>41991.022488425922</v>
      </c>
      <c r="T3280" s="16">
        <f t="shared" si="263"/>
        <v>42015.041666666672</v>
      </c>
      <c r="U3280">
        <f t="shared" si="264"/>
        <v>2014</v>
      </c>
    </row>
    <row r="3281" spans="1:21" ht="48" x14ac:dyDescent="0.2">
      <c r="A3281" s="9">
        <v>4055</v>
      </c>
      <c r="B3281" s="3" t="s">
        <v>4051</v>
      </c>
      <c r="C3281" s="3" t="s">
        <v>8159</v>
      </c>
      <c r="D3281" s="6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260"/>
        <v>18</v>
      </c>
      <c r="P3281" s="6">
        <f t="shared" si="261"/>
        <v>41.95</v>
      </c>
      <c r="Q3281" s="12" t="s">
        <v>8315</v>
      </c>
      <c r="R3281" t="s">
        <v>8316</v>
      </c>
      <c r="S3281" s="16">
        <f t="shared" si="262"/>
        <v>41779.648506944446</v>
      </c>
      <c r="T3281" s="16">
        <f t="shared" si="263"/>
        <v>41809.648506944446</v>
      </c>
      <c r="U3281">
        <f t="shared" si="264"/>
        <v>2014</v>
      </c>
    </row>
    <row r="3282" spans="1:21" ht="48" x14ac:dyDescent="0.2">
      <c r="A3282" s="9">
        <v>4067</v>
      </c>
      <c r="B3282" s="3" t="s">
        <v>4063</v>
      </c>
      <c r="C3282" s="3" t="s">
        <v>7998</v>
      </c>
      <c r="D3282" s="6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260"/>
        <v>61</v>
      </c>
      <c r="P3282" s="6">
        <f t="shared" si="261"/>
        <v>179.12</v>
      </c>
      <c r="Q3282" s="12" t="s">
        <v>8315</v>
      </c>
      <c r="R3282" t="s">
        <v>8316</v>
      </c>
      <c r="S3282" s="16">
        <f t="shared" si="262"/>
        <v>42235.117476851854</v>
      </c>
      <c r="T3282" s="16">
        <f t="shared" si="263"/>
        <v>42275.117476851854</v>
      </c>
      <c r="U3282">
        <f t="shared" si="264"/>
        <v>2015</v>
      </c>
    </row>
    <row r="3283" spans="1:21" ht="48" x14ac:dyDescent="0.2">
      <c r="A3283" s="9">
        <v>4089</v>
      </c>
      <c r="B3283" s="3" t="s">
        <v>4085</v>
      </c>
      <c r="C3283" s="3" t="s">
        <v>8192</v>
      </c>
      <c r="D3283" s="6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260"/>
        <v>5</v>
      </c>
      <c r="P3283" s="6">
        <f t="shared" si="261"/>
        <v>30</v>
      </c>
      <c r="Q3283" s="12" t="s">
        <v>8315</v>
      </c>
      <c r="R3283" t="s">
        <v>8316</v>
      </c>
      <c r="S3283" s="16">
        <f t="shared" si="262"/>
        <v>42122.732499999998</v>
      </c>
      <c r="T3283" s="16">
        <f t="shared" si="263"/>
        <v>42155.732638888891</v>
      </c>
      <c r="U3283">
        <f t="shared" si="264"/>
        <v>2015</v>
      </c>
    </row>
    <row r="3284" spans="1:21" ht="48" x14ac:dyDescent="0.2">
      <c r="A3284" s="9">
        <v>4106</v>
      </c>
      <c r="B3284" s="3" t="s">
        <v>4102</v>
      </c>
      <c r="C3284" s="3" t="s">
        <v>8209</v>
      </c>
      <c r="D3284" s="6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260"/>
        <v>71</v>
      </c>
      <c r="P3284" s="6">
        <f t="shared" si="261"/>
        <v>106.97</v>
      </c>
      <c r="Q3284" s="12" t="s">
        <v>8315</v>
      </c>
      <c r="R3284" t="s">
        <v>8316</v>
      </c>
      <c r="S3284" s="16">
        <f t="shared" si="262"/>
        <v>42053.049375000002</v>
      </c>
      <c r="T3284" s="16">
        <f t="shared" si="263"/>
        <v>42096.041666666672</v>
      </c>
      <c r="U3284">
        <f t="shared" si="264"/>
        <v>2015</v>
      </c>
    </row>
    <row r="3285" spans="1:21" ht="16" x14ac:dyDescent="0.2">
      <c r="A3285" s="9">
        <v>3285</v>
      </c>
      <c r="B3285" s="3" t="s">
        <v>3285</v>
      </c>
      <c r="C3285" s="3" t="s">
        <v>7395</v>
      </c>
      <c r="D3285" s="6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260"/>
        <v>112</v>
      </c>
      <c r="P3285" s="6">
        <f t="shared" si="261"/>
        <v>69.19</v>
      </c>
      <c r="Q3285" s="12" t="s">
        <v>8315</v>
      </c>
      <c r="R3285" t="s">
        <v>8316</v>
      </c>
      <c r="S3285" s="16">
        <f t="shared" si="262"/>
        <v>42762.942430555559</v>
      </c>
      <c r="T3285" s="16">
        <f t="shared" si="263"/>
        <v>42794.208333333328</v>
      </c>
      <c r="U3285">
        <f t="shared" si="264"/>
        <v>2017</v>
      </c>
    </row>
    <row r="3286" spans="1:21" ht="48" x14ac:dyDescent="0.2">
      <c r="A3286" s="9">
        <v>3473</v>
      </c>
      <c r="B3286" s="3" t="s">
        <v>3472</v>
      </c>
      <c r="C3286" s="3" t="s">
        <v>7583</v>
      </c>
      <c r="D3286" s="6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260"/>
        <v>100</v>
      </c>
      <c r="P3286" s="6">
        <f t="shared" si="261"/>
        <v>148.47999999999999</v>
      </c>
      <c r="Q3286" s="12" t="s">
        <v>8315</v>
      </c>
      <c r="R3286" t="s">
        <v>8316</v>
      </c>
      <c r="S3286" s="16">
        <f t="shared" si="262"/>
        <v>42062.834444444445</v>
      </c>
      <c r="T3286" s="16">
        <f t="shared" si="263"/>
        <v>42083.852083333331</v>
      </c>
      <c r="U3286">
        <f t="shared" si="264"/>
        <v>2015</v>
      </c>
    </row>
    <row r="3287" spans="1:21" ht="48" x14ac:dyDescent="0.2">
      <c r="A3287" s="9">
        <v>2808</v>
      </c>
      <c r="B3287" s="3" t="s">
        <v>2808</v>
      </c>
      <c r="C3287" s="3" t="s">
        <v>6918</v>
      </c>
      <c r="D3287" s="6">
        <v>4500</v>
      </c>
      <c r="E3287" s="8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260"/>
        <v>100</v>
      </c>
      <c r="P3287" s="6">
        <f t="shared" si="261"/>
        <v>65.38</v>
      </c>
      <c r="Q3287" s="12" t="s">
        <v>8315</v>
      </c>
      <c r="R3287" t="s">
        <v>8316</v>
      </c>
      <c r="S3287" s="16">
        <f t="shared" si="262"/>
        <v>42208.84646990741</v>
      </c>
      <c r="T3287" s="16">
        <f t="shared" si="263"/>
        <v>42238.84646990741</v>
      </c>
      <c r="U3287">
        <f t="shared" si="264"/>
        <v>2015</v>
      </c>
    </row>
    <row r="3288" spans="1:21" ht="48" x14ac:dyDescent="0.2">
      <c r="A3288" s="9">
        <v>2851</v>
      </c>
      <c r="B3288" s="3" t="s">
        <v>2851</v>
      </c>
      <c r="C3288" s="3" t="s">
        <v>6961</v>
      </c>
      <c r="D3288" s="6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 s="6">
        <f t="shared" si="261"/>
        <v>0</v>
      </c>
      <c r="Q3288" s="12" t="s">
        <v>8315</v>
      </c>
      <c r="R3288" t="s">
        <v>8316</v>
      </c>
      <c r="S3288" s="16">
        <f t="shared" si="262"/>
        <v>42390.002650462964</v>
      </c>
      <c r="T3288" s="16">
        <f t="shared" si="263"/>
        <v>42398.970138888893</v>
      </c>
      <c r="U3288">
        <f t="shared" si="264"/>
        <v>2016</v>
      </c>
    </row>
    <row r="3289" spans="1:21" ht="48" x14ac:dyDescent="0.2">
      <c r="A3289" s="9">
        <v>3160</v>
      </c>
      <c r="B3289" s="3" t="s">
        <v>3160</v>
      </c>
      <c r="C3289" s="3" t="s">
        <v>7270</v>
      </c>
      <c r="D3289" s="6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260"/>
        <v>102</v>
      </c>
      <c r="P3289" s="6">
        <f t="shared" si="261"/>
        <v>80.16</v>
      </c>
      <c r="Q3289" s="12" t="s">
        <v>8315</v>
      </c>
      <c r="R3289" t="s">
        <v>8316</v>
      </c>
      <c r="S3289" s="16">
        <f t="shared" si="262"/>
        <v>41841.26489583333</v>
      </c>
      <c r="T3289" s="16">
        <f t="shared" si="263"/>
        <v>41864.207638888889</v>
      </c>
      <c r="U3289">
        <f t="shared" si="264"/>
        <v>2014</v>
      </c>
    </row>
    <row r="3290" spans="1:21" ht="32" x14ac:dyDescent="0.2">
      <c r="A3290" s="9">
        <v>3217</v>
      </c>
      <c r="B3290" s="3" t="s">
        <v>3217</v>
      </c>
      <c r="C3290" s="3" t="s">
        <v>7327</v>
      </c>
      <c r="D3290" s="6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260"/>
        <v>116</v>
      </c>
      <c r="P3290" s="6">
        <f t="shared" si="261"/>
        <v>50.2</v>
      </c>
      <c r="Q3290" s="12" t="s">
        <v>8315</v>
      </c>
      <c r="R3290" t="s">
        <v>8316</v>
      </c>
      <c r="S3290" s="16">
        <f t="shared" si="262"/>
        <v>42648.546111111107</v>
      </c>
      <c r="T3290" s="16">
        <f t="shared" si="263"/>
        <v>42678.546111111107</v>
      </c>
      <c r="U3290">
        <f t="shared" si="264"/>
        <v>2016</v>
      </c>
    </row>
    <row r="3291" spans="1:21" ht="48" x14ac:dyDescent="0.2">
      <c r="A3291" s="9">
        <v>3276</v>
      </c>
      <c r="B3291" s="3" t="s">
        <v>3276</v>
      </c>
      <c r="C3291" s="3" t="s">
        <v>7386</v>
      </c>
      <c r="D3291" s="6">
        <v>4500</v>
      </c>
      <c r="E3291" s="8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260"/>
        <v>117</v>
      </c>
      <c r="P3291" s="6">
        <f t="shared" si="261"/>
        <v>52.58</v>
      </c>
      <c r="Q3291" s="12" t="s">
        <v>8315</v>
      </c>
      <c r="R3291" t="s">
        <v>8316</v>
      </c>
      <c r="S3291" s="16">
        <f t="shared" si="262"/>
        <v>42426.949988425928</v>
      </c>
      <c r="T3291" s="16">
        <f t="shared" si="263"/>
        <v>42461.165972222225</v>
      </c>
      <c r="U3291">
        <f t="shared" si="264"/>
        <v>2016</v>
      </c>
    </row>
    <row r="3292" spans="1:21" ht="48" x14ac:dyDescent="0.2">
      <c r="A3292" s="9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60"/>
        <v>170</v>
      </c>
      <c r="P3292" s="6">
        <f t="shared" si="261"/>
        <v>84.29</v>
      </c>
      <c r="Q3292" s="12" t="s">
        <v>8315</v>
      </c>
      <c r="R3292" t="s">
        <v>8316</v>
      </c>
      <c r="S3292" s="16">
        <f t="shared" si="262"/>
        <v>42768.425370370373</v>
      </c>
      <c r="T3292" s="16">
        <f t="shared" si="263"/>
        <v>42798.425370370373</v>
      </c>
      <c r="U3292">
        <f t="shared" si="264"/>
        <v>2017</v>
      </c>
    </row>
    <row r="3293" spans="1:21" ht="48" x14ac:dyDescent="0.2">
      <c r="A3293" s="9">
        <v>3344</v>
      </c>
      <c r="B3293" s="3" t="s">
        <v>3344</v>
      </c>
      <c r="C3293" s="3" t="s">
        <v>7454</v>
      </c>
      <c r="D3293" s="6">
        <v>4500</v>
      </c>
      <c r="E3293" s="8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260"/>
        <v>101</v>
      </c>
      <c r="P3293" s="6">
        <f t="shared" si="261"/>
        <v>114.13</v>
      </c>
      <c r="Q3293" s="12" t="s">
        <v>8315</v>
      </c>
      <c r="R3293" t="s">
        <v>8316</v>
      </c>
      <c r="S3293" s="16">
        <f t="shared" si="262"/>
        <v>41851.200150462959</v>
      </c>
      <c r="T3293" s="16">
        <f t="shared" si="263"/>
        <v>41881.200150462959</v>
      </c>
      <c r="U3293">
        <f t="shared" si="264"/>
        <v>2014</v>
      </c>
    </row>
    <row r="3294" spans="1:21" ht="48" x14ac:dyDescent="0.2">
      <c r="A3294" s="9">
        <v>3674</v>
      </c>
      <c r="B3294" s="3" t="s">
        <v>3671</v>
      </c>
      <c r="C3294" s="3" t="s">
        <v>7784</v>
      </c>
      <c r="D3294" s="6">
        <v>4500</v>
      </c>
      <c r="E3294" s="8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260"/>
        <v>100</v>
      </c>
      <c r="P3294" s="6">
        <f t="shared" si="261"/>
        <v>145.16</v>
      </c>
      <c r="Q3294" s="12" t="s">
        <v>8315</v>
      </c>
      <c r="R3294" t="s">
        <v>8316</v>
      </c>
      <c r="S3294" s="16">
        <f t="shared" si="262"/>
        <v>42556.873020833329</v>
      </c>
      <c r="T3294" s="16">
        <f t="shared" si="263"/>
        <v>42616.873020833329</v>
      </c>
      <c r="U3294">
        <f t="shared" si="264"/>
        <v>2016</v>
      </c>
    </row>
    <row r="3295" spans="1:21" ht="32" x14ac:dyDescent="0.2">
      <c r="A3295" s="9">
        <v>3723</v>
      </c>
      <c r="B3295" s="3" t="s">
        <v>3720</v>
      </c>
      <c r="C3295" s="3" t="s">
        <v>7833</v>
      </c>
      <c r="D3295" s="6">
        <v>4500</v>
      </c>
      <c r="E3295" s="8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260"/>
        <v>102</v>
      </c>
      <c r="P3295" s="6">
        <f t="shared" si="261"/>
        <v>72.89</v>
      </c>
      <c r="Q3295" s="12" t="s">
        <v>8315</v>
      </c>
      <c r="R3295" t="s">
        <v>8316</v>
      </c>
      <c r="S3295" s="16">
        <f t="shared" si="262"/>
        <v>41943.753032407411</v>
      </c>
      <c r="T3295" s="16">
        <f t="shared" si="263"/>
        <v>41973.794699074075</v>
      </c>
      <c r="U3295">
        <f t="shared" si="264"/>
        <v>2014</v>
      </c>
    </row>
    <row r="3296" spans="1:21" ht="48" x14ac:dyDescent="0.2">
      <c r="A3296" s="9">
        <v>4099</v>
      </c>
      <c r="B3296" s="3" t="s">
        <v>4095</v>
      </c>
      <c r="C3296" s="3" t="s">
        <v>8202</v>
      </c>
      <c r="D3296" s="6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260"/>
        <v>1</v>
      </c>
      <c r="P3296" s="6">
        <f t="shared" si="261"/>
        <v>50</v>
      </c>
      <c r="Q3296" s="12" t="s">
        <v>8315</v>
      </c>
      <c r="R3296" t="s">
        <v>8316</v>
      </c>
      <c r="S3296" s="16">
        <f t="shared" si="262"/>
        <v>42570.850381944445</v>
      </c>
      <c r="T3296" s="16">
        <f t="shared" si="263"/>
        <v>42615.850381944445</v>
      </c>
      <c r="U3296">
        <f t="shared" si="264"/>
        <v>2016</v>
      </c>
    </row>
    <row r="3297" spans="1:21" ht="48" x14ac:dyDescent="0.2">
      <c r="A3297" s="9">
        <v>3184</v>
      </c>
      <c r="B3297" s="3" t="s">
        <v>3184</v>
      </c>
      <c r="C3297" s="3" t="s">
        <v>7294</v>
      </c>
      <c r="D3297" s="6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260"/>
        <v>107</v>
      </c>
      <c r="P3297" s="6">
        <f t="shared" si="261"/>
        <v>100.22</v>
      </c>
      <c r="Q3297" s="12" t="s">
        <v>8315</v>
      </c>
      <c r="R3297" t="s">
        <v>8316</v>
      </c>
      <c r="S3297" s="16">
        <f t="shared" si="262"/>
        <v>41791.993414351848</v>
      </c>
      <c r="T3297" s="16">
        <f t="shared" si="263"/>
        <v>41821.993414351848</v>
      </c>
      <c r="U3297">
        <f t="shared" si="264"/>
        <v>2014</v>
      </c>
    </row>
    <row r="3298" spans="1:21" ht="48" x14ac:dyDescent="0.2">
      <c r="A3298" s="9">
        <v>3724</v>
      </c>
      <c r="B3298" s="3" t="s">
        <v>3721</v>
      </c>
      <c r="C3298" s="3" t="s">
        <v>7834</v>
      </c>
      <c r="D3298" s="6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260"/>
        <v>103</v>
      </c>
      <c r="P3298" s="6">
        <f t="shared" si="261"/>
        <v>49.55</v>
      </c>
      <c r="Q3298" s="12" t="s">
        <v>8315</v>
      </c>
      <c r="R3298" t="s">
        <v>8316</v>
      </c>
      <c r="S3298" s="16">
        <f t="shared" si="262"/>
        <v>42465.491435185191</v>
      </c>
      <c r="T3298" s="16">
        <f t="shared" si="263"/>
        <v>42494.958333333328</v>
      </c>
      <c r="U3298">
        <f t="shared" si="264"/>
        <v>2016</v>
      </c>
    </row>
    <row r="3299" spans="1:21" ht="32" x14ac:dyDescent="0.2">
      <c r="A3299" s="9">
        <v>3179</v>
      </c>
      <c r="B3299" s="3" t="s">
        <v>3179</v>
      </c>
      <c r="C3299" s="3" t="s">
        <v>7289</v>
      </c>
      <c r="D3299" s="6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260"/>
        <v>114</v>
      </c>
      <c r="P3299" s="6">
        <f t="shared" si="261"/>
        <v>77.34</v>
      </c>
      <c r="Q3299" s="12" t="s">
        <v>8315</v>
      </c>
      <c r="R3299" t="s">
        <v>8316</v>
      </c>
      <c r="S3299" s="16">
        <f t="shared" si="262"/>
        <v>41375.702210648145</v>
      </c>
      <c r="T3299" s="16">
        <f t="shared" si="263"/>
        <v>41400.702210648145</v>
      </c>
      <c r="U3299">
        <f t="shared" si="264"/>
        <v>2013</v>
      </c>
    </row>
    <row r="3300" spans="1:21" ht="32" x14ac:dyDescent="0.2">
      <c r="A3300" s="9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260"/>
        <v>16</v>
      </c>
      <c r="P3300" s="6">
        <f t="shared" si="261"/>
        <v>53.75</v>
      </c>
      <c r="Q3300" s="12" t="s">
        <v>8315</v>
      </c>
      <c r="R3300" t="s">
        <v>8316</v>
      </c>
      <c r="S3300" s="16">
        <f t="shared" si="262"/>
        <v>42803.579224537039</v>
      </c>
      <c r="T3300" s="16">
        <f t="shared" si="263"/>
        <v>42833.537557870368</v>
      </c>
      <c r="U3300">
        <f t="shared" si="264"/>
        <v>2017</v>
      </c>
    </row>
    <row r="3301" spans="1:21" ht="48" x14ac:dyDescent="0.2">
      <c r="A3301" s="9">
        <v>531</v>
      </c>
      <c r="B3301" s="3" t="s">
        <v>532</v>
      </c>
      <c r="C3301" s="3" t="s">
        <v>4641</v>
      </c>
      <c r="D3301" s="6">
        <v>4000</v>
      </c>
      <c r="E3301" s="8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260"/>
        <v>100</v>
      </c>
      <c r="P3301" s="6">
        <f t="shared" si="261"/>
        <v>129.03</v>
      </c>
      <c r="Q3301" s="12" t="s">
        <v>8315</v>
      </c>
      <c r="R3301" t="s">
        <v>8316</v>
      </c>
      <c r="S3301" s="16">
        <f t="shared" si="262"/>
        <v>42676.065150462964</v>
      </c>
      <c r="T3301" s="16">
        <f t="shared" si="263"/>
        <v>42721.290972222225</v>
      </c>
      <c r="U3301">
        <f t="shared" si="264"/>
        <v>2016</v>
      </c>
    </row>
    <row r="3302" spans="1:21" ht="48" x14ac:dyDescent="0.2">
      <c r="A3302" s="9">
        <v>1288</v>
      </c>
      <c r="B3302" s="3" t="s">
        <v>1289</v>
      </c>
      <c r="C3302" s="3" t="s">
        <v>5398</v>
      </c>
      <c r="D3302" s="6">
        <v>4000</v>
      </c>
      <c r="E3302" s="8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260"/>
        <v>100</v>
      </c>
      <c r="P3302" s="6">
        <f t="shared" si="261"/>
        <v>65.87</v>
      </c>
      <c r="Q3302" s="12" t="s">
        <v>8315</v>
      </c>
      <c r="R3302" t="s">
        <v>8316</v>
      </c>
      <c r="S3302" s="16">
        <f t="shared" si="262"/>
        <v>42561.154664351852</v>
      </c>
      <c r="T3302" s="16">
        <f t="shared" si="263"/>
        <v>42592.166666666672</v>
      </c>
      <c r="U3302">
        <f t="shared" si="264"/>
        <v>2016</v>
      </c>
    </row>
    <row r="3303" spans="1:21" ht="48" x14ac:dyDescent="0.2">
      <c r="A3303" s="9">
        <v>2860</v>
      </c>
      <c r="B3303" s="3" t="s">
        <v>2860</v>
      </c>
      <c r="C3303" s="3" t="s">
        <v>6970</v>
      </c>
      <c r="D3303" s="6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260"/>
        <v>7</v>
      </c>
      <c r="P3303" s="6">
        <f t="shared" si="261"/>
        <v>29.56</v>
      </c>
      <c r="Q3303" s="12" t="s">
        <v>8315</v>
      </c>
      <c r="R3303" t="s">
        <v>8316</v>
      </c>
      <c r="S3303" s="16">
        <f t="shared" si="262"/>
        <v>42480.800648148142</v>
      </c>
      <c r="T3303" s="16">
        <f t="shared" si="263"/>
        <v>42540.800648148142</v>
      </c>
      <c r="U3303">
        <f t="shared" si="264"/>
        <v>2016</v>
      </c>
    </row>
    <row r="3304" spans="1:21" ht="32" x14ac:dyDescent="0.2">
      <c r="A3304" s="9">
        <v>3157</v>
      </c>
      <c r="B3304" s="3" t="s">
        <v>3157</v>
      </c>
      <c r="C3304" s="3" t="s">
        <v>7267</v>
      </c>
      <c r="D3304" s="6">
        <v>4000</v>
      </c>
      <c r="E3304" s="8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260"/>
        <v>101</v>
      </c>
      <c r="P3304" s="6">
        <f t="shared" si="261"/>
        <v>98.54</v>
      </c>
      <c r="Q3304" s="12" t="s">
        <v>8315</v>
      </c>
      <c r="R3304" t="s">
        <v>8316</v>
      </c>
      <c r="S3304" s="16">
        <f t="shared" si="262"/>
        <v>41829.788252314815</v>
      </c>
      <c r="T3304" s="16">
        <f t="shared" si="263"/>
        <v>41839.208333333336</v>
      </c>
      <c r="U3304">
        <f t="shared" si="264"/>
        <v>2014</v>
      </c>
    </row>
    <row r="3305" spans="1:21" ht="48" x14ac:dyDescent="0.2">
      <c r="A3305" s="9">
        <v>3162</v>
      </c>
      <c r="B3305" s="3" t="s">
        <v>3162</v>
      </c>
      <c r="C3305" s="3" t="s">
        <v>7272</v>
      </c>
      <c r="D3305" s="6">
        <v>4000</v>
      </c>
      <c r="E3305" s="8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260"/>
        <v>127</v>
      </c>
      <c r="P3305" s="6">
        <f t="shared" si="261"/>
        <v>80.73</v>
      </c>
      <c r="Q3305" s="12" t="s">
        <v>8315</v>
      </c>
      <c r="R3305" t="s">
        <v>8316</v>
      </c>
      <c r="S3305" s="16">
        <f t="shared" si="262"/>
        <v>41799.685902777775</v>
      </c>
      <c r="T3305" s="16">
        <f t="shared" si="263"/>
        <v>41827.083333333336</v>
      </c>
      <c r="U3305">
        <f t="shared" si="264"/>
        <v>2014</v>
      </c>
    </row>
    <row r="3306" spans="1:21" ht="32" x14ac:dyDescent="0.2">
      <c r="A3306" s="9">
        <v>3212</v>
      </c>
      <c r="B3306" s="3" t="s">
        <v>3212</v>
      </c>
      <c r="C3306" s="3" t="s">
        <v>7322</v>
      </c>
      <c r="D3306" s="6">
        <v>4000</v>
      </c>
      <c r="E3306" s="8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260"/>
        <v>126</v>
      </c>
      <c r="P3306" s="6">
        <f t="shared" si="261"/>
        <v>53.72</v>
      </c>
      <c r="Q3306" s="12" t="s">
        <v>8315</v>
      </c>
      <c r="R3306" t="s">
        <v>8316</v>
      </c>
      <c r="S3306" s="16">
        <f t="shared" si="262"/>
        <v>41829.795729166668</v>
      </c>
      <c r="T3306" s="16">
        <f t="shared" si="263"/>
        <v>41859.795729166668</v>
      </c>
      <c r="U3306">
        <f t="shared" si="264"/>
        <v>2014</v>
      </c>
    </row>
    <row r="3307" spans="1:21" ht="48" x14ac:dyDescent="0.2">
      <c r="A3307" s="9">
        <v>3221</v>
      </c>
      <c r="B3307" s="3" t="s">
        <v>3221</v>
      </c>
      <c r="C3307" s="3" t="s">
        <v>7331</v>
      </c>
      <c r="D3307" s="6">
        <v>4000</v>
      </c>
      <c r="E3307" s="8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260"/>
        <v>103</v>
      </c>
      <c r="P3307" s="6">
        <f t="shared" si="261"/>
        <v>36.61</v>
      </c>
      <c r="Q3307" s="12" t="s">
        <v>8315</v>
      </c>
      <c r="R3307" t="s">
        <v>8316</v>
      </c>
      <c r="S3307" s="16">
        <f t="shared" si="262"/>
        <v>42155.696793981479</v>
      </c>
      <c r="T3307" s="16">
        <f t="shared" si="263"/>
        <v>42190.696793981479</v>
      </c>
      <c r="U3307">
        <f t="shared" si="264"/>
        <v>2015</v>
      </c>
    </row>
    <row r="3308" spans="1:21" ht="48" x14ac:dyDescent="0.2">
      <c r="A3308" s="9">
        <v>3234</v>
      </c>
      <c r="B3308" s="3" t="s">
        <v>3234</v>
      </c>
      <c r="C3308" s="3" t="s">
        <v>7344</v>
      </c>
      <c r="D3308" s="6">
        <v>4000</v>
      </c>
      <c r="E3308" s="8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260"/>
        <v>100</v>
      </c>
      <c r="P3308" s="6">
        <f t="shared" si="261"/>
        <v>34.92</v>
      </c>
      <c r="Q3308" s="12" t="s">
        <v>8315</v>
      </c>
      <c r="R3308" t="s">
        <v>8316</v>
      </c>
      <c r="S3308" s="16">
        <f t="shared" si="262"/>
        <v>42734.789444444439</v>
      </c>
      <c r="T3308" s="16">
        <f t="shared" si="263"/>
        <v>42767.979861111111</v>
      </c>
      <c r="U3308">
        <f t="shared" si="264"/>
        <v>2016</v>
      </c>
    </row>
    <row r="3309" spans="1:21" ht="48" x14ac:dyDescent="0.2">
      <c r="A3309" s="9">
        <v>3273</v>
      </c>
      <c r="B3309" s="3" t="s">
        <v>3273</v>
      </c>
      <c r="C3309" s="3" t="s">
        <v>7383</v>
      </c>
      <c r="D3309" s="6">
        <v>4000</v>
      </c>
      <c r="E3309" s="8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260"/>
        <v>107</v>
      </c>
      <c r="P3309" s="6">
        <f t="shared" si="261"/>
        <v>204.57</v>
      </c>
      <c r="Q3309" s="12" t="s">
        <v>8315</v>
      </c>
      <c r="R3309" t="s">
        <v>8316</v>
      </c>
      <c r="S3309" s="16">
        <f t="shared" si="262"/>
        <v>42611.801412037035</v>
      </c>
      <c r="T3309" s="16">
        <f t="shared" si="263"/>
        <v>42627.791666666672</v>
      </c>
      <c r="U3309">
        <f t="shared" si="264"/>
        <v>2016</v>
      </c>
    </row>
    <row r="3310" spans="1:21" ht="48" x14ac:dyDescent="0.2">
      <c r="A3310" s="9">
        <v>3305</v>
      </c>
      <c r="B3310" s="3" t="s">
        <v>3305</v>
      </c>
      <c r="C3310" s="3" t="s">
        <v>7415</v>
      </c>
      <c r="D3310" s="6">
        <v>4000</v>
      </c>
      <c r="E3310" s="8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260"/>
        <v>102</v>
      </c>
      <c r="P3310" s="6">
        <f t="shared" si="261"/>
        <v>204.05</v>
      </c>
      <c r="Q3310" s="12" t="s">
        <v>8315</v>
      </c>
      <c r="R3310" t="s">
        <v>8316</v>
      </c>
      <c r="S3310" s="16">
        <f t="shared" si="262"/>
        <v>42186.855879629627</v>
      </c>
      <c r="T3310" s="16">
        <f t="shared" si="263"/>
        <v>42216.855879629627</v>
      </c>
      <c r="U3310">
        <f t="shared" si="264"/>
        <v>2015</v>
      </c>
    </row>
    <row r="3311" spans="1:21" ht="48" x14ac:dyDescent="0.2">
      <c r="A3311" s="9">
        <v>3315</v>
      </c>
      <c r="B3311" s="3" t="s">
        <v>3315</v>
      </c>
      <c r="C3311" s="3" t="s">
        <v>7425</v>
      </c>
      <c r="D3311" s="6">
        <v>4000</v>
      </c>
      <c r="E3311" s="8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260"/>
        <v>110</v>
      </c>
      <c r="P3311" s="6">
        <f t="shared" si="261"/>
        <v>49.44</v>
      </c>
      <c r="Q3311" s="12" t="s">
        <v>8315</v>
      </c>
      <c r="R3311" t="s">
        <v>8316</v>
      </c>
      <c r="S3311" s="16">
        <f t="shared" si="262"/>
        <v>42466.303715277783</v>
      </c>
      <c r="T3311" s="16">
        <f t="shared" si="263"/>
        <v>42496.303715277783</v>
      </c>
      <c r="U3311">
        <f t="shared" si="264"/>
        <v>2016</v>
      </c>
    </row>
    <row r="3312" spans="1:21" ht="32" x14ac:dyDescent="0.2">
      <c r="A3312" s="9">
        <v>3359</v>
      </c>
      <c r="B3312" s="3" t="s">
        <v>3358</v>
      </c>
      <c r="C3312" s="3" t="s">
        <v>7469</v>
      </c>
      <c r="D3312" s="6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260"/>
        <v>106</v>
      </c>
      <c r="P3312" s="6">
        <f t="shared" si="261"/>
        <v>184.78</v>
      </c>
      <c r="Q3312" s="12" t="s">
        <v>8315</v>
      </c>
      <c r="R3312" t="s">
        <v>8316</v>
      </c>
      <c r="S3312" s="16">
        <f t="shared" si="262"/>
        <v>42746.057106481487</v>
      </c>
      <c r="T3312" s="16">
        <f t="shared" si="263"/>
        <v>42791.057106481487</v>
      </c>
      <c r="U3312">
        <f t="shared" si="264"/>
        <v>2017</v>
      </c>
    </row>
    <row r="3313" spans="1:21" ht="48" x14ac:dyDescent="0.2">
      <c r="A3313" s="9">
        <v>3381</v>
      </c>
      <c r="B3313" s="3" t="s">
        <v>3380</v>
      </c>
      <c r="C3313" s="3" t="s">
        <v>7491</v>
      </c>
      <c r="D3313" s="6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260"/>
        <v>102</v>
      </c>
      <c r="P3313" s="6">
        <f t="shared" si="261"/>
        <v>85.21</v>
      </c>
      <c r="Q3313" s="12" t="s">
        <v>8315</v>
      </c>
      <c r="R3313" t="s">
        <v>8316</v>
      </c>
      <c r="S3313" s="16">
        <f t="shared" si="262"/>
        <v>42044.184988425928</v>
      </c>
      <c r="T3313" s="16">
        <f t="shared" si="263"/>
        <v>42074.143321759257</v>
      </c>
      <c r="U3313">
        <f t="shared" si="264"/>
        <v>2015</v>
      </c>
    </row>
    <row r="3314" spans="1:21" ht="48" x14ac:dyDescent="0.2">
      <c r="A3314" s="9">
        <v>3398</v>
      </c>
      <c r="B3314" s="3" t="s">
        <v>3397</v>
      </c>
      <c r="C3314" s="3" t="s">
        <v>7508</v>
      </c>
      <c r="D3314" s="6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260"/>
        <v>111</v>
      </c>
      <c r="P3314" s="6">
        <f t="shared" si="261"/>
        <v>68.349999999999994</v>
      </c>
      <c r="Q3314" s="12" t="s">
        <v>8315</v>
      </c>
      <c r="R3314" t="s">
        <v>8316</v>
      </c>
      <c r="S3314" s="16">
        <f t="shared" si="262"/>
        <v>41941.75203703704</v>
      </c>
      <c r="T3314" s="16">
        <f t="shared" si="263"/>
        <v>41964.708333333328</v>
      </c>
      <c r="U3314">
        <f t="shared" si="264"/>
        <v>2014</v>
      </c>
    </row>
    <row r="3315" spans="1:21" ht="48" x14ac:dyDescent="0.2">
      <c r="A3315" s="9">
        <v>3416</v>
      </c>
      <c r="B3315" s="3" t="s">
        <v>3415</v>
      </c>
      <c r="C3315" s="3" t="s">
        <v>7526</v>
      </c>
      <c r="D3315" s="6">
        <v>4000</v>
      </c>
      <c r="E3315" s="8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260"/>
        <v>120</v>
      </c>
      <c r="P3315" s="6">
        <f t="shared" si="261"/>
        <v>159.47</v>
      </c>
      <c r="Q3315" s="12" t="s">
        <v>8315</v>
      </c>
      <c r="R3315" t="s">
        <v>8316</v>
      </c>
      <c r="S3315" s="16">
        <f t="shared" si="262"/>
        <v>42089.412557870368</v>
      </c>
      <c r="T3315" s="16">
        <f t="shared" si="263"/>
        <v>42117.770833333328</v>
      </c>
      <c r="U3315">
        <f t="shared" si="264"/>
        <v>2015</v>
      </c>
    </row>
    <row r="3316" spans="1:21" ht="48" x14ac:dyDescent="0.2">
      <c r="A3316" s="9">
        <v>3418</v>
      </c>
      <c r="B3316" s="3" t="s">
        <v>3417</v>
      </c>
      <c r="C3316" s="3" t="s">
        <v>7528</v>
      </c>
      <c r="D3316" s="6">
        <v>4000</v>
      </c>
      <c r="E3316" s="8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260"/>
        <v>101</v>
      </c>
      <c r="P3316" s="6">
        <f t="shared" si="261"/>
        <v>72.05</v>
      </c>
      <c r="Q3316" s="12" t="s">
        <v>8315</v>
      </c>
      <c r="R3316" t="s">
        <v>8316</v>
      </c>
      <c r="S3316" s="16">
        <f t="shared" si="262"/>
        <v>41752.83457175926</v>
      </c>
      <c r="T3316" s="16">
        <f t="shared" si="263"/>
        <v>41782.83457175926</v>
      </c>
      <c r="U3316">
        <f t="shared" si="264"/>
        <v>2014</v>
      </c>
    </row>
    <row r="3317" spans="1:21" ht="48" x14ac:dyDescent="0.2">
      <c r="A3317" s="9">
        <v>3502</v>
      </c>
      <c r="B3317" s="3" t="s">
        <v>3501</v>
      </c>
      <c r="C3317" s="3" t="s">
        <v>7612</v>
      </c>
      <c r="D3317" s="6">
        <v>4000</v>
      </c>
      <c r="E3317" s="8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260"/>
        <v>105</v>
      </c>
      <c r="P3317" s="6">
        <f t="shared" si="261"/>
        <v>136</v>
      </c>
      <c r="Q3317" s="12" t="s">
        <v>8315</v>
      </c>
      <c r="R3317" t="s">
        <v>8316</v>
      </c>
      <c r="S3317" s="16">
        <f t="shared" si="262"/>
        <v>42430.839398148149</v>
      </c>
      <c r="T3317" s="16">
        <f t="shared" si="263"/>
        <v>42445.165972222225</v>
      </c>
      <c r="U3317">
        <f t="shared" si="264"/>
        <v>2016</v>
      </c>
    </row>
    <row r="3318" spans="1:21" ht="48" x14ac:dyDescent="0.2">
      <c r="A3318" s="9">
        <v>3517</v>
      </c>
      <c r="B3318" s="3" t="s">
        <v>3516</v>
      </c>
      <c r="C3318" s="3" t="s">
        <v>7627</v>
      </c>
      <c r="D3318" s="6">
        <v>4000</v>
      </c>
      <c r="E3318" s="8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260"/>
        <v>100</v>
      </c>
      <c r="P3318" s="6">
        <f t="shared" si="261"/>
        <v>307.69</v>
      </c>
      <c r="Q3318" s="12" t="s">
        <v>8315</v>
      </c>
      <c r="R3318" t="s">
        <v>8316</v>
      </c>
      <c r="S3318" s="16">
        <f t="shared" si="262"/>
        <v>41794.817523148151</v>
      </c>
      <c r="T3318" s="16">
        <f t="shared" si="263"/>
        <v>41824.458333333336</v>
      </c>
      <c r="U3318">
        <f t="shared" si="264"/>
        <v>2014</v>
      </c>
    </row>
    <row r="3319" spans="1:21" ht="48" x14ac:dyDescent="0.2">
      <c r="A3319" s="9">
        <v>3523</v>
      </c>
      <c r="B3319" s="3" t="s">
        <v>3522</v>
      </c>
      <c r="C3319" s="3" t="s">
        <v>7633</v>
      </c>
      <c r="D3319" s="6">
        <v>4000</v>
      </c>
      <c r="E3319" s="8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260"/>
        <v>114</v>
      </c>
      <c r="P3319" s="6">
        <f t="shared" si="261"/>
        <v>56.83</v>
      </c>
      <c r="Q3319" s="12" t="s">
        <v>8315</v>
      </c>
      <c r="R3319" t="s">
        <v>8316</v>
      </c>
      <c r="S3319" s="16">
        <f t="shared" si="262"/>
        <v>42581.397546296299</v>
      </c>
      <c r="T3319" s="16">
        <f t="shared" si="263"/>
        <v>42638.958333333328</v>
      </c>
      <c r="U3319">
        <f t="shared" si="264"/>
        <v>2016</v>
      </c>
    </row>
    <row r="3320" spans="1:21" ht="48" x14ac:dyDescent="0.2">
      <c r="A3320" s="9">
        <v>3589</v>
      </c>
      <c r="B3320" s="3" t="s">
        <v>3588</v>
      </c>
      <c r="C3320" s="3" t="s">
        <v>7699</v>
      </c>
      <c r="D3320" s="6">
        <v>4000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260"/>
        <v>128</v>
      </c>
      <c r="P3320" s="6">
        <f t="shared" si="261"/>
        <v>82.26</v>
      </c>
      <c r="Q3320" s="12" t="s">
        <v>8315</v>
      </c>
      <c r="R3320" t="s">
        <v>8316</v>
      </c>
      <c r="S3320" s="16">
        <f t="shared" si="262"/>
        <v>42125.647534722222</v>
      </c>
      <c r="T3320" s="16">
        <f t="shared" si="263"/>
        <v>42150.647534722222</v>
      </c>
      <c r="U3320">
        <f t="shared" si="264"/>
        <v>2015</v>
      </c>
    </row>
    <row r="3321" spans="1:21" ht="48" x14ac:dyDescent="0.2">
      <c r="A3321" s="9">
        <v>3602</v>
      </c>
      <c r="B3321" s="3" t="s">
        <v>3601</v>
      </c>
      <c r="C3321" s="3" t="s">
        <v>7712</v>
      </c>
      <c r="D3321" s="6">
        <v>4000</v>
      </c>
      <c r="E3321" s="8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260"/>
        <v>100</v>
      </c>
      <c r="P3321" s="6">
        <f t="shared" si="261"/>
        <v>81.67</v>
      </c>
      <c r="Q3321" s="12" t="s">
        <v>8315</v>
      </c>
      <c r="R3321" t="s">
        <v>8316</v>
      </c>
      <c r="S3321" s="16">
        <f t="shared" si="262"/>
        <v>42447.894432870366</v>
      </c>
      <c r="T3321" s="16">
        <f t="shared" si="263"/>
        <v>42507.894432870366</v>
      </c>
      <c r="U3321">
        <f t="shared" si="264"/>
        <v>2016</v>
      </c>
    </row>
    <row r="3322" spans="1:21" ht="48" x14ac:dyDescent="0.2">
      <c r="A3322" s="9">
        <v>3626</v>
      </c>
      <c r="B3322" s="3" t="s">
        <v>3624</v>
      </c>
      <c r="C3322" s="3" t="s">
        <v>7736</v>
      </c>
      <c r="D3322" s="6">
        <v>4000</v>
      </c>
      <c r="E3322" s="8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260"/>
        <v>102</v>
      </c>
      <c r="P3322" s="6">
        <f t="shared" si="261"/>
        <v>84.85</v>
      </c>
      <c r="Q3322" s="12" t="s">
        <v>8315</v>
      </c>
      <c r="R3322" t="s">
        <v>8316</v>
      </c>
      <c r="S3322" s="16">
        <f t="shared" si="262"/>
        <v>41846.667326388888</v>
      </c>
      <c r="T3322" s="16">
        <f t="shared" si="263"/>
        <v>41867.667326388888</v>
      </c>
      <c r="U3322">
        <f t="shared" si="264"/>
        <v>2014</v>
      </c>
    </row>
    <row r="3323" spans="1:21" ht="48" x14ac:dyDescent="0.2">
      <c r="A3323" s="9">
        <v>3673</v>
      </c>
      <c r="B3323" s="3" t="s">
        <v>3670</v>
      </c>
      <c r="C3323" s="3" t="s">
        <v>7783</v>
      </c>
      <c r="D3323" s="6">
        <v>4000</v>
      </c>
      <c r="E3323" s="8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260"/>
        <v>114</v>
      </c>
      <c r="P3323" s="6">
        <f t="shared" si="261"/>
        <v>39.869999999999997</v>
      </c>
      <c r="Q3323" s="12" t="s">
        <v>8315</v>
      </c>
      <c r="R3323" t="s">
        <v>8316</v>
      </c>
      <c r="S3323" s="16">
        <f t="shared" si="262"/>
        <v>41914.295104166667</v>
      </c>
      <c r="T3323" s="16">
        <f t="shared" si="263"/>
        <v>41948.536111111112</v>
      </c>
      <c r="U3323">
        <f t="shared" si="264"/>
        <v>2014</v>
      </c>
    </row>
    <row r="3324" spans="1:21" ht="64" x14ac:dyDescent="0.2">
      <c r="A3324" s="9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60"/>
        <v>100</v>
      </c>
      <c r="P3324" s="6">
        <f t="shared" si="261"/>
        <v>121.36</v>
      </c>
      <c r="Q3324" s="12" t="s">
        <v>8315</v>
      </c>
      <c r="R3324" t="s">
        <v>8316</v>
      </c>
      <c r="S3324" s="16">
        <f t="shared" si="262"/>
        <v>41995.870486111111</v>
      </c>
      <c r="T3324" s="16">
        <f t="shared" si="263"/>
        <v>42015.870486111111</v>
      </c>
      <c r="U3324">
        <f t="shared" si="264"/>
        <v>2014</v>
      </c>
    </row>
    <row r="3325" spans="1:21" ht="48" x14ac:dyDescent="0.2">
      <c r="A3325" s="9">
        <v>3717</v>
      </c>
      <c r="B3325" s="3" t="s">
        <v>3714</v>
      </c>
      <c r="C3325" s="3" t="s">
        <v>7827</v>
      </c>
      <c r="D3325" s="6">
        <v>4000</v>
      </c>
      <c r="E3325" s="8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260"/>
        <v>101</v>
      </c>
      <c r="P3325" s="6">
        <f t="shared" si="261"/>
        <v>310</v>
      </c>
      <c r="Q3325" s="12" t="s">
        <v>8315</v>
      </c>
      <c r="R3325" t="s">
        <v>8316</v>
      </c>
      <c r="S3325" s="16">
        <f t="shared" si="262"/>
        <v>42102.866307870368</v>
      </c>
      <c r="T3325" s="16">
        <f t="shared" si="263"/>
        <v>42133.866307870368</v>
      </c>
      <c r="U3325">
        <f t="shared" si="264"/>
        <v>2015</v>
      </c>
    </row>
    <row r="3326" spans="1:21" ht="48" x14ac:dyDescent="0.2">
      <c r="A3326" s="9">
        <v>3739</v>
      </c>
      <c r="B3326" s="3" t="s">
        <v>3736</v>
      </c>
      <c r="C3326" s="3" t="s">
        <v>7849</v>
      </c>
      <c r="D3326" s="6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260"/>
        <v>20</v>
      </c>
      <c r="P3326" s="6">
        <f t="shared" si="261"/>
        <v>100.63</v>
      </c>
      <c r="Q3326" s="12" t="s">
        <v>8315</v>
      </c>
      <c r="R3326" t="s">
        <v>8316</v>
      </c>
      <c r="S3326" s="16">
        <f t="shared" si="262"/>
        <v>42548.449861111112</v>
      </c>
      <c r="T3326" s="16">
        <f t="shared" si="263"/>
        <v>42568.449861111112</v>
      </c>
      <c r="U3326">
        <f t="shared" si="264"/>
        <v>2016</v>
      </c>
    </row>
    <row r="3327" spans="1:21" ht="48" x14ac:dyDescent="0.2">
      <c r="A3327" s="9">
        <v>3950</v>
      </c>
      <c r="B3327" s="3" t="s">
        <v>3947</v>
      </c>
      <c r="C3327" s="3" t="s">
        <v>8058</v>
      </c>
      <c r="D3327" s="6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260"/>
        <v>1</v>
      </c>
      <c r="P3327" s="6">
        <f t="shared" si="261"/>
        <v>25</v>
      </c>
      <c r="Q3327" s="12" t="s">
        <v>8315</v>
      </c>
      <c r="R3327" t="s">
        <v>8316</v>
      </c>
      <c r="S3327" s="16">
        <f t="shared" si="262"/>
        <v>42439.702314814815</v>
      </c>
      <c r="T3327" s="16">
        <f t="shared" si="263"/>
        <v>42468.774305555555</v>
      </c>
      <c r="U3327">
        <f t="shared" si="264"/>
        <v>2016</v>
      </c>
    </row>
    <row r="3328" spans="1:21" ht="48" x14ac:dyDescent="0.2">
      <c r="A3328" s="9">
        <v>4026</v>
      </c>
      <c r="B3328" s="3" t="s">
        <v>4022</v>
      </c>
      <c r="C3328" s="3" t="s">
        <v>8131</v>
      </c>
      <c r="D3328" s="6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 s="6">
        <f t="shared" si="261"/>
        <v>0</v>
      </c>
      <c r="Q3328" s="12" t="s">
        <v>8315</v>
      </c>
      <c r="R3328" t="s">
        <v>8316</v>
      </c>
      <c r="S3328" s="16">
        <f t="shared" si="262"/>
        <v>42282.655543981484</v>
      </c>
      <c r="T3328" s="16">
        <f t="shared" si="263"/>
        <v>42342.697210648148</v>
      </c>
      <c r="U3328">
        <f t="shared" si="264"/>
        <v>2015</v>
      </c>
    </row>
    <row r="3329" spans="1:21" ht="32" x14ac:dyDescent="0.2">
      <c r="A3329" s="9">
        <v>4065</v>
      </c>
      <c r="B3329" s="3" t="s">
        <v>4061</v>
      </c>
      <c r="C3329" s="3" t="s">
        <v>8169</v>
      </c>
      <c r="D3329" s="6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260"/>
        <v>1</v>
      </c>
      <c r="P3329" s="6">
        <f t="shared" si="261"/>
        <v>6.75</v>
      </c>
      <c r="Q3329" s="12" t="s">
        <v>8315</v>
      </c>
      <c r="R3329" t="s">
        <v>8316</v>
      </c>
      <c r="S3329" s="16">
        <f t="shared" si="262"/>
        <v>41833.951516203706</v>
      </c>
      <c r="T3329" s="16">
        <f t="shared" si="263"/>
        <v>41863.951516203706</v>
      </c>
      <c r="U3329">
        <f t="shared" si="264"/>
        <v>2014</v>
      </c>
    </row>
    <row r="3330" spans="1:21" ht="32" x14ac:dyDescent="0.2">
      <c r="A3330" s="9">
        <v>3334</v>
      </c>
      <c r="B3330" s="3" t="s">
        <v>3334</v>
      </c>
      <c r="C3330" s="3" t="s">
        <v>7444</v>
      </c>
      <c r="D3330" s="6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260"/>
        <v>139</v>
      </c>
      <c r="P3330" s="6">
        <f t="shared" si="261"/>
        <v>116.65</v>
      </c>
      <c r="Q3330" s="12" t="s">
        <v>8315</v>
      </c>
      <c r="R3330" t="s">
        <v>8316</v>
      </c>
      <c r="S3330" s="16">
        <f t="shared" si="262"/>
        <v>42185.521087962959</v>
      </c>
      <c r="T3330" s="16">
        <f t="shared" si="263"/>
        <v>42215.521087962959</v>
      </c>
      <c r="U3330">
        <f t="shared" si="264"/>
        <v>2015</v>
      </c>
    </row>
    <row r="3331" spans="1:21" ht="48" x14ac:dyDescent="0.2">
      <c r="A3331" s="9">
        <v>3492</v>
      </c>
      <c r="B3331" s="3" t="s">
        <v>3491</v>
      </c>
      <c r="C3331" s="3" t="s">
        <v>7602</v>
      </c>
      <c r="D3331" s="6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260"/>
        <v>105</v>
      </c>
      <c r="P3331" s="6">
        <f t="shared" si="261"/>
        <v>114.29</v>
      </c>
      <c r="Q3331" s="12" t="s">
        <v>8315</v>
      </c>
      <c r="R3331" t="s">
        <v>8316</v>
      </c>
      <c r="S3331" s="16">
        <f t="shared" si="262"/>
        <v>42268.009224537032</v>
      </c>
      <c r="T3331" s="16">
        <f t="shared" si="263"/>
        <v>42303.009224537032</v>
      </c>
      <c r="U3331">
        <f t="shared" si="264"/>
        <v>2015</v>
      </c>
    </row>
    <row r="3332" spans="1:21" ht="48" x14ac:dyDescent="0.2">
      <c r="A3332" s="9">
        <v>3426</v>
      </c>
      <c r="B3332" s="3" t="s">
        <v>3425</v>
      </c>
      <c r="C3332" s="3" t="s">
        <v>7536</v>
      </c>
      <c r="D3332" s="6">
        <v>3750</v>
      </c>
      <c r="E3332" s="8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260"/>
        <v>108</v>
      </c>
      <c r="P3332" s="6">
        <f t="shared" si="261"/>
        <v>46.61</v>
      </c>
      <c r="Q3332" s="12" t="s">
        <v>8315</v>
      </c>
      <c r="R3332" t="s">
        <v>8316</v>
      </c>
      <c r="S3332" s="16">
        <f t="shared" si="262"/>
        <v>41884.056747685187</v>
      </c>
      <c r="T3332" s="16">
        <f t="shared" si="263"/>
        <v>41903.083333333336</v>
      </c>
      <c r="U3332">
        <f t="shared" si="264"/>
        <v>2014</v>
      </c>
    </row>
    <row r="3333" spans="1:21" ht="48" x14ac:dyDescent="0.2">
      <c r="A3333" s="9">
        <v>4058</v>
      </c>
      <c r="B3333" s="3" t="s">
        <v>4054</v>
      </c>
      <c r="C3333" s="3" t="s">
        <v>8162</v>
      </c>
      <c r="D3333" s="6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3</v>
      </c>
      <c r="P3333" s="6">
        <f t="shared" si="261"/>
        <v>23.75</v>
      </c>
      <c r="Q3333" s="12" t="s">
        <v>8315</v>
      </c>
      <c r="R3333" t="s">
        <v>8316</v>
      </c>
      <c r="S3333" s="16">
        <f t="shared" si="262"/>
        <v>42446.060694444444</v>
      </c>
      <c r="T3333" s="16">
        <f t="shared" si="263"/>
        <v>42461.165972222225</v>
      </c>
      <c r="U3333">
        <f t="shared" si="264"/>
        <v>2016</v>
      </c>
    </row>
    <row r="3334" spans="1:21" ht="48" x14ac:dyDescent="0.2">
      <c r="A3334" s="9">
        <v>524</v>
      </c>
      <c r="B3334" s="3" t="s">
        <v>525</v>
      </c>
      <c r="C3334" s="3" t="s">
        <v>4634</v>
      </c>
      <c r="D3334" s="6">
        <v>3500</v>
      </c>
      <c r="E3334" s="8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260"/>
        <v>109</v>
      </c>
      <c r="P3334" s="6">
        <f t="shared" si="261"/>
        <v>29.26</v>
      </c>
      <c r="Q3334" s="12" t="s">
        <v>8315</v>
      </c>
      <c r="R3334" t="s">
        <v>8316</v>
      </c>
      <c r="S3334" s="16">
        <f t="shared" si="262"/>
        <v>42492.717233796298</v>
      </c>
      <c r="T3334" s="16">
        <f t="shared" si="263"/>
        <v>42522.717233796298</v>
      </c>
      <c r="U3334">
        <f t="shared" si="264"/>
        <v>2016</v>
      </c>
    </row>
    <row r="3335" spans="1:21" ht="32" x14ac:dyDescent="0.2">
      <c r="A3335" s="9">
        <v>1290</v>
      </c>
      <c r="B3335" s="3" t="s">
        <v>1291</v>
      </c>
      <c r="C3335" s="3" t="s">
        <v>5400</v>
      </c>
      <c r="D3335" s="6">
        <v>3500</v>
      </c>
      <c r="E3335" s="8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260"/>
        <v>109</v>
      </c>
      <c r="P3335" s="6">
        <f t="shared" si="261"/>
        <v>44.19</v>
      </c>
      <c r="Q3335" s="12" t="s">
        <v>8315</v>
      </c>
      <c r="R3335" t="s">
        <v>8316</v>
      </c>
      <c r="S3335" s="16">
        <f t="shared" si="262"/>
        <v>42086.614942129629</v>
      </c>
      <c r="T3335" s="16">
        <f t="shared" si="263"/>
        <v>42117.290972222225</v>
      </c>
      <c r="U3335">
        <f t="shared" si="264"/>
        <v>2015</v>
      </c>
    </row>
    <row r="3336" spans="1:21" ht="48" x14ac:dyDescent="0.2">
      <c r="A3336" s="9">
        <v>1299</v>
      </c>
      <c r="B3336" s="3" t="s">
        <v>1300</v>
      </c>
      <c r="C3336" s="3" t="s">
        <v>5409</v>
      </c>
      <c r="D3336" s="6">
        <v>3500</v>
      </c>
      <c r="E3336" s="8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260"/>
        <v>124</v>
      </c>
      <c r="P3336" s="6">
        <f t="shared" si="261"/>
        <v>135.63</v>
      </c>
      <c r="Q3336" s="12" t="s">
        <v>8315</v>
      </c>
      <c r="R3336" t="s">
        <v>8316</v>
      </c>
      <c r="S3336" s="16">
        <f t="shared" si="262"/>
        <v>42169.814340277779</v>
      </c>
      <c r="T3336" s="16">
        <f t="shared" si="263"/>
        <v>42199.814340277779</v>
      </c>
      <c r="U3336">
        <f t="shared" si="264"/>
        <v>2015</v>
      </c>
    </row>
    <row r="3337" spans="1:21" ht="32" x14ac:dyDescent="0.2">
      <c r="A3337" s="9">
        <v>1303</v>
      </c>
      <c r="B3337" s="3" t="s">
        <v>1304</v>
      </c>
      <c r="C3337" s="3" t="s">
        <v>5413</v>
      </c>
      <c r="D3337" s="6">
        <v>3500</v>
      </c>
      <c r="E3337" s="8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260"/>
        <v>130</v>
      </c>
      <c r="P3337" s="6">
        <f t="shared" si="261"/>
        <v>42.21</v>
      </c>
      <c r="Q3337" s="12" t="s">
        <v>8315</v>
      </c>
      <c r="R3337" t="s">
        <v>8316</v>
      </c>
      <c r="S3337" s="16">
        <f t="shared" si="262"/>
        <v>42566.441203703704</v>
      </c>
      <c r="T3337" s="16">
        <f t="shared" si="263"/>
        <v>42582.458333333328</v>
      </c>
      <c r="U3337">
        <f t="shared" si="264"/>
        <v>2016</v>
      </c>
    </row>
    <row r="3338" spans="1:21" ht="48" x14ac:dyDescent="0.2">
      <c r="A3338" s="9">
        <v>2839</v>
      </c>
      <c r="B3338" s="3" t="s">
        <v>2839</v>
      </c>
      <c r="C3338" s="3" t="s">
        <v>6949</v>
      </c>
      <c r="D3338" s="6">
        <v>3500</v>
      </c>
      <c r="E3338" s="8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265">ROUND(E3338/D3338*100,0)</f>
        <v>111</v>
      </c>
      <c r="P3338" s="6">
        <f t="shared" ref="P3338:P3401" si="266">IFERROR(ROUND(E3338/L3338,2),0)</f>
        <v>125.81</v>
      </c>
      <c r="Q3338" s="12" t="s">
        <v>8315</v>
      </c>
      <c r="R3338" t="s">
        <v>8316</v>
      </c>
      <c r="S3338" s="16">
        <f t="shared" ref="S3338:S3401" si="267">(((J3338/60)/60)/24)+DATE(1970,1,1)</f>
        <v>41853.240208333329</v>
      </c>
      <c r="T3338" s="16">
        <f t="shared" ref="T3338:T3401" si="268">(((I3338/60)/60)/24)+DATE(1970,1,1)</f>
        <v>41876.207638888889</v>
      </c>
      <c r="U3338">
        <f t="shared" ref="U3338:U3401" si="269">YEAR(S3338)</f>
        <v>2014</v>
      </c>
    </row>
    <row r="3339" spans="1:21" ht="48" x14ac:dyDescent="0.2">
      <c r="A3339" s="9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65"/>
        <v>18</v>
      </c>
      <c r="P3339" s="6">
        <f t="shared" si="266"/>
        <v>36.590000000000003</v>
      </c>
      <c r="Q3339" s="12" t="s">
        <v>8315</v>
      </c>
      <c r="R3339" t="s">
        <v>8316</v>
      </c>
      <c r="S3339" s="16">
        <f t="shared" si="267"/>
        <v>42606.056863425925</v>
      </c>
      <c r="T3339" s="16">
        <f t="shared" si="268"/>
        <v>42620.056863425925</v>
      </c>
      <c r="U3339">
        <f t="shared" si="269"/>
        <v>2016</v>
      </c>
    </row>
    <row r="3340" spans="1:21" ht="32" x14ac:dyDescent="0.2">
      <c r="A3340" s="9">
        <v>2968</v>
      </c>
      <c r="B3340" s="3" t="s">
        <v>2968</v>
      </c>
      <c r="C3340" s="3" t="s">
        <v>7078</v>
      </c>
      <c r="D3340" s="6">
        <v>3500</v>
      </c>
      <c r="E3340" s="8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265"/>
        <v>106</v>
      </c>
      <c r="P3340" s="6">
        <f t="shared" si="266"/>
        <v>78.94</v>
      </c>
      <c r="Q3340" s="12" t="s">
        <v>8315</v>
      </c>
      <c r="R3340" t="s">
        <v>8316</v>
      </c>
      <c r="S3340" s="16">
        <f t="shared" si="267"/>
        <v>42585.523842592593</v>
      </c>
      <c r="T3340" s="16">
        <f t="shared" si="268"/>
        <v>42599.165972222225</v>
      </c>
      <c r="U3340">
        <f t="shared" si="269"/>
        <v>2016</v>
      </c>
    </row>
    <row r="3341" spans="1:21" ht="64" x14ac:dyDescent="0.2">
      <c r="A3341" s="9">
        <v>3150</v>
      </c>
      <c r="B3341" s="3" t="s">
        <v>3150</v>
      </c>
      <c r="C3341" s="3" t="s">
        <v>7260</v>
      </c>
      <c r="D3341" s="6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265"/>
        <v>101</v>
      </c>
      <c r="P3341" s="6">
        <f t="shared" si="266"/>
        <v>33.99</v>
      </c>
      <c r="Q3341" s="12" t="s">
        <v>8315</v>
      </c>
      <c r="R3341" t="s">
        <v>8316</v>
      </c>
      <c r="S3341" s="16">
        <f t="shared" si="267"/>
        <v>40478.263923611114</v>
      </c>
      <c r="T3341" s="16">
        <f t="shared" si="268"/>
        <v>40568.166666666664</v>
      </c>
      <c r="U3341">
        <f t="shared" si="269"/>
        <v>2010</v>
      </c>
    </row>
    <row r="3342" spans="1:21" ht="32" x14ac:dyDescent="0.2">
      <c r="A3342" s="9">
        <v>3151</v>
      </c>
      <c r="B3342" s="3" t="s">
        <v>3151</v>
      </c>
      <c r="C3342" s="3" t="s">
        <v>7261</v>
      </c>
      <c r="D3342" s="6">
        <v>3500</v>
      </c>
      <c r="E3342" s="8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265"/>
        <v>100</v>
      </c>
      <c r="P3342" s="6">
        <f t="shared" si="266"/>
        <v>103.35</v>
      </c>
      <c r="Q3342" s="12" t="s">
        <v>8315</v>
      </c>
      <c r="R3342" t="s">
        <v>8316</v>
      </c>
      <c r="S3342" s="16">
        <f t="shared" si="267"/>
        <v>41862.83997685185</v>
      </c>
      <c r="T3342" s="16">
        <f t="shared" si="268"/>
        <v>41892.83997685185</v>
      </c>
      <c r="U3342">
        <f t="shared" si="269"/>
        <v>2014</v>
      </c>
    </row>
    <row r="3343" spans="1:21" ht="48" x14ac:dyDescent="0.2">
      <c r="A3343" s="9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65"/>
        <v>122</v>
      </c>
      <c r="P3343" s="6">
        <f t="shared" si="266"/>
        <v>75.09</v>
      </c>
      <c r="Q3343" s="12" t="s">
        <v>8315</v>
      </c>
      <c r="R3343" t="s">
        <v>8316</v>
      </c>
      <c r="S3343" s="16">
        <f t="shared" si="267"/>
        <v>42452.876909722225</v>
      </c>
      <c r="T3343" s="16">
        <f t="shared" si="268"/>
        <v>42473.876909722225</v>
      </c>
      <c r="U3343">
        <f t="shared" si="269"/>
        <v>2016</v>
      </c>
    </row>
    <row r="3344" spans="1:21" ht="48" x14ac:dyDescent="0.2">
      <c r="A3344" s="9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65"/>
        <v>105</v>
      </c>
      <c r="P3344" s="6">
        <f t="shared" si="266"/>
        <v>32.97</v>
      </c>
      <c r="Q3344" s="12" t="s">
        <v>8315</v>
      </c>
      <c r="R3344" t="s">
        <v>8316</v>
      </c>
      <c r="S3344" s="16">
        <f t="shared" si="267"/>
        <v>42148.676851851851</v>
      </c>
      <c r="T3344" s="16">
        <f t="shared" si="268"/>
        <v>42170.676851851851</v>
      </c>
      <c r="U3344">
        <f t="shared" si="269"/>
        <v>2015</v>
      </c>
    </row>
    <row r="3345" spans="1:21" ht="48" x14ac:dyDescent="0.2">
      <c r="A3345" s="9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104</v>
      </c>
      <c r="P3345" s="6">
        <f t="shared" si="266"/>
        <v>71.67</v>
      </c>
      <c r="Q3345" s="12" t="s">
        <v>8315</v>
      </c>
      <c r="R3345" t="s">
        <v>8316</v>
      </c>
      <c r="S3345" s="16">
        <f t="shared" si="267"/>
        <v>42302.701516203699</v>
      </c>
      <c r="T3345" s="16">
        <f t="shared" si="268"/>
        <v>42337.958333333328</v>
      </c>
      <c r="U3345">
        <f t="shared" si="269"/>
        <v>2015</v>
      </c>
    </row>
    <row r="3346" spans="1:21" ht="48" x14ac:dyDescent="0.2">
      <c r="A3346" s="9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65"/>
        <v>107</v>
      </c>
      <c r="P3346" s="6">
        <f t="shared" si="266"/>
        <v>71.73</v>
      </c>
      <c r="Q3346" s="12" t="s">
        <v>8315</v>
      </c>
      <c r="R3346" t="s">
        <v>8316</v>
      </c>
      <c r="S3346" s="16">
        <f t="shared" si="267"/>
        <v>42275.731666666667</v>
      </c>
      <c r="T3346" s="16">
        <f t="shared" si="268"/>
        <v>42305.731666666667</v>
      </c>
      <c r="U3346">
        <f t="shared" si="269"/>
        <v>2015</v>
      </c>
    </row>
    <row r="3347" spans="1:21" ht="48" x14ac:dyDescent="0.2">
      <c r="A3347" s="9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65"/>
        <v>101</v>
      </c>
      <c r="P3347" s="6">
        <f t="shared" si="266"/>
        <v>76.650000000000006</v>
      </c>
      <c r="Q3347" s="12" t="s">
        <v>8315</v>
      </c>
      <c r="R3347" t="s">
        <v>8316</v>
      </c>
      <c r="S3347" s="16">
        <f t="shared" si="267"/>
        <v>42559.431203703702</v>
      </c>
      <c r="T3347" s="16">
        <f t="shared" si="268"/>
        <v>42583.957638888889</v>
      </c>
      <c r="U3347">
        <f t="shared" si="269"/>
        <v>2016</v>
      </c>
    </row>
    <row r="3348" spans="1:21" ht="32" x14ac:dyDescent="0.2">
      <c r="A3348" s="9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65"/>
        <v>127</v>
      </c>
      <c r="P3348" s="6">
        <f t="shared" si="266"/>
        <v>72.95</v>
      </c>
      <c r="Q3348" s="12" t="s">
        <v>8315</v>
      </c>
      <c r="R3348" t="s">
        <v>8316</v>
      </c>
      <c r="S3348" s="16">
        <f t="shared" si="267"/>
        <v>42420.019097222219</v>
      </c>
      <c r="T3348" s="16">
        <f t="shared" si="268"/>
        <v>42479.977430555555</v>
      </c>
      <c r="U3348">
        <f t="shared" si="269"/>
        <v>2016</v>
      </c>
    </row>
    <row r="3349" spans="1:21" ht="48" x14ac:dyDescent="0.2">
      <c r="A3349" s="9">
        <v>3671</v>
      </c>
      <c r="B3349" s="3" t="s">
        <v>3668</v>
      </c>
      <c r="C3349" s="3" t="s">
        <v>7781</v>
      </c>
      <c r="D3349" s="6">
        <v>3500</v>
      </c>
      <c r="E3349" s="8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265"/>
        <v>101</v>
      </c>
      <c r="P3349" s="6">
        <f t="shared" si="266"/>
        <v>88.25</v>
      </c>
      <c r="Q3349" s="12" t="s">
        <v>8315</v>
      </c>
      <c r="R3349" t="s">
        <v>8316</v>
      </c>
      <c r="S3349" s="16">
        <f t="shared" si="267"/>
        <v>41820.62809027778</v>
      </c>
      <c r="T3349" s="16">
        <f t="shared" si="268"/>
        <v>41841.165972222225</v>
      </c>
      <c r="U3349">
        <f t="shared" si="269"/>
        <v>2014</v>
      </c>
    </row>
    <row r="3350" spans="1:21" ht="48" x14ac:dyDescent="0.2">
      <c r="A3350" s="9">
        <v>3683</v>
      </c>
      <c r="B3350" s="3" t="s">
        <v>3680</v>
      </c>
      <c r="C3350" s="3" t="s">
        <v>7793</v>
      </c>
      <c r="D3350" s="6">
        <v>3500</v>
      </c>
      <c r="E3350" s="8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265"/>
        <v>111</v>
      </c>
      <c r="P3350" s="6">
        <f t="shared" si="266"/>
        <v>58.79</v>
      </c>
      <c r="Q3350" s="12" t="s">
        <v>8315</v>
      </c>
      <c r="R3350" t="s">
        <v>8316</v>
      </c>
      <c r="S3350" s="16">
        <f t="shared" si="267"/>
        <v>42633.116851851853</v>
      </c>
      <c r="T3350" s="16">
        <f t="shared" si="268"/>
        <v>42663.116851851853</v>
      </c>
      <c r="U3350">
        <f t="shared" si="269"/>
        <v>2016</v>
      </c>
    </row>
    <row r="3351" spans="1:21" ht="48" x14ac:dyDescent="0.2">
      <c r="A3351" s="9">
        <v>3694</v>
      </c>
      <c r="B3351" s="3" t="s">
        <v>3691</v>
      </c>
      <c r="C3351" s="3" t="s">
        <v>7804</v>
      </c>
      <c r="D3351" s="6">
        <v>3500</v>
      </c>
      <c r="E3351" s="8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265"/>
        <v>107</v>
      </c>
      <c r="P3351" s="6">
        <f t="shared" si="266"/>
        <v>62.67</v>
      </c>
      <c r="Q3351" s="12" t="s">
        <v>8315</v>
      </c>
      <c r="R3351" t="s">
        <v>8316</v>
      </c>
      <c r="S3351" s="16">
        <f t="shared" si="267"/>
        <v>42490.133877314816</v>
      </c>
      <c r="T3351" s="16">
        <f t="shared" si="268"/>
        <v>42527.083333333328</v>
      </c>
      <c r="U3351">
        <f t="shared" si="269"/>
        <v>2016</v>
      </c>
    </row>
    <row r="3352" spans="1:21" ht="48" x14ac:dyDescent="0.2">
      <c r="A3352" s="9">
        <v>3715</v>
      </c>
      <c r="B3352" s="3" t="s">
        <v>3712</v>
      </c>
      <c r="C3352" s="3" t="s">
        <v>7825</v>
      </c>
      <c r="D3352" s="6">
        <v>3500</v>
      </c>
      <c r="E3352" s="8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265"/>
        <v>103</v>
      </c>
      <c r="P3352" s="6">
        <f t="shared" si="266"/>
        <v>132.96</v>
      </c>
      <c r="Q3352" s="12" t="s">
        <v>8315</v>
      </c>
      <c r="R3352" t="s">
        <v>8316</v>
      </c>
      <c r="S3352" s="16">
        <f t="shared" si="267"/>
        <v>42036.995590277773</v>
      </c>
      <c r="T3352" s="16">
        <f t="shared" si="268"/>
        <v>42094.536111111112</v>
      </c>
      <c r="U3352">
        <f t="shared" si="269"/>
        <v>2015</v>
      </c>
    </row>
    <row r="3353" spans="1:21" ht="48" x14ac:dyDescent="0.2">
      <c r="A3353" s="9">
        <v>3821</v>
      </c>
      <c r="B3353" s="3" t="s">
        <v>3818</v>
      </c>
      <c r="C3353" s="3" t="s">
        <v>7930</v>
      </c>
      <c r="D3353" s="6">
        <v>3500</v>
      </c>
      <c r="E3353" s="8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265"/>
        <v>105</v>
      </c>
      <c r="P3353" s="6">
        <f t="shared" si="266"/>
        <v>79.540000000000006</v>
      </c>
      <c r="Q3353" s="12" t="s">
        <v>8315</v>
      </c>
      <c r="R3353" t="s">
        <v>8316</v>
      </c>
      <c r="S3353" s="16">
        <f t="shared" si="267"/>
        <v>42341.180636574078</v>
      </c>
      <c r="T3353" s="16">
        <f t="shared" si="268"/>
        <v>42373.180636574078</v>
      </c>
      <c r="U3353">
        <f t="shared" si="269"/>
        <v>2015</v>
      </c>
    </row>
    <row r="3354" spans="1:21" ht="48" x14ac:dyDescent="0.2">
      <c r="A3354" s="9">
        <v>3917</v>
      </c>
      <c r="B3354" s="3" t="s">
        <v>3914</v>
      </c>
      <c r="C3354" s="3" t="s">
        <v>8025</v>
      </c>
      <c r="D3354" s="6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265"/>
        <v>0</v>
      </c>
      <c r="P3354" s="6">
        <f t="shared" si="266"/>
        <v>10</v>
      </c>
      <c r="Q3354" s="12" t="s">
        <v>8315</v>
      </c>
      <c r="R3354" t="s">
        <v>8316</v>
      </c>
      <c r="S3354" s="16">
        <f t="shared" si="267"/>
        <v>41863.527326388888</v>
      </c>
      <c r="T3354" s="16">
        <f t="shared" si="268"/>
        <v>41893.527326388888</v>
      </c>
      <c r="U3354">
        <f t="shared" si="269"/>
        <v>2014</v>
      </c>
    </row>
    <row r="3355" spans="1:21" ht="48" x14ac:dyDescent="0.2">
      <c r="A3355" s="9">
        <v>4019</v>
      </c>
      <c r="B3355" s="3" t="s">
        <v>4015</v>
      </c>
      <c r="C3355" s="3" t="s">
        <v>8124</v>
      </c>
      <c r="D3355" s="6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265"/>
        <v>1</v>
      </c>
      <c r="P3355" s="6">
        <f t="shared" si="266"/>
        <v>7.25</v>
      </c>
      <c r="Q3355" s="12" t="s">
        <v>8315</v>
      </c>
      <c r="R3355" t="s">
        <v>8316</v>
      </c>
      <c r="S3355" s="16">
        <f t="shared" si="267"/>
        <v>42417.675879629634</v>
      </c>
      <c r="T3355" s="16">
        <f t="shared" si="268"/>
        <v>42475.686111111107</v>
      </c>
      <c r="U3355">
        <f t="shared" si="269"/>
        <v>2016</v>
      </c>
    </row>
    <row r="3356" spans="1:21" ht="48" x14ac:dyDescent="0.2">
      <c r="A3356" s="9">
        <v>4057</v>
      </c>
      <c r="B3356" s="3" t="s">
        <v>4053</v>
      </c>
      <c r="C3356" s="3" t="s">
        <v>8161</v>
      </c>
      <c r="D3356" s="6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265"/>
        <v>22</v>
      </c>
      <c r="P3356" s="6">
        <f t="shared" si="266"/>
        <v>129.16999999999999</v>
      </c>
      <c r="Q3356" s="12" t="s">
        <v>8315</v>
      </c>
      <c r="R3356" t="s">
        <v>8316</v>
      </c>
      <c r="S3356" s="16">
        <f t="shared" si="267"/>
        <v>42310.968518518523</v>
      </c>
      <c r="T3356" s="16">
        <f t="shared" si="268"/>
        <v>42333.958333333328</v>
      </c>
      <c r="U3356">
        <f t="shared" si="269"/>
        <v>2015</v>
      </c>
    </row>
    <row r="3357" spans="1:21" ht="48" x14ac:dyDescent="0.2">
      <c r="A3357" s="9">
        <v>4073</v>
      </c>
      <c r="B3357" s="3" t="s">
        <v>4069</v>
      </c>
      <c r="C3357" s="3" t="s">
        <v>8176</v>
      </c>
      <c r="D3357" s="6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265"/>
        <v>1</v>
      </c>
      <c r="P3357" s="6">
        <f t="shared" si="266"/>
        <v>18.5</v>
      </c>
      <c r="Q3357" s="12" t="s">
        <v>8315</v>
      </c>
      <c r="R3357" t="s">
        <v>8316</v>
      </c>
      <c r="S3357" s="16">
        <f t="shared" si="267"/>
        <v>42078.34520833334</v>
      </c>
      <c r="T3357" s="16">
        <f t="shared" si="268"/>
        <v>42133.166666666672</v>
      </c>
      <c r="U3357">
        <f t="shared" si="269"/>
        <v>2015</v>
      </c>
    </row>
    <row r="3358" spans="1:21" ht="48" x14ac:dyDescent="0.2">
      <c r="A3358" s="9">
        <v>4083</v>
      </c>
      <c r="B3358" s="3" t="s">
        <v>4079</v>
      </c>
      <c r="C3358" s="3" t="s">
        <v>8186</v>
      </c>
      <c r="D3358" s="6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265"/>
        <v>22</v>
      </c>
      <c r="P3358" s="6">
        <f t="shared" si="266"/>
        <v>126.5</v>
      </c>
      <c r="Q3358" s="12" t="s">
        <v>8315</v>
      </c>
      <c r="R3358" t="s">
        <v>8316</v>
      </c>
      <c r="S3358" s="16">
        <f t="shared" si="267"/>
        <v>42353.761759259258</v>
      </c>
      <c r="T3358" s="16">
        <f t="shared" si="268"/>
        <v>42383.761759259258</v>
      </c>
      <c r="U3358">
        <f t="shared" si="269"/>
        <v>2015</v>
      </c>
    </row>
    <row r="3359" spans="1:21" ht="48" x14ac:dyDescent="0.2">
      <c r="A3359" s="9">
        <v>4085</v>
      </c>
      <c r="B3359" s="3" t="s">
        <v>4081</v>
      </c>
      <c r="C3359" s="3" t="s">
        <v>8188</v>
      </c>
      <c r="D3359" s="6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265"/>
        <v>0</v>
      </c>
      <c r="P3359" s="6">
        <f t="shared" si="266"/>
        <v>10</v>
      </c>
      <c r="Q3359" s="12" t="s">
        <v>8315</v>
      </c>
      <c r="R3359" t="s">
        <v>8316</v>
      </c>
      <c r="S3359" s="16">
        <f t="shared" si="267"/>
        <v>42058.603877314818</v>
      </c>
      <c r="T3359" s="16">
        <f t="shared" si="268"/>
        <v>42087.165972222225</v>
      </c>
      <c r="U3359">
        <f t="shared" si="269"/>
        <v>2015</v>
      </c>
    </row>
    <row r="3360" spans="1:21" ht="48" x14ac:dyDescent="0.2">
      <c r="A3360" s="9">
        <v>4096</v>
      </c>
      <c r="B3360" s="3" t="s">
        <v>4092</v>
      </c>
      <c r="C3360" s="3" t="s">
        <v>8199</v>
      </c>
      <c r="D3360" s="6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265"/>
        <v>11</v>
      </c>
      <c r="P3360" s="6">
        <f t="shared" si="266"/>
        <v>80</v>
      </c>
      <c r="Q3360" s="12" t="s">
        <v>8315</v>
      </c>
      <c r="R3360" t="s">
        <v>8316</v>
      </c>
      <c r="S3360" s="16">
        <f t="shared" si="267"/>
        <v>42750.530312499999</v>
      </c>
      <c r="T3360" s="16">
        <f t="shared" si="268"/>
        <v>42794.368749999994</v>
      </c>
      <c r="U3360">
        <f t="shared" si="269"/>
        <v>2017</v>
      </c>
    </row>
    <row r="3361" spans="1:21" ht="32" x14ac:dyDescent="0.2">
      <c r="A3361" s="9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265"/>
        <v>1</v>
      </c>
      <c r="P3361" s="6">
        <f t="shared" si="266"/>
        <v>34.950000000000003</v>
      </c>
      <c r="Q3361" s="12" t="s">
        <v>8315</v>
      </c>
      <c r="R3361" t="s">
        <v>8316</v>
      </c>
      <c r="S3361" s="16">
        <f t="shared" si="267"/>
        <v>42718.963599537034</v>
      </c>
      <c r="T3361" s="16">
        <f t="shared" si="268"/>
        <v>42748.961805555555</v>
      </c>
      <c r="U3361">
        <f t="shared" si="269"/>
        <v>2016</v>
      </c>
    </row>
    <row r="3362" spans="1:21" ht="48" x14ac:dyDescent="0.2">
      <c r="A3362" s="9">
        <v>530</v>
      </c>
      <c r="B3362" s="3" t="s">
        <v>531</v>
      </c>
      <c r="C3362" s="3" t="s">
        <v>4640</v>
      </c>
      <c r="D3362" s="6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265"/>
        <v>108</v>
      </c>
      <c r="P3362" s="6">
        <f t="shared" si="266"/>
        <v>126.55</v>
      </c>
      <c r="Q3362" s="12" t="s">
        <v>8315</v>
      </c>
      <c r="R3362" t="s">
        <v>8316</v>
      </c>
      <c r="S3362" s="16">
        <f t="shared" si="267"/>
        <v>42157.591064814813</v>
      </c>
      <c r="T3362" s="16">
        <f t="shared" si="268"/>
        <v>42179.083333333328</v>
      </c>
      <c r="U3362">
        <f t="shared" si="269"/>
        <v>2015</v>
      </c>
    </row>
    <row r="3363" spans="1:21" ht="48" x14ac:dyDescent="0.2">
      <c r="A3363" s="9">
        <v>3585</v>
      </c>
      <c r="B3363" s="3" t="s">
        <v>3584</v>
      </c>
      <c r="C3363" s="3" t="s">
        <v>7695</v>
      </c>
      <c r="D3363" s="6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265"/>
        <v>119</v>
      </c>
      <c r="P3363" s="6">
        <f t="shared" si="266"/>
        <v>176.09</v>
      </c>
      <c r="Q3363" s="12" t="s">
        <v>8315</v>
      </c>
      <c r="R3363" t="s">
        <v>8316</v>
      </c>
      <c r="S3363" s="16">
        <f t="shared" si="267"/>
        <v>41964.716319444444</v>
      </c>
      <c r="T3363" s="16">
        <f t="shared" si="268"/>
        <v>41994.716319444444</v>
      </c>
      <c r="U3363">
        <f t="shared" si="269"/>
        <v>2014</v>
      </c>
    </row>
    <row r="3364" spans="1:21" ht="48" x14ac:dyDescent="0.2">
      <c r="A3364" s="9">
        <v>3341</v>
      </c>
      <c r="B3364" s="3" t="s">
        <v>3341</v>
      </c>
      <c r="C3364" s="3" t="s">
        <v>7451</v>
      </c>
      <c r="D3364" s="6">
        <v>3350</v>
      </c>
      <c r="E3364" s="8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265"/>
        <v>100</v>
      </c>
      <c r="P3364" s="6">
        <f t="shared" si="266"/>
        <v>119.64</v>
      </c>
      <c r="Q3364" s="12" t="s">
        <v>8315</v>
      </c>
      <c r="R3364" t="s">
        <v>8316</v>
      </c>
      <c r="S3364" s="16">
        <f t="shared" si="267"/>
        <v>42510.798854166671</v>
      </c>
      <c r="T3364" s="16">
        <f t="shared" si="268"/>
        <v>42533.708333333328</v>
      </c>
      <c r="U3364">
        <f t="shared" si="269"/>
        <v>2016</v>
      </c>
    </row>
    <row r="3365" spans="1:21" ht="48" x14ac:dyDescent="0.2">
      <c r="A3365" s="9">
        <v>3483</v>
      </c>
      <c r="B3365" s="3" t="s">
        <v>3482</v>
      </c>
      <c r="C3365" s="3" t="s">
        <v>7593</v>
      </c>
      <c r="D3365" s="6">
        <v>3350</v>
      </c>
      <c r="E3365" s="8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265"/>
        <v>160</v>
      </c>
      <c r="P3365" s="6">
        <f t="shared" si="266"/>
        <v>40.29</v>
      </c>
      <c r="Q3365" s="12" t="s">
        <v>8315</v>
      </c>
      <c r="R3365" t="s">
        <v>8316</v>
      </c>
      <c r="S3365" s="16">
        <f t="shared" si="267"/>
        <v>41793.668761574074</v>
      </c>
      <c r="T3365" s="16">
        <f t="shared" si="268"/>
        <v>41823.668761574074</v>
      </c>
      <c r="U3365">
        <f t="shared" si="269"/>
        <v>2014</v>
      </c>
    </row>
    <row r="3366" spans="1:21" ht="48" x14ac:dyDescent="0.2">
      <c r="A3366" s="9">
        <v>536</v>
      </c>
      <c r="B3366" s="3" t="s">
        <v>537</v>
      </c>
      <c r="C3366" s="3" t="s">
        <v>4646</v>
      </c>
      <c r="D3366" s="6">
        <v>3300</v>
      </c>
      <c r="E3366" s="8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265"/>
        <v>118</v>
      </c>
      <c r="P3366" s="6">
        <f t="shared" si="266"/>
        <v>100.06</v>
      </c>
      <c r="Q3366" s="12" t="s">
        <v>8315</v>
      </c>
      <c r="R3366" t="s">
        <v>8316</v>
      </c>
      <c r="S3366" s="16">
        <f t="shared" si="267"/>
        <v>42179.344988425932</v>
      </c>
      <c r="T3366" s="16">
        <f t="shared" si="268"/>
        <v>42219.75</v>
      </c>
      <c r="U3366">
        <f t="shared" si="269"/>
        <v>2015</v>
      </c>
    </row>
    <row r="3367" spans="1:21" ht="48" x14ac:dyDescent="0.2">
      <c r="A3367" s="9">
        <v>3261</v>
      </c>
      <c r="B3367" s="3" t="s">
        <v>3261</v>
      </c>
      <c r="C3367" s="3" t="s">
        <v>7371</v>
      </c>
      <c r="D3367" s="6">
        <v>3300</v>
      </c>
      <c r="E3367" s="8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265"/>
        <v>100</v>
      </c>
      <c r="P3367" s="6">
        <f t="shared" si="266"/>
        <v>67.650000000000006</v>
      </c>
      <c r="Q3367" s="12" t="s">
        <v>8315</v>
      </c>
      <c r="R3367" t="s">
        <v>8316</v>
      </c>
      <c r="S3367" s="16">
        <f t="shared" si="267"/>
        <v>42171.725416666668</v>
      </c>
      <c r="T3367" s="16">
        <f t="shared" si="268"/>
        <v>42201.725416666668</v>
      </c>
      <c r="U3367">
        <f t="shared" si="269"/>
        <v>2015</v>
      </c>
    </row>
    <row r="3368" spans="1:21" ht="48" x14ac:dyDescent="0.2">
      <c r="A3368" s="9">
        <v>3322</v>
      </c>
      <c r="B3368" s="3" t="s">
        <v>3322</v>
      </c>
      <c r="C3368" s="3" t="s">
        <v>7432</v>
      </c>
      <c r="D3368" s="6">
        <v>3300</v>
      </c>
      <c r="E3368" s="8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 s="6">
        <f t="shared" si="266"/>
        <v>145.65</v>
      </c>
      <c r="Q3368" s="12" t="s">
        <v>8315</v>
      </c>
      <c r="R3368" t="s">
        <v>8316</v>
      </c>
      <c r="S3368" s="16">
        <f t="shared" si="267"/>
        <v>42521.010370370372</v>
      </c>
      <c r="T3368" s="16">
        <f t="shared" si="268"/>
        <v>42543.163194444445</v>
      </c>
      <c r="U3368">
        <f t="shared" si="269"/>
        <v>2016</v>
      </c>
    </row>
    <row r="3369" spans="1:21" ht="48" x14ac:dyDescent="0.2">
      <c r="A3369" s="9">
        <v>3526</v>
      </c>
      <c r="B3369" s="3" t="s">
        <v>3525</v>
      </c>
      <c r="C3369" s="3" t="s">
        <v>7636</v>
      </c>
      <c r="D3369" s="6">
        <v>3300</v>
      </c>
      <c r="E3369" s="8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265"/>
        <v>102</v>
      </c>
      <c r="P3369" s="6">
        <f t="shared" si="266"/>
        <v>99</v>
      </c>
      <c r="Q3369" s="12" t="s">
        <v>8315</v>
      </c>
      <c r="R3369" t="s">
        <v>8316</v>
      </c>
      <c r="S3369" s="16">
        <f t="shared" si="267"/>
        <v>42460.335312499999</v>
      </c>
      <c r="T3369" s="16">
        <f t="shared" si="268"/>
        <v>42488.249305555553</v>
      </c>
      <c r="U3369">
        <f t="shared" si="269"/>
        <v>2016</v>
      </c>
    </row>
    <row r="3370" spans="1:21" ht="32" x14ac:dyDescent="0.2">
      <c r="A3370" s="9">
        <v>3720</v>
      </c>
      <c r="B3370" s="3" t="s">
        <v>3717</v>
      </c>
      <c r="C3370" s="3" t="s">
        <v>7830</v>
      </c>
      <c r="D3370" s="6">
        <v>3300</v>
      </c>
      <c r="E3370" s="8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265"/>
        <v>105</v>
      </c>
      <c r="P3370" s="6">
        <f t="shared" si="266"/>
        <v>86.23</v>
      </c>
      <c r="Q3370" s="12" t="s">
        <v>8315</v>
      </c>
      <c r="R3370" t="s">
        <v>8316</v>
      </c>
      <c r="S3370" s="16">
        <f t="shared" si="267"/>
        <v>42165.993125000001</v>
      </c>
      <c r="T3370" s="16">
        <f t="shared" si="268"/>
        <v>42187.993125000001</v>
      </c>
      <c r="U3370">
        <f t="shared" si="269"/>
        <v>2015</v>
      </c>
    </row>
    <row r="3371" spans="1:21" ht="48" x14ac:dyDescent="0.2">
      <c r="A3371" s="9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265"/>
        <v>12</v>
      </c>
      <c r="P3371" s="6">
        <f t="shared" si="266"/>
        <v>79.400000000000006</v>
      </c>
      <c r="Q3371" s="12" t="s">
        <v>8315</v>
      </c>
      <c r="R3371" t="s">
        <v>8316</v>
      </c>
      <c r="S3371" s="16">
        <f t="shared" si="267"/>
        <v>42151.905717592599</v>
      </c>
      <c r="T3371" s="16">
        <f t="shared" si="268"/>
        <v>42182.905717592599</v>
      </c>
      <c r="U3371">
        <f t="shared" si="269"/>
        <v>2015</v>
      </c>
    </row>
    <row r="3372" spans="1:21" ht="48" x14ac:dyDescent="0.2">
      <c r="A3372" s="9">
        <v>2971</v>
      </c>
      <c r="B3372" s="3" t="s">
        <v>2971</v>
      </c>
      <c r="C3372" s="3" t="s">
        <v>7081</v>
      </c>
      <c r="D3372" s="6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265"/>
        <v>100</v>
      </c>
      <c r="P3372" s="6">
        <f t="shared" si="266"/>
        <v>74.53</v>
      </c>
      <c r="Q3372" s="12" t="s">
        <v>8315</v>
      </c>
      <c r="R3372" t="s">
        <v>8316</v>
      </c>
      <c r="S3372" s="16">
        <f t="shared" si="267"/>
        <v>41852.658310185187</v>
      </c>
      <c r="T3372" s="16">
        <f t="shared" si="268"/>
        <v>41882.658310185187</v>
      </c>
      <c r="U3372">
        <f t="shared" si="269"/>
        <v>2014</v>
      </c>
    </row>
    <row r="3373" spans="1:21" ht="48" x14ac:dyDescent="0.2">
      <c r="A3373" s="9">
        <v>3186</v>
      </c>
      <c r="B3373" s="3" t="s">
        <v>3186</v>
      </c>
      <c r="C3373" s="3" t="s">
        <v>7296</v>
      </c>
      <c r="D3373" s="6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265"/>
        <v>102</v>
      </c>
      <c r="P3373" s="6">
        <f t="shared" si="266"/>
        <v>46.71</v>
      </c>
      <c r="Q3373" s="12" t="s">
        <v>8315</v>
      </c>
      <c r="R3373" t="s">
        <v>8316</v>
      </c>
      <c r="S3373" s="16">
        <f t="shared" si="267"/>
        <v>41868.924050925925</v>
      </c>
      <c r="T3373" s="16">
        <f t="shared" si="268"/>
        <v>41898.875</v>
      </c>
      <c r="U3373">
        <f t="shared" si="269"/>
        <v>2014</v>
      </c>
    </row>
    <row r="3374" spans="1:21" ht="48" x14ac:dyDescent="0.2">
      <c r="A3374" s="9">
        <v>3560</v>
      </c>
      <c r="B3374" s="3" t="s">
        <v>3559</v>
      </c>
      <c r="C3374" s="3" t="s">
        <v>7670</v>
      </c>
      <c r="D3374" s="6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265"/>
        <v>108</v>
      </c>
      <c r="P3374" s="6">
        <f t="shared" si="266"/>
        <v>46.89</v>
      </c>
      <c r="Q3374" s="12" t="s">
        <v>8315</v>
      </c>
      <c r="R3374" t="s">
        <v>8316</v>
      </c>
      <c r="S3374" s="16">
        <f t="shared" si="267"/>
        <v>42115.889652777783</v>
      </c>
      <c r="T3374" s="16">
        <f t="shared" si="268"/>
        <v>42151.114583333328</v>
      </c>
      <c r="U3374">
        <f t="shared" si="269"/>
        <v>2015</v>
      </c>
    </row>
    <row r="3375" spans="1:21" ht="32" x14ac:dyDescent="0.2">
      <c r="A3375" s="9">
        <v>3223</v>
      </c>
      <c r="B3375" s="3" t="s">
        <v>3223</v>
      </c>
      <c r="C3375" s="3" t="s">
        <v>7333</v>
      </c>
      <c r="D3375" s="6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265"/>
        <v>110</v>
      </c>
      <c r="P3375" s="6">
        <f t="shared" si="266"/>
        <v>45.88</v>
      </c>
      <c r="Q3375" s="12" t="s">
        <v>8315</v>
      </c>
      <c r="R3375" t="s">
        <v>8316</v>
      </c>
      <c r="S3375" s="16">
        <f t="shared" si="267"/>
        <v>42206.835370370376</v>
      </c>
      <c r="T3375" s="16">
        <f t="shared" si="268"/>
        <v>42236.835370370376</v>
      </c>
      <c r="U3375">
        <f t="shared" si="269"/>
        <v>2015</v>
      </c>
    </row>
    <row r="3376" spans="1:21" ht="48" x14ac:dyDescent="0.2">
      <c r="A3376" s="9">
        <v>522</v>
      </c>
      <c r="B3376" s="3" t="s">
        <v>523</v>
      </c>
      <c r="C3376" s="3" t="s">
        <v>4632</v>
      </c>
      <c r="D3376" s="6">
        <v>3000</v>
      </c>
      <c r="E3376" s="8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265"/>
        <v>115</v>
      </c>
      <c r="P3376" s="6">
        <f t="shared" si="266"/>
        <v>110.97</v>
      </c>
      <c r="Q3376" s="12" t="s">
        <v>8315</v>
      </c>
      <c r="R3376" t="s">
        <v>8316</v>
      </c>
      <c r="S3376" s="16">
        <f t="shared" si="267"/>
        <v>42430.040798611109</v>
      </c>
      <c r="T3376" s="16">
        <f t="shared" si="268"/>
        <v>42449.999131944445</v>
      </c>
      <c r="U3376">
        <f t="shared" si="269"/>
        <v>2016</v>
      </c>
    </row>
    <row r="3377" spans="1:21" ht="48" x14ac:dyDescent="0.2">
      <c r="A3377" s="9">
        <v>1291</v>
      </c>
      <c r="B3377" s="3" t="s">
        <v>1292</v>
      </c>
      <c r="C3377" s="3" t="s">
        <v>5401</v>
      </c>
      <c r="D3377" s="6">
        <v>3000</v>
      </c>
      <c r="E3377" s="8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265"/>
        <v>146</v>
      </c>
      <c r="P3377" s="6">
        <f t="shared" si="266"/>
        <v>104.07</v>
      </c>
      <c r="Q3377" s="12" t="s">
        <v>8315</v>
      </c>
      <c r="R3377" t="s">
        <v>8316</v>
      </c>
      <c r="S3377" s="16">
        <f t="shared" si="267"/>
        <v>42064.652673611112</v>
      </c>
      <c r="T3377" s="16">
        <f t="shared" si="268"/>
        <v>42101.291666666672</v>
      </c>
      <c r="U3377">
        <f t="shared" si="269"/>
        <v>2015</v>
      </c>
    </row>
    <row r="3378" spans="1:21" ht="48" x14ac:dyDescent="0.2">
      <c r="A3378" s="9">
        <v>1300</v>
      </c>
      <c r="B3378" s="3" t="s">
        <v>1301</v>
      </c>
      <c r="C3378" s="3" t="s">
        <v>5410</v>
      </c>
      <c r="D3378" s="6">
        <v>3000</v>
      </c>
      <c r="E3378" s="8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265"/>
        <v>135</v>
      </c>
      <c r="P3378" s="6">
        <f t="shared" si="266"/>
        <v>168.75</v>
      </c>
      <c r="Q3378" s="12" t="s">
        <v>8315</v>
      </c>
      <c r="R3378" t="s">
        <v>8316</v>
      </c>
      <c r="S3378" s="16">
        <f t="shared" si="267"/>
        <v>42483.675208333334</v>
      </c>
      <c r="T3378" s="16">
        <f t="shared" si="268"/>
        <v>42522.789583333331</v>
      </c>
      <c r="U3378">
        <f t="shared" si="269"/>
        <v>2016</v>
      </c>
    </row>
    <row r="3379" spans="1:21" ht="32" x14ac:dyDescent="0.2">
      <c r="A3379" s="9">
        <v>2789</v>
      </c>
      <c r="B3379" s="3" t="s">
        <v>2789</v>
      </c>
      <c r="C3379" s="3" t="s">
        <v>6899</v>
      </c>
      <c r="D3379" s="6">
        <v>3000</v>
      </c>
      <c r="E3379" s="8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265"/>
        <v>101</v>
      </c>
      <c r="P3379" s="6">
        <f t="shared" si="266"/>
        <v>126.46</v>
      </c>
      <c r="Q3379" s="12" t="s">
        <v>8315</v>
      </c>
      <c r="R3379" t="s">
        <v>8316</v>
      </c>
      <c r="S3379" s="16">
        <f t="shared" si="267"/>
        <v>42056.013124999998</v>
      </c>
      <c r="T3379" s="16">
        <f t="shared" si="268"/>
        <v>42075.166666666672</v>
      </c>
      <c r="U3379">
        <f t="shared" si="269"/>
        <v>2015</v>
      </c>
    </row>
    <row r="3380" spans="1:21" ht="48" x14ac:dyDescent="0.2">
      <c r="A3380" s="9">
        <v>2790</v>
      </c>
      <c r="B3380" s="3" t="s">
        <v>2790</v>
      </c>
      <c r="C3380" s="3" t="s">
        <v>6900</v>
      </c>
      <c r="D3380" s="6">
        <v>3000</v>
      </c>
      <c r="E3380" s="8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105</v>
      </c>
      <c r="P3380" s="6">
        <f t="shared" si="266"/>
        <v>47.88</v>
      </c>
      <c r="Q3380" s="12" t="s">
        <v>8315</v>
      </c>
      <c r="R3380" t="s">
        <v>8316</v>
      </c>
      <c r="S3380" s="16">
        <f t="shared" si="267"/>
        <v>42016.938692129625</v>
      </c>
      <c r="T3380" s="16">
        <f t="shared" si="268"/>
        <v>42046.938692129625</v>
      </c>
      <c r="U3380">
        <f t="shared" si="269"/>
        <v>2015</v>
      </c>
    </row>
    <row r="3381" spans="1:21" ht="48" x14ac:dyDescent="0.2">
      <c r="A3381" s="9">
        <v>2802</v>
      </c>
      <c r="B3381" s="3" t="s">
        <v>2802</v>
      </c>
      <c r="C3381" s="3" t="s">
        <v>6912</v>
      </c>
      <c r="D3381" s="6">
        <v>3000</v>
      </c>
      <c r="E3381" s="8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265"/>
        <v>102</v>
      </c>
      <c r="P3381" s="6">
        <f t="shared" si="266"/>
        <v>33.94</v>
      </c>
      <c r="Q3381" s="12" t="s">
        <v>8315</v>
      </c>
      <c r="R3381" t="s">
        <v>8316</v>
      </c>
      <c r="S3381" s="16">
        <f t="shared" si="267"/>
        <v>42192.64707175926</v>
      </c>
      <c r="T3381" s="16">
        <f t="shared" si="268"/>
        <v>42222.64707175926</v>
      </c>
      <c r="U3381">
        <f t="shared" si="269"/>
        <v>2015</v>
      </c>
    </row>
    <row r="3382" spans="1:21" ht="48" x14ac:dyDescent="0.2">
      <c r="A3382" s="9">
        <v>2806</v>
      </c>
      <c r="B3382" s="3" t="s">
        <v>2806</v>
      </c>
      <c r="C3382" s="3" t="s">
        <v>6916</v>
      </c>
      <c r="D3382" s="6">
        <v>3000</v>
      </c>
      <c r="E3382" s="8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265"/>
        <v>112</v>
      </c>
      <c r="P3382" s="6">
        <f t="shared" si="266"/>
        <v>44.25</v>
      </c>
      <c r="Q3382" s="12" t="s">
        <v>8315</v>
      </c>
      <c r="R3382" t="s">
        <v>8316</v>
      </c>
      <c r="S3382" s="16">
        <f t="shared" si="267"/>
        <v>42185.267245370371</v>
      </c>
      <c r="T3382" s="16">
        <f t="shared" si="268"/>
        <v>42221.458333333328</v>
      </c>
      <c r="U3382">
        <f t="shared" si="269"/>
        <v>2015</v>
      </c>
    </row>
    <row r="3383" spans="1:21" ht="48" x14ac:dyDescent="0.2">
      <c r="A3383" s="9">
        <v>2816</v>
      </c>
      <c r="B3383" s="3" t="s">
        <v>2816</v>
      </c>
      <c r="C3383" s="3" t="s">
        <v>6926</v>
      </c>
      <c r="D3383" s="6">
        <v>3000</v>
      </c>
      <c r="E3383" s="8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265"/>
        <v>142</v>
      </c>
      <c r="P3383" s="6">
        <f t="shared" si="266"/>
        <v>25.13</v>
      </c>
      <c r="Q3383" s="12" t="s">
        <v>8315</v>
      </c>
      <c r="R3383" t="s">
        <v>8316</v>
      </c>
      <c r="S3383" s="16">
        <f t="shared" si="267"/>
        <v>42188.467499999999</v>
      </c>
      <c r="T3383" s="16">
        <f t="shared" si="268"/>
        <v>42218.666666666672</v>
      </c>
      <c r="U3383">
        <f t="shared" si="269"/>
        <v>2015</v>
      </c>
    </row>
    <row r="3384" spans="1:21" ht="48" x14ac:dyDescent="0.2">
      <c r="A3384" s="9">
        <v>2825</v>
      </c>
      <c r="B3384" s="3" t="s">
        <v>2825</v>
      </c>
      <c r="C3384" s="3" t="s">
        <v>6935</v>
      </c>
      <c r="D3384" s="6">
        <v>3000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265"/>
        <v>103</v>
      </c>
      <c r="P3384" s="6">
        <f t="shared" si="266"/>
        <v>60.78</v>
      </c>
      <c r="Q3384" s="12" t="s">
        <v>8315</v>
      </c>
      <c r="R3384" t="s">
        <v>8316</v>
      </c>
      <c r="S3384" s="16">
        <f t="shared" si="267"/>
        <v>42312.792662037042</v>
      </c>
      <c r="T3384" s="16">
        <f t="shared" si="268"/>
        <v>42342.792662037042</v>
      </c>
      <c r="U3384">
        <f t="shared" si="269"/>
        <v>2015</v>
      </c>
    </row>
    <row r="3385" spans="1:21" ht="32" x14ac:dyDescent="0.2">
      <c r="A3385" s="9">
        <v>2830</v>
      </c>
      <c r="B3385" s="3" t="s">
        <v>2830</v>
      </c>
      <c r="C3385" s="3" t="s">
        <v>6940</v>
      </c>
      <c r="D3385" s="6">
        <v>3000</v>
      </c>
      <c r="E3385" s="8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265"/>
        <v>100</v>
      </c>
      <c r="P3385" s="6">
        <f t="shared" si="266"/>
        <v>272.73</v>
      </c>
      <c r="Q3385" s="12" t="s">
        <v>8315</v>
      </c>
      <c r="R3385" t="s">
        <v>8316</v>
      </c>
      <c r="S3385" s="16">
        <f t="shared" si="267"/>
        <v>41758.839675925927</v>
      </c>
      <c r="T3385" s="16">
        <f t="shared" si="268"/>
        <v>41771.165972222225</v>
      </c>
      <c r="U3385">
        <f t="shared" si="269"/>
        <v>2014</v>
      </c>
    </row>
    <row r="3386" spans="1:21" ht="32" x14ac:dyDescent="0.2">
      <c r="A3386" s="9">
        <v>2831</v>
      </c>
      <c r="B3386" s="3" t="s">
        <v>2831</v>
      </c>
      <c r="C3386" s="3" t="s">
        <v>6941</v>
      </c>
      <c r="D3386" s="6">
        <v>3000</v>
      </c>
      <c r="E3386" s="8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265"/>
        <v>111</v>
      </c>
      <c r="P3386" s="6">
        <f t="shared" si="266"/>
        <v>63.85</v>
      </c>
      <c r="Q3386" s="12" t="s">
        <v>8315</v>
      </c>
      <c r="R3386" t="s">
        <v>8316</v>
      </c>
      <c r="S3386" s="16">
        <f t="shared" si="267"/>
        <v>42171.824884259258</v>
      </c>
      <c r="T3386" s="16">
        <f t="shared" si="268"/>
        <v>42201.824884259258</v>
      </c>
      <c r="U3386">
        <f t="shared" si="269"/>
        <v>2015</v>
      </c>
    </row>
    <row r="3387" spans="1:21" ht="48" x14ac:dyDescent="0.2">
      <c r="A3387" s="9">
        <v>2856</v>
      </c>
      <c r="B3387" s="3" t="s">
        <v>2856</v>
      </c>
      <c r="C3387" s="3" t="s">
        <v>6966</v>
      </c>
      <c r="D3387" s="6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265"/>
        <v>5</v>
      </c>
      <c r="P3387" s="6">
        <f t="shared" si="266"/>
        <v>24.33</v>
      </c>
      <c r="Q3387" s="12" t="s">
        <v>8315</v>
      </c>
      <c r="R3387" t="s">
        <v>8316</v>
      </c>
      <c r="S3387" s="16">
        <f t="shared" si="267"/>
        <v>42165.037581018521</v>
      </c>
      <c r="T3387" s="16">
        <f t="shared" si="268"/>
        <v>42224.898611111115</v>
      </c>
      <c r="U3387">
        <f t="shared" si="269"/>
        <v>2015</v>
      </c>
    </row>
    <row r="3388" spans="1:21" ht="32" x14ac:dyDescent="0.2">
      <c r="A3388" s="9">
        <v>2872</v>
      </c>
      <c r="B3388" s="3" t="s">
        <v>2872</v>
      </c>
      <c r="C3388" s="3" t="s">
        <v>6982</v>
      </c>
      <c r="D3388" s="6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265"/>
        <v>0</v>
      </c>
      <c r="P3388" s="6">
        <f t="shared" si="266"/>
        <v>0</v>
      </c>
      <c r="Q3388" s="12" t="s">
        <v>8315</v>
      </c>
      <c r="R3388" t="s">
        <v>8316</v>
      </c>
      <c r="S3388" s="16">
        <f t="shared" si="267"/>
        <v>42115.11618055556</v>
      </c>
      <c r="T3388" s="16">
        <f t="shared" si="268"/>
        <v>42175.11618055556</v>
      </c>
      <c r="U3388">
        <f t="shared" si="269"/>
        <v>2015</v>
      </c>
    </row>
    <row r="3389" spans="1:21" ht="48" x14ac:dyDescent="0.2">
      <c r="A3389" s="9">
        <v>2878</v>
      </c>
      <c r="B3389" s="3" t="s">
        <v>2878</v>
      </c>
      <c r="C3389" s="3" t="s">
        <v>6988</v>
      </c>
      <c r="D3389" s="6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265"/>
        <v>2</v>
      </c>
      <c r="P3389" s="6">
        <f t="shared" si="266"/>
        <v>15.75</v>
      </c>
      <c r="Q3389" s="12" t="s">
        <v>8315</v>
      </c>
      <c r="R3389" t="s">
        <v>8316</v>
      </c>
      <c r="S3389" s="16">
        <f t="shared" si="267"/>
        <v>42128.615682870368</v>
      </c>
      <c r="T3389" s="16">
        <f t="shared" si="268"/>
        <v>42188.615682870368</v>
      </c>
      <c r="U3389">
        <f t="shared" si="269"/>
        <v>2015</v>
      </c>
    </row>
    <row r="3390" spans="1:21" ht="48" x14ac:dyDescent="0.2">
      <c r="A3390" s="9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 s="6">
        <f t="shared" si="266"/>
        <v>5</v>
      </c>
      <c r="Q3390" s="12" t="s">
        <v>8315</v>
      </c>
      <c r="R3390" t="s">
        <v>8316</v>
      </c>
      <c r="S3390" s="16">
        <f t="shared" si="267"/>
        <v>41985.427361111113</v>
      </c>
      <c r="T3390" s="16">
        <f t="shared" si="268"/>
        <v>42015.427361111113</v>
      </c>
      <c r="U3390">
        <f t="shared" si="269"/>
        <v>2014</v>
      </c>
    </row>
    <row r="3391" spans="1:21" ht="48" x14ac:dyDescent="0.2">
      <c r="A3391" s="9">
        <v>2889</v>
      </c>
      <c r="B3391" s="3" t="s">
        <v>2889</v>
      </c>
      <c r="C3391" s="3" t="s">
        <v>6999</v>
      </c>
      <c r="D3391" s="6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38</v>
      </c>
      <c r="P3391" s="6">
        <f t="shared" si="266"/>
        <v>81.569999999999993</v>
      </c>
      <c r="Q3391" s="12" t="s">
        <v>8315</v>
      </c>
      <c r="R3391" t="s">
        <v>8316</v>
      </c>
      <c r="S3391" s="16">
        <f t="shared" si="267"/>
        <v>41850.863252314812</v>
      </c>
      <c r="T3391" s="16">
        <f t="shared" si="268"/>
        <v>41880.863252314812</v>
      </c>
      <c r="U3391">
        <f t="shared" si="269"/>
        <v>2014</v>
      </c>
    </row>
    <row r="3392" spans="1:21" ht="48" x14ac:dyDescent="0.2">
      <c r="A3392" s="9">
        <v>2896</v>
      </c>
      <c r="B3392" s="3" t="s">
        <v>2896</v>
      </c>
      <c r="C3392" s="3" t="s">
        <v>7006</v>
      </c>
      <c r="D3392" s="6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265"/>
        <v>21</v>
      </c>
      <c r="P3392" s="6">
        <f t="shared" si="266"/>
        <v>52.08</v>
      </c>
      <c r="Q3392" s="12" t="s">
        <v>8315</v>
      </c>
      <c r="R3392" t="s">
        <v>8316</v>
      </c>
      <c r="S3392" s="16">
        <f t="shared" si="267"/>
        <v>42701.908807870372</v>
      </c>
      <c r="T3392" s="16">
        <f t="shared" si="268"/>
        <v>42716.25</v>
      </c>
      <c r="U3392">
        <f t="shared" si="269"/>
        <v>2016</v>
      </c>
    </row>
    <row r="3393" spans="1:21" ht="64" x14ac:dyDescent="0.2">
      <c r="A3393" s="9">
        <v>2977</v>
      </c>
      <c r="B3393" s="3" t="s">
        <v>2977</v>
      </c>
      <c r="C3393" s="3" t="s">
        <v>7087</v>
      </c>
      <c r="D3393" s="6">
        <v>3000</v>
      </c>
      <c r="E3393" s="8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265"/>
        <v>114</v>
      </c>
      <c r="P3393" s="6">
        <f t="shared" si="266"/>
        <v>113.57</v>
      </c>
      <c r="Q3393" s="12" t="s">
        <v>8315</v>
      </c>
      <c r="R3393" t="s">
        <v>8316</v>
      </c>
      <c r="S3393" s="16">
        <f t="shared" si="267"/>
        <v>42026.88118055556</v>
      </c>
      <c r="T3393" s="16">
        <f t="shared" si="268"/>
        <v>42086.093055555553</v>
      </c>
      <c r="U3393">
        <f t="shared" si="269"/>
        <v>2015</v>
      </c>
    </row>
    <row r="3394" spans="1:21" ht="48" x14ac:dyDescent="0.2">
      <c r="A3394" s="9">
        <v>2980</v>
      </c>
      <c r="B3394" s="3" t="s">
        <v>2980</v>
      </c>
      <c r="C3394" s="3" t="s">
        <v>7090</v>
      </c>
      <c r="D3394" s="6">
        <v>3000</v>
      </c>
      <c r="E3394" s="8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265"/>
        <v>109</v>
      </c>
      <c r="P3394" s="6">
        <f t="shared" si="266"/>
        <v>136.46</v>
      </c>
      <c r="Q3394" s="12" t="s">
        <v>8315</v>
      </c>
      <c r="R3394" t="s">
        <v>8316</v>
      </c>
      <c r="S3394" s="16">
        <f t="shared" si="267"/>
        <v>42219.915856481486</v>
      </c>
      <c r="T3394" s="16">
        <f t="shared" si="268"/>
        <v>42240.083333333328</v>
      </c>
      <c r="U3394">
        <f t="shared" si="269"/>
        <v>2015</v>
      </c>
    </row>
    <row r="3395" spans="1:21" ht="48" x14ac:dyDescent="0.2">
      <c r="A3395" s="9">
        <v>3153</v>
      </c>
      <c r="B3395" s="3" t="s">
        <v>3153</v>
      </c>
      <c r="C3395" s="3" t="s">
        <v>7263</v>
      </c>
      <c r="D3395" s="6">
        <v>3000</v>
      </c>
      <c r="E3395" s="8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265"/>
        <v>336</v>
      </c>
      <c r="P3395" s="6">
        <f t="shared" si="266"/>
        <v>41.77</v>
      </c>
      <c r="Q3395" s="12" t="s">
        <v>8315</v>
      </c>
      <c r="R3395" t="s">
        <v>8316</v>
      </c>
      <c r="S3395" s="16">
        <f t="shared" si="267"/>
        <v>40633.154363425929</v>
      </c>
      <c r="T3395" s="16">
        <f t="shared" si="268"/>
        <v>40664.207638888889</v>
      </c>
      <c r="U3395">
        <f t="shared" si="269"/>
        <v>2011</v>
      </c>
    </row>
    <row r="3396" spans="1:21" ht="32" x14ac:dyDescent="0.2">
      <c r="A3396" s="9">
        <v>3167</v>
      </c>
      <c r="B3396" s="3" t="s">
        <v>3167</v>
      </c>
      <c r="C3396" s="3" t="s">
        <v>7277</v>
      </c>
      <c r="D3396" s="6">
        <v>3000</v>
      </c>
      <c r="E3396" s="8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265"/>
        <v>116</v>
      </c>
      <c r="P3396" s="6">
        <f t="shared" si="266"/>
        <v>63.36</v>
      </c>
      <c r="Q3396" s="12" t="s">
        <v>8315</v>
      </c>
      <c r="R3396" t="s">
        <v>8316</v>
      </c>
      <c r="S3396" s="16">
        <f t="shared" si="267"/>
        <v>41839.175706018519</v>
      </c>
      <c r="T3396" s="16">
        <f t="shared" si="268"/>
        <v>41853.175706018519</v>
      </c>
      <c r="U3396">
        <f t="shared" si="269"/>
        <v>2014</v>
      </c>
    </row>
    <row r="3397" spans="1:21" ht="48" x14ac:dyDescent="0.2">
      <c r="A3397" s="9">
        <v>3174</v>
      </c>
      <c r="B3397" s="3" t="s">
        <v>3174</v>
      </c>
      <c r="C3397" s="3" t="s">
        <v>7284</v>
      </c>
      <c r="D3397" s="6">
        <v>3000</v>
      </c>
      <c r="E3397" s="8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265"/>
        <v>101</v>
      </c>
      <c r="P3397" s="6">
        <f t="shared" si="266"/>
        <v>131.91</v>
      </c>
      <c r="Q3397" s="12" t="s">
        <v>8315</v>
      </c>
      <c r="R3397" t="s">
        <v>8316</v>
      </c>
      <c r="S3397" s="16">
        <f t="shared" si="267"/>
        <v>41862.864675925928</v>
      </c>
      <c r="T3397" s="16">
        <f t="shared" si="268"/>
        <v>41876.864675925928</v>
      </c>
      <c r="U3397">
        <f t="shared" si="269"/>
        <v>2014</v>
      </c>
    </row>
    <row r="3398" spans="1:21" ht="48" x14ac:dyDescent="0.2">
      <c r="A3398" s="9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65"/>
        <v>126</v>
      </c>
      <c r="P3398" s="6">
        <f t="shared" si="266"/>
        <v>62.88</v>
      </c>
      <c r="Q3398" s="12" t="s">
        <v>8315</v>
      </c>
      <c r="R3398" t="s">
        <v>8316</v>
      </c>
      <c r="S3398" s="16">
        <f t="shared" si="267"/>
        <v>41013.936562499999</v>
      </c>
      <c r="T3398" s="16">
        <f t="shared" si="268"/>
        <v>41061.165972222225</v>
      </c>
      <c r="U3398">
        <f t="shared" si="269"/>
        <v>2012</v>
      </c>
    </row>
    <row r="3399" spans="1:21" ht="48" x14ac:dyDescent="0.2">
      <c r="A3399" s="9">
        <v>3240</v>
      </c>
      <c r="B3399" s="3" t="s">
        <v>3240</v>
      </c>
      <c r="C3399" s="3" t="s">
        <v>7350</v>
      </c>
      <c r="D3399" s="6">
        <v>3000</v>
      </c>
      <c r="E3399" s="8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265"/>
        <v>101</v>
      </c>
      <c r="P3399" s="6">
        <f t="shared" si="266"/>
        <v>88.74</v>
      </c>
      <c r="Q3399" s="12" t="s">
        <v>8315</v>
      </c>
      <c r="R3399" t="s">
        <v>8316</v>
      </c>
      <c r="S3399" s="16">
        <f t="shared" si="267"/>
        <v>42754.693842592591</v>
      </c>
      <c r="T3399" s="16">
        <f t="shared" si="268"/>
        <v>42782.958333333328</v>
      </c>
      <c r="U3399">
        <f t="shared" si="269"/>
        <v>2017</v>
      </c>
    </row>
    <row r="3400" spans="1:21" ht="48" x14ac:dyDescent="0.2">
      <c r="A3400" s="9">
        <v>3284</v>
      </c>
      <c r="B3400" s="3" t="s">
        <v>3284</v>
      </c>
      <c r="C3400" s="3" t="s">
        <v>7394</v>
      </c>
      <c r="D3400" s="6">
        <v>3000</v>
      </c>
      <c r="E3400" s="8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265"/>
        <v>102</v>
      </c>
      <c r="P3400" s="6">
        <f t="shared" si="266"/>
        <v>203.2</v>
      </c>
      <c r="Q3400" s="12" t="s">
        <v>8315</v>
      </c>
      <c r="R3400" t="s">
        <v>8316</v>
      </c>
      <c r="S3400" s="16">
        <f t="shared" si="267"/>
        <v>42380.884872685187</v>
      </c>
      <c r="T3400" s="16">
        <f t="shared" si="268"/>
        <v>42398.249305555553</v>
      </c>
      <c r="U3400">
        <f t="shared" si="269"/>
        <v>2016</v>
      </c>
    </row>
    <row r="3401" spans="1:21" ht="48" x14ac:dyDescent="0.2">
      <c r="A3401" s="9">
        <v>3299</v>
      </c>
      <c r="B3401" s="3" t="s">
        <v>3299</v>
      </c>
      <c r="C3401" s="3" t="s">
        <v>7409</v>
      </c>
      <c r="D3401" s="6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65"/>
        <v>116</v>
      </c>
      <c r="P3401" s="6">
        <f t="shared" si="266"/>
        <v>55.33</v>
      </c>
      <c r="Q3401" s="12" t="s">
        <v>8315</v>
      </c>
      <c r="R3401" t="s">
        <v>8316</v>
      </c>
      <c r="S3401" s="16">
        <f t="shared" si="267"/>
        <v>42261.917395833334</v>
      </c>
      <c r="T3401" s="16">
        <f t="shared" si="268"/>
        <v>42291.917395833334</v>
      </c>
      <c r="U3401">
        <f t="shared" si="269"/>
        <v>2015</v>
      </c>
    </row>
    <row r="3402" spans="1:21" ht="48" x14ac:dyDescent="0.2">
      <c r="A3402" s="9">
        <v>3300</v>
      </c>
      <c r="B3402" s="3" t="s">
        <v>3300</v>
      </c>
      <c r="C3402" s="3" t="s">
        <v>7410</v>
      </c>
      <c r="D3402" s="6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270">ROUND(E3402/D3402*100,0)</f>
        <v>136</v>
      </c>
      <c r="P3402" s="6">
        <f t="shared" ref="P3402:P3465" si="271">IFERROR(ROUND(E3402/L3402,2),0)</f>
        <v>46.42</v>
      </c>
      <c r="Q3402" s="12" t="s">
        <v>8315</v>
      </c>
      <c r="R3402" t="s">
        <v>8316</v>
      </c>
      <c r="S3402" s="16">
        <f t="shared" ref="S3402:S3465" si="272">(((J3402/60)/60)/24)+DATE(1970,1,1)</f>
        <v>42102.743773148148</v>
      </c>
      <c r="T3402" s="16">
        <f t="shared" ref="T3402:T3465" si="273">(((I3402/60)/60)/24)+DATE(1970,1,1)</f>
        <v>42123.743773148148</v>
      </c>
      <c r="U3402">
        <f t="shared" ref="U3402:U3465" si="274">YEAR(S3402)</f>
        <v>2015</v>
      </c>
    </row>
    <row r="3403" spans="1:21" ht="48" x14ac:dyDescent="0.2">
      <c r="A3403" s="9">
        <v>3301</v>
      </c>
      <c r="B3403" s="3" t="s">
        <v>3301</v>
      </c>
      <c r="C3403" s="3" t="s">
        <v>7411</v>
      </c>
      <c r="D3403" s="6">
        <v>3000</v>
      </c>
      <c r="E3403" s="8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270"/>
        <v>133</v>
      </c>
      <c r="P3403" s="6">
        <f t="shared" si="271"/>
        <v>57.2</v>
      </c>
      <c r="Q3403" s="12" t="s">
        <v>8315</v>
      </c>
      <c r="R3403" t="s">
        <v>8316</v>
      </c>
      <c r="S3403" s="16">
        <f t="shared" si="272"/>
        <v>42538.73583333334</v>
      </c>
      <c r="T3403" s="16">
        <f t="shared" si="273"/>
        <v>42583.290972222225</v>
      </c>
      <c r="U3403">
        <f t="shared" si="274"/>
        <v>2016</v>
      </c>
    </row>
    <row r="3404" spans="1:21" ht="48" x14ac:dyDescent="0.2">
      <c r="A3404" s="9">
        <v>3340</v>
      </c>
      <c r="B3404" s="3" t="s">
        <v>3340</v>
      </c>
      <c r="C3404" s="3" t="s">
        <v>7450</v>
      </c>
      <c r="D3404" s="6">
        <v>3000</v>
      </c>
      <c r="E3404" s="8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270"/>
        <v>138</v>
      </c>
      <c r="P3404" s="6">
        <f t="shared" si="271"/>
        <v>109.08</v>
      </c>
      <c r="Q3404" s="12" t="s">
        <v>8315</v>
      </c>
      <c r="R3404" t="s">
        <v>8316</v>
      </c>
      <c r="S3404" s="16">
        <f t="shared" si="272"/>
        <v>42685.974004629628</v>
      </c>
      <c r="T3404" s="16">
        <f t="shared" si="273"/>
        <v>42710.974004629628</v>
      </c>
      <c r="U3404">
        <f t="shared" si="274"/>
        <v>2016</v>
      </c>
    </row>
    <row r="3405" spans="1:21" ht="32" x14ac:dyDescent="0.2">
      <c r="A3405" s="9">
        <v>3354</v>
      </c>
      <c r="B3405" s="3" t="s">
        <v>3353</v>
      </c>
      <c r="C3405" s="3" t="s">
        <v>7464</v>
      </c>
      <c r="D3405" s="6">
        <v>3000</v>
      </c>
      <c r="E3405" s="8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270"/>
        <v>102</v>
      </c>
      <c r="P3405" s="6">
        <f t="shared" si="271"/>
        <v>55.6</v>
      </c>
      <c r="Q3405" s="12" t="s">
        <v>8315</v>
      </c>
      <c r="R3405" t="s">
        <v>8316</v>
      </c>
      <c r="S3405" s="16">
        <f t="shared" si="272"/>
        <v>42270.7269212963</v>
      </c>
      <c r="T3405" s="16">
        <f t="shared" si="273"/>
        <v>42306.167361111111</v>
      </c>
      <c r="U3405">
        <f t="shared" si="274"/>
        <v>2015</v>
      </c>
    </row>
    <row r="3406" spans="1:21" ht="48" x14ac:dyDescent="0.2">
      <c r="A3406" s="9">
        <v>3364</v>
      </c>
      <c r="B3406" s="3" t="s">
        <v>3363</v>
      </c>
      <c r="C3406" s="3" t="s">
        <v>7474</v>
      </c>
      <c r="D3406" s="6">
        <v>3000</v>
      </c>
      <c r="E3406" s="8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270"/>
        <v>106</v>
      </c>
      <c r="P3406" s="6">
        <f t="shared" si="271"/>
        <v>44.14</v>
      </c>
      <c r="Q3406" s="12" t="s">
        <v>8315</v>
      </c>
      <c r="R3406" t="s">
        <v>8316</v>
      </c>
      <c r="S3406" s="16">
        <f t="shared" si="272"/>
        <v>42422.977418981478</v>
      </c>
      <c r="T3406" s="16">
        <f t="shared" si="273"/>
        <v>42444.875</v>
      </c>
      <c r="U3406">
        <f t="shared" si="274"/>
        <v>2016</v>
      </c>
    </row>
    <row r="3407" spans="1:21" ht="48" x14ac:dyDescent="0.2">
      <c r="A3407" s="9">
        <v>3375</v>
      </c>
      <c r="B3407" s="3" t="s">
        <v>3374</v>
      </c>
      <c r="C3407" s="3" t="s">
        <v>7485</v>
      </c>
      <c r="D3407" s="6">
        <v>3000</v>
      </c>
      <c r="E3407" s="8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 s="6">
        <f t="shared" si="271"/>
        <v>176.47</v>
      </c>
      <c r="Q3407" s="12" t="s">
        <v>8315</v>
      </c>
      <c r="R3407" t="s">
        <v>8316</v>
      </c>
      <c r="S3407" s="16">
        <f t="shared" si="272"/>
        <v>41765.610798611109</v>
      </c>
      <c r="T3407" s="16">
        <f t="shared" si="273"/>
        <v>41777.610798611109</v>
      </c>
      <c r="U3407">
        <f t="shared" si="274"/>
        <v>2014</v>
      </c>
    </row>
    <row r="3408" spans="1:21" ht="48" x14ac:dyDescent="0.2">
      <c r="A3408" s="9">
        <v>3380</v>
      </c>
      <c r="B3408" s="3" t="s">
        <v>3379</v>
      </c>
      <c r="C3408" s="3" t="s">
        <v>7490</v>
      </c>
      <c r="D3408" s="6">
        <v>3000</v>
      </c>
      <c r="E3408" s="8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270"/>
        <v>104</v>
      </c>
      <c r="P3408" s="6">
        <f t="shared" si="271"/>
        <v>111.89</v>
      </c>
      <c r="Q3408" s="12" t="s">
        <v>8315</v>
      </c>
      <c r="R3408" t="s">
        <v>8316</v>
      </c>
      <c r="S3408" s="16">
        <f t="shared" si="272"/>
        <v>41937.95344907407</v>
      </c>
      <c r="T3408" s="16">
        <f t="shared" si="273"/>
        <v>41972.995115740734</v>
      </c>
      <c r="U3408">
        <f t="shared" si="274"/>
        <v>2014</v>
      </c>
    </row>
    <row r="3409" spans="1:21" ht="48" x14ac:dyDescent="0.2">
      <c r="A3409" s="9">
        <v>3387</v>
      </c>
      <c r="B3409" s="3" t="s">
        <v>3386</v>
      </c>
      <c r="C3409" s="3" t="s">
        <v>7497</v>
      </c>
      <c r="D3409" s="6">
        <v>3000</v>
      </c>
      <c r="E3409" s="8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270"/>
        <v>117</v>
      </c>
      <c r="P3409" s="6">
        <f t="shared" si="271"/>
        <v>100.17</v>
      </c>
      <c r="Q3409" s="12" t="s">
        <v>8315</v>
      </c>
      <c r="R3409" t="s">
        <v>8316</v>
      </c>
      <c r="S3409" s="16">
        <f t="shared" si="272"/>
        <v>41947.762592592589</v>
      </c>
      <c r="T3409" s="16">
        <f t="shared" si="273"/>
        <v>41987.762592592597</v>
      </c>
      <c r="U3409">
        <f t="shared" si="274"/>
        <v>2014</v>
      </c>
    </row>
    <row r="3410" spans="1:21" ht="48" x14ac:dyDescent="0.2">
      <c r="A3410" s="9">
        <v>3410</v>
      </c>
      <c r="B3410" s="3" t="s">
        <v>3409</v>
      </c>
      <c r="C3410" s="3" t="s">
        <v>7520</v>
      </c>
      <c r="D3410" s="6">
        <v>3000</v>
      </c>
      <c r="E3410" s="8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270"/>
        <v>109</v>
      </c>
      <c r="P3410" s="6">
        <f t="shared" si="271"/>
        <v>81.38</v>
      </c>
      <c r="Q3410" s="12" t="s">
        <v>8315</v>
      </c>
      <c r="R3410" t="s">
        <v>8316</v>
      </c>
      <c r="S3410" s="16">
        <f t="shared" si="272"/>
        <v>42500.041550925926</v>
      </c>
      <c r="T3410" s="16">
        <f t="shared" si="273"/>
        <v>42527.291666666672</v>
      </c>
      <c r="U3410">
        <f t="shared" si="274"/>
        <v>2016</v>
      </c>
    </row>
    <row r="3411" spans="1:21" ht="48" x14ac:dyDescent="0.2">
      <c r="A3411" s="9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70"/>
        <v>100</v>
      </c>
      <c r="P3411" s="6">
        <f t="shared" si="271"/>
        <v>115.38</v>
      </c>
      <c r="Q3411" s="12" t="s">
        <v>8315</v>
      </c>
      <c r="R3411" t="s">
        <v>8316</v>
      </c>
      <c r="S3411" s="16">
        <f t="shared" si="272"/>
        <v>41879.959050925929</v>
      </c>
      <c r="T3411" s="16">
        <f t="shared" si="273"/>
        <v>41909.959050925929</v>
      </c>
      <c r="U3411">
        <f t="shared" si="274"/>
        <v>2014</v>
      </c>
    </row>
    <row r="3412" spans="1:21" ht="48" x14ac:dyDescent="0.2">
      <c r="A3412" s="9">
        <v>3414</v>
      </c>
      <c r="B3412" s="3" t="s">
        <v>3413</v>
      </c>
      <c r="C3412" s="3" t="s">
        <v>7524</v>
      </c>
      <c r="D3412" s="6">
        <v>3000</v>
      </c>
      <c r="E3412" s="8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270"/>
        <v>104</v>
      </c>
      <c r="P3412" s="6">
        <f t="shared" si="271"/>
        <v>70.569999999999993</v>
      </c>
      <c r="Q3412" s="12" t="s">
        <v>8315</v>
      </c>
      <c r="R3412" t="s">
        <v>8316</v>
      </c>
      <c r="S3412" s="16">
        <f t="shared" si="272"/>
        <v>42675.832465277781</v>
      </c>
      <c r="T3412" s="16">
        <f t="shared" si="273"/>
        <v>42705.332638888889</v>
      </c>
      <c r="U3412">
        <f t="shared" si="274"/>
        <v>2016</v>
      </c>
    </row>
    <row r="3413" spans="1:21" ht="48" x14ac:dyDescent="0.2">
      <c r="A3413" s="9">
        <v>3422</v>
      </c>
      <c r="B3413" s="3" t="s">
        <v>3421</v>
      </c>
      <c r="C3413" s="3" t="s">
        <v>7532</v>
      </c>
      <c r="D3413" s="6">
        <v>3000</v>
      </c>
      <c r="E3413" s="8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270"/>
        <v>109</v>
      </c>
      <c r="P3413" s="6">
        <f t="shared" si="271"/>
        <v>71.150000000000006</v>
      </c>
      <c r="Q3413" s="12" t="s">
        <v>8315</v>
      </c>
      <c r="R3413" t="s">
        <v>8316</v>
      </c>
      <c r="S3413" s="16">
        <f t="shared" si="272"/>
        <v>42323.562222222223</v>
      </c>
      <c r="T3413" s="16">
        <f t="shared" si="273"/>
        <v>42352</v>
      </c>
      <c r="U3413">
        <f t="shared" si="274"/>
        <v>2015</v>
      </c>
    </row>
    <row r="3414" spans="1:21" ht="48" x14ac:dyDescent="0.2">
      <c r="A3414" s="9">
        <v>3437</v>
      </c>
      <c r="B3414" s="3" t="s">
        <v>3436</v>
      </c>
      <c r="C3414" s="3" t="s">
        <v>7547</v>
      </c>
      <c r="D3414" s="6">
        <v>3000</v>
      </c>
      <c r="E3414" s="8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270"/>
        <v>101</v>
      </c>
      <c r="P3414" s="6">
        <f t="shared" si="271"/>
        <v>84.17</v>
      </c>
      <c r="Q3414" s="12" t="s">
        <v>8315</v>
      </c>
      <c r="R3414" t="s">
        <v>8316</v>
      </c>
      <c r="S3414" s="16">
        <f t="shared" si="272"/>
        <v>42205.710879629631</v>
      </c>
      <c r="T3414" s="16">
        <f t="shared" si="273"/>
        <v>42235.710879629631</v>
      </c>
      <c r="U3414">
        <f t="shared" si="274"/>
        <v>2015</v>
      </c>
    </row>
    <row r="3415" spans="1:21" ht="48" x14ac:dyDescent="0.2">
      <c r="A3415" s="9">
        <v>3456</v>
      </c>
      <c r="B3415" s="3" t="s">
        <v>3455</v>
      </c>
      <c r="C3415" s="3" t="s">
        <v>7566</v>
      </c>
      <c r="D3415" s="6">
        <v>3000</v>
      </c>
      <c r="E3415" s="8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270"/>
        <v>191</v>
      </c>
      <c r="P3415" s="6">
        <f t="shared" si="271"/>
        <v>358.69</v>
      </c>
      <c r="Q3415" s="12" t="s">
        <v>8315</v>
      </c>
      <c r="R3415" t="s">
        <v>8316</v>
      </c>
      <c r="S3415" s="16">
        <f t="shared" si="272"/>
        <v>41821.205636574072</v>
      </c>
      <c r="T3415" s="16">
        <f t="shared" si="273"/>
        <v>41852.290972222225</v>
      </c>
      <c r="U3415">
        <f t="shared" si="274"/>
        <v>2014</v>
      </c>
    </row>
    <row r="3416" spans="1:21" ht="16" x14ac:dyDescent="0.2">
      <c r="A3416" s="9">
        <v>3467</v>
      </c>
      <c r="B3416" s="3" t="s">
        <v>3466</v>
      </c>
      <c r="C3416" s="3" t="s">
        <v>7577</v>
      </c>
      <c r="D3416" s="6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270"/>
        <v>101</v>
      </c>
      <c r="P3416" s="6">
        <f t="shared" si="271"/>
        <v>64.47</v>
      </c>
      <c r="Q3416" s="12" t="s">
        <v>8315</v>
      </c>
      <c r="R3416" t="s">
        <v>8316</v>
      </c>
      <c r="S3416" s="16">
        <f t="shared" si="272"/>
        <v>42053.671666666662</v>
      </c>
      <c r="T3416" s="16">
        <f t="shared" si="273"/>
        <v>42083.630000000005</v>
      </c>
      <c r="U3416">
        <f t="shared" si="274"/>
        <v>2015</v>
      </c>
    </row>
    <row r="3417" spans="1:21" ht="48" x14ac:dyDescent="0.2">
      <c r="A3417" s="9">
        <v>3482</v>
      </c>
      <c r="B3417" s="3" t="s">
        <v>3481</v>
      </c>
      <c r="C3417" s="3" t="s">
        <v>7592</v>
      </c>
      <c r="D3417" s="6">
        <v>3000</v>
      </c>
      <c r="E3417" s="8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270"/>
        <v>138</v>
      </c>
      <c r="P3417" s="6">
        <f t="shared" si="271"/>
        <v>51.88</v>
      </c>
      <c r="Q3417" s="12" t="s">
        <v>8315</v>
      </c>
      <c r="R3417" t="s">
        <v>8316</v>
      </c>
      <c r="S3417" s="16">
        <f t="shared" si="272"/>
        <v>41796.771597222221</v>
      </c>
      <c r="T3417" s="16">
        <f t="shared" si="273"/>
        <v>41826.771597222221</v>
      </c>
      <c r="U3417">
        <f t="shared" si="274"/>
        <v>2014</v>
      </c>
    </row>
    <row r="3418" spans="1:21" ht="48" x14ac:dyDescent="0.2">
      <c r="A3418" s="9">
        <v>3486</v>
      </c>
      <c r="B3418" s="3" t="s">
        <v>3485</v>
      </c>
      <c r="C3418" s="3" t="s">
        <v>7596</v>
      </c>
      <c r="D3418" s="6">
        <v>3000</v>
      </c>
      <c r="E3418" s="8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270"/>
        <v>155</v>
      </c>
      <c r="P3418" s="6">
        <f t="shared" si="271"/>
        <v>83.14</v>
      </c>
      <c r="Q3418" s="12" t="s">
        <v>8315</v>
      </c>
      <c r="R3418" t="s">
        <v>8316</v>
      </c>
      <c r="S3418" s="16">
        <f t="shared" si="272"/>
        <v>42126.87501157407</v>
      </c>
      <c r="T3418" s="16">
        <f t="shared" si="273"/>
        <v>42158.290972222225</v>
      </c>
      <c r="U3418">
        <f t="shared" si="274"/>
        <v>2015</v>
      </c>
    </row>
    <row r="3419" spans="1:21" ht="48" x14ac:dyDescent="0.2">
      <c r="A3419" s="9">
        <v>3488</v>
      </c>
      <c r="B3419" s="3" t="s">
        <v>3487</v>
      </c>
      <c r="C3419" s="3" t="s">
        <v>7598</v>
      </c>
      <c r="D3419" s="6">
        <v>3000</v>
      </c>
      <c r="E3419" s="8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270"/>
        <v>121</v>
      </c>
      <c r="P3419" s="6">
        <f t="shared" si="271"/>
        <v>125.38</v>
      </c>
      <c r="Q3419" s="12" t="s">
        <v>8315</v>
      </c>
      <c r="R3419" t="s">
        <v>8316</v>
      </c>
      <c r="S3419" s="16">
        <f t="shared" si="272"/>
        <v>42087.768055555556</v>
      </c>
      <c r="T3419" s="16">
        <f t="shared" si="273"/>
        <v>42111.666666666672</v>
      </c>
      <c r="U3419">
        <f t="shared" si="274"/>
        <v>2015</v>
      </c>
    </row>
    <row r="3420" spans="1:21" ht="48" x14ac:dyDescent="0.2">
      <c r="A3420" s="9">
        <v>3496</v>
      </c>
      <c r="B3420" s="3" t="s">
        <v>3495</v>
      </c>
      <c r="C3420" s="3" t="s">
        <v>7606</v>
      </c>
      <c r="D3420" s="6">
        <v>3000</v>
      </c>
      <c r="E3420" s="8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270"/>
        <v>124</v>
      </c>
      <c r="P3420" s="6">
        <f t="shared" si="271"/>
        <v>47.85</v>
      </c>
      <c r="Q3420" s="12" t="s">
        <v>8315</v>
      </c>
      <c r="R3420" t="s">
        <v>8316</v>
      </c>
      <c r="S3420" s="16">
        <f t="shared" si="272"/>
        <v>42584.846828703703</v>
      </c>
      <c r="T3420" s="16">
        <f t="shared" si="273"/>
        <v>42624.846828703703</v>
      </c>
      <c r="U3420">
        <f t="shared" si="274"/>
        <v>2016</v>
      </c>
    </row>
    <row r="3421" spans="1:21" ht="48" x14ac:dyDescent="0.2">
      <c r="A3421" s="9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70"/>
        <v>102</v>
      </c>
      <c r="P3421" s="6">
        <f t="shared" si="271"/>
        <v>105</v>
      </c>
      <c r="Q3421" s="12" t="s">
        <v>8315</v>
      </c>
      <c r="R3421" t="s">
        <v>8316</v>
      </c>
      <c r="S3421" s="16">
        <f t="shared" si="272"/>
        <v>41829.734259259261</v>
      </c>
      <c r="T3421" s="16">
        <f t="shared" si="273"/>
        <v>41874.734259259261</v>
      </c>
      <c r="U3421">
        <f t="shared" si="274"/>
        <v>2014</v>
      </c>
    </row>
    <row r="3422" spans="1:21" ht="48" x14ac:dyDescent="0.2">
      <c r="A3422" s="9">
        <v>3509</v>
      </c>
      <c r="B3422" s="3" t="s">
        <v>3508</v>
      </c>
      <c r="C3422" s="3" t="s">
        <v>7619</v>
      </c>
      <c r="D3422" s="6">
        <v>3000</v>
      </c>
      <c r="E3422" s="8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270"/>
        <v>106</v>
      </c>
      <c r="P3422" s="6">
        <f t="shared" si="271"/>
        <v>96.67</v>
      </c>
      <c r="Q3422" s="12" t="s">
        <v>8315</v>
      </c>
      <c r="R3422" t="s">
        <v>8316</v>
      </c>
      <c r="S3422" s="16">
        <f t="shared" si="272"/>
        <v>41950.859560185185</v>
      </c>
      <c r="T3422" s="16">
        <f t="shared" si="273"/>
        <v>41964.204861111109</v>
      </c>
      <c r="U3422">
        <f t="shared" si="274"/>
        <v>2014</v>
      </c>
    </row>
    <row r="3423" spans="1:21" ht="48" x14ac:dyDescent="0.2">
      <c r="A3423" s="9">
        <v>3515</v>
      </c>
      <c r="B3423" s="3" t="s">
        <v>3514</v>
      </c>
      <c r="C3423" s="3" t="s">
        <v>7625</v>
      </c>
      <c r="D3423" s="6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70"/>
        <v>103</v>
      </c>
      <c r="P3423" s="6">
        <f t="shared" si="271"/>
        <v>66.959999999999994</v>
      </c>
      <c r="Q3423" s="12" t="s">
        <v>8315</v>
      </c>
      <c r="R3423" t="s">
        <v>8316</v>
      </c>
      <c r="S3423" s="16">
        <f t="shared" si="272"/>
        <v>42125.772812499999</v>
      </c>
      <c r="T3423" s="16">
        <f t="shared" si="273"/>
        <v>42155.772812499999</v>
      </c>
      <c r="U3423">
        <f t="shared" si="274"/>
        <v>2015</v>
      </c>
    </row>
    <row r="3424" spans="1:21" ht="32" x14ac:dyDescent="0.2">
      <c r="A3424" s="9">
        <v>3573</v>
      </c>
      <c r="B3424" s="3" t="s">
        <v>3572</v>
      </c>
      <c r="C3424" s="3" t="s">
        <v>7683</v>
      </c>
      <c r="D3424" s="6">
        <v>3000</v>
      </c>
      <c r="E3424" s="8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270"/>
        <v>103</v>
      </c>
      <c r="P3424" s="6">
        <f t="shared" si="271"/>
        <v>39.54</v>
      </c>
      <c r="Q3424" s="12" t="s">
        <v>8315</v>
      </c>
      <c r="R3424" t="s">
        <v>8316</v>
      </c>
      <c r="S3424" s="16">
        <f t="shared" si="272"/>
        <v>41921.375532407408</v>
      </c>
      <c r="T3424" s="16">
        <f t="shared" si="273"/>
        <v>41951.417199074072</v>
      </c>
      <c r="U3424">
        <f t="shared" si="274"/>
        <v>2014</v>
      </c>
    </row>
    <row r="3425" spans="1:21" ht="48" x14ac:dyDescent="0.2">
      <c r="A3425" s="9">
        <v>3583</v>
      </c>
      <c r="B3425" s="3" t="s">
        <v>3582</v>
      </c>
      <c r="C3425" s="3" t="s">
        <v>7693</v>
      </c>
      <c r="D3425" s="6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270"/>
        <v>109</v>
      </c>
      <c r="P3425" s="6">
        <f t="shared" si="271"/>
        <v>135.63</v>
      </c>
      <c r="Q3425" s="12" t="s">
        <v>8315</v>
      </c>
      <c r="R3425" t="s">
        <v>8316</v>
      </c>
      <c r="S3425" s="16">
        <f t="shared" si="272"/>
        <v>42418.425983796296</v>
      </c>
      <c r="T3425" s="16">
        <f t="shared" si="273"/>
        <v>42478.384317129632</v>
      </c>
      <c r="U3425">
        <f t="shared" si="274"/>
        <v>2016</v>
      </c>
    </row>
    <row r="3426" spans="1:21" ht="96" x14ac:dyDescent="0.2">
      <c r="A3426" s="9">
        <v>3584</v>
      </c>
      <c r="B3426" s="3" t="s">
        <v>3583</v>
      </c>
      <c r="C3426" s="3" t="s">
        <v>7694</v>
      </c>
      <c r="D3426" s="6">
        <v>3000</v>
      </c>
      <c r="E3426" s="8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270"/>
        <v>116</v>
      </c>
      <c r="P3426" s="6">
        <f t="shared" si="271"/>
        <v>30.94</v>
      </c>
      <c r="Q3426" s="12" t="s">
        <v>8315</v>
      </c>
      <c r="R3426" t="s">
        <v>8316</v>
      </c>
      <c r="S3426" s="16">
        <f t="shared" si="272"/>
        <v>42168.316481481481</v>
      </c>
      <c r="T3426" s="16">
        <f t="shared" si="273"/>
        <v>42198.316481481481</v>
      </c>
      <c r="U3426">
        <f t="shared" si="274"/>
        <v>2015</v>
      </c>
    </row>
    <row r="3427" spans="1:21" ht="48" x14ac:dyDescent="0.2">
      <c r="A3427" s="9">
        <v>3593</v>
      </c>
      <c r="B3427" s="3" t="s">
        <v>3592</v>
      </c>
      <c r="C3427" s="3" t="s">
        <v>7703</v>
      </c>
      <c r="D3427" s="6">
        <v>3000</v>
      </c>
      <c r="E3427" s="8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270"/>
        <v>111</v>
      </c>
      <c r="P3427" s="6">
        <f t="shared" si="271"/>
        <v>77.19</v>
      </c>
      <c r="Q3427" s="12" t="s">
        <v>8315</v>
      </c>
      <c r="R3427" t="s">
        <v>8316</v>
      </c>
      <c r="S3427" s="16">
        <f t="shared" si="272"/>
        <v>41974.898599537039</v>
      </c>
      <c r="T3427" s="16">
        <f t="shared" si="273"/>
        <v>42009.851388888885</v>
      </c>
      <c r="U3427">
        <f t="shared" si="274"/>
        <v>2014</v>
      </c>
    </row>
    <row r="3428" spans="1:21" ht="48" x14ac:dyDescent="0.2">
      <c r="A3428" s="9">
        <v>3604</v>
      </c>
      <c r="B3428" s="3" t="s">
        <v>3603</v>
      </c>
      <c r="C3428" s="3" t="s">
        <v>7714</v>
      </c>
      <c r="D3428" s="6">
        <v>3000</v>
      </c>
      <c r="E3428" s="8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270"/>
        <v>113</v>
      </c>
      <c r="P3428" s="6">
        <f t="shared" si="271"/>
        <v>49.06</v>
      </c>
      <c r="Q3428" s="12" t="s">
        <v>8315</v>
      </c>
      <c r="R3428" t="s">
        <v>8316</v>
      </c>
      <c r="S3428" s="16">
        <f t="shared" si="272"/>
        <v>42483.015694444446</v>
      </c>
      <c r="T3428" s="16">
        <f t="shared" si="273"/>
        <v>42489.290972222225</v>
      </c>
      <c r="U3428">
        <f t="shared" si="274"/>
        <v>2016</v>
      </c>
    </row>
    <row r="3429" spans="1:21" ht="48" x14ac:dyDescent="0.2">
      <c r="A3429" s="9">
        <v>3606</v>
      </c>
      <c r="B3429" s="3" t="s">
        <v>3605</v>
      </c>
      <c r="C3429" s="3" t="s">
        <v>7716</v>
      </c>
      <c r="D3429" s="6">
        <v>3000</v>
      </c>
      <c r="E3429" s="8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270"/>
        <v>130</v>
      </c>
      <c r="P3429" s="6">
        <f t="shared" si="271"/>
        <v>61.06</v>
      </c>
      <c r="Q3429" s="12" t="s">
        <v>8315</v>
      </c>
      <c r="R3429" t="s">
        <v>8316</v>
      </c>
      <c r="S3429" s="16">
        <f t="shared" si="272"/>
        <v>42566.604826388888</v>
      </c>
      <c r="T3429" s="16">
        <f t="shared" si="273"/>
        <v>42596.604826388888</v>
      </c>
      <c r="U3429">
        <f t="shared" si="274"/>
        <v>2016</v>
      </c>
    </row>
    <row r="3430" spans="1:21" ht="48" x14ac:dyDescent="0.2">
      <c r="A3430" s="9">
        <v>3621</v>
      </c>
      <c r="B3430" s="3" t="s">
        <v>3619</v>
      </c>
      <c r="C3430" s="3" t="s">
        <v>7731</v>
      </c>
      <c r="D3430" s="6">
        <v>3000</v>
      </c>
      <c r="E3430" s="8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270"/>
        <v>110</v>
      </c>
      <c r="P3430" s="6">
        <f t="shared" si="271"/>
        <v>47.03</v>
      </c>
      <c r="Q3430" s="12" t="s">
        <v>8315</v>
      </c>
      <c r="R3430" t="s">
        <v>8316</v>
      </c>
      <c r="S3430" s="16">
        <f t="shared" si="272"/>
        <v>42619.935694444444</v>
      </c>
      <c r="T3430" s="16">
        <f t="shared" si="273"/>
        <v>42643.875</v>
      </c>
      <c r="U3430">
        <f t="shared" si="274"/>
        <v>2016</v>
      </c>
    </row>
    <row r="3431" spans="1:21" ht="80" x14ac:dyDescent="0.2">
      <c r="A3431" s="9">
        <v>3624</v>
      </c>
      <c r="B3431" s="3" t="s">
        <v>3622</v>
      </c>
      <c r="C3431" s="3" t="s">
        <v>7734</v>
      </c>
      <c r="D3431" s="6">
        <v>3000</v>
      </c>
      <c r="E3431" s="8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70"/>
        <v>105</v>
      </c>
      <c r="P3431" s="6">
        <f t="shared" si="271"/>
        <v>80.72</v>
      </c>
      <c r="Q3431" s="12" t="s">
        <v>8315</v>
      </c>
      <c r="R3431" t="s">
        <v>8316</v>
      </c>
      <c r="S3431" s="16">
        <f t="shared" si="272"/>
        <v>42545.774189814809</v>
      </c>
      <c r="T3431" s="16">
        <f t="shared" si="273"/>
        <v>42605.774189814809</v>
      </c>
      <c r="U3431">
        <f t="shared" si="274"/>
        <v>2016</v>
      </c>
    </row>
    <row r="3432" spans="1:21" ht="48" x14ac:dyDescent="0.2">
      <c r="A3432" s="9">
        <v>3625</v>
      </c>
      <c r="B3432" s="3" t="s">
        <v>3623</v>
      </c>
      <c r="C3432" s="3" t="s">
        <v>7735</v>
      </c>
      <c r="D3432" s="6">
        <v>3000</v>
      </c>
      <c r="E3432" s="8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270"/>
        <v>103</v>
      </c>
      <c r="P3432" s="6">
        <f t="shared" si="271"/>
        <v>39.49</v>
      </c>
      <c r="Q3432" s="12" t="s">
        <v>8315</v>
      </c>
      <c r="R3432" t="s">
        <v>8316</v>
      </c>
      <c r="S3432" s="16">
        <f t="shared" si="272"/>
        <v>42157.652511574073</v>
      </c>
      <c r="T3432" s="16">
        <f t="shared" si="273"/>
        <v>42187.652511574073</v>
      </c>
      <c r="U3432">
        <f t="shared" si="274"/>
        <v>2015</v>
      </c>
    </row>
    <row r="3433" spans="1:21" ht="48" x14ac:dyDescent="0.2">
      <c r="A3433" s="9">
        <v>3659</v>
      </c>
      <c r="B3433" s="3" t="s">
        <v>3656</v>
      </c>
      <c r="C3433" s="3" t="s">
        <v>7769</v>
      </c>
      <c r="D3433" s="6">
        <v>3000</v>
      </c>
      <c r="E3433" s="8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270"/>
        <v>102</v>
      </c>
      <c r="P3433" s="6">
        <f t="shared" si="271"/>
        <v>235.46</v>
      </c>
      <c r="Q3433" s="12" t="s">
        <v>8315</v>
      </c>
      <c r="R3433" t="s">
        <v>8316</v>
      </c>
      <c r="S3433" s="16">
        <f t="shared" si="272"/>
        <v>42055.277199074073</v>
      </c>
      <c r="T3433" s="16">
        <f t="shared" si="273"/>
        <v>42082.610416666663</v>
      </c>
      <c r="U3433">
        <f t="shared" si="274"/>
        <v>2015</v>
      </c>
    </row>
    <row r="3434" spans="1:21" ht="48" x14ac:dyDescent="0.2">
      <c r="A3434" s="9">
        <v>3661</v>
      </c>
      <c r="B3434" s="3" t="s">
        <v>3658</v>
      </c>
      <c r="C3434" s="3" t="s">
        <v>7771</v>
      </c>
      <c r="D3434" s="6">
        <v>3000</v>
      </c>
      <c r="E3434" s="8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270"/>
        <v>111</v>
      </c>
      <c r="P3434" s="6">
        <f t="shared" si="271"/>
        <v>92.5</v>
      </c>
      <c r="Q3434" s="12" t="s">
        <v>8315</v>
      </c>
      <c r="R3434" t="s">
        <v>8316</v>
      </c>
      <c r="S3434" s="16">
        <f t="shared" si="272"/>
        <v>42447.896666666667</v>
      </c>
      <c r="T3434" s="16">
        <f t="shared" si="273"/>
        <v>42470.166666666672</v>
      </c>
      <c r="U3434">
        <f t="shared" si="274"/>
        <v>2016</v>
      </c>
    </row>
    <row r="3435" spans="1:21" ht="48" x14ac:dyDescent="0.2">
      <c r="A3435" s="9">
        <v>3667</v>
      </c>
      <c r="B3435" s="3" t="s">
        <v>3664</v>
      </c>
      <c r="C3435" s="3" t="s">
        <v>7777</v>
      </c>
      <c r="D3435" s="6">
        <v>3000</v>
      </c>
      <c r="E3435" s="8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270"/>
        <v>103</v>
      </c>
      <c r="P3435" s="6">
        <f t="shared" si="271"/>
        <v>53.36</v>
      </c>
      <c r="Q3435" s="12" t="s">
        <v>8315</v>
      </c>
      <c r="R3435" t="s">
        <v>8316</v>
      </c>
      <c r="S3435" s="16">
        <f t="shared" si="272"/>
        <v>42173.970127314817</v>
      </c>
      <c r="T3435" s="16">
        <f t="shared" si="273"/>
        <v>42203.970127314817</v>
      </c>
      <c r="U3435">
        <f t="shared" si="274"/>
        <v>2015</v>
      </c>
    </row>
    <row r="3436" spans="1:21" ht="48" x14ac:dyDescent="0.2">
      <c r="A3436" s="9">
        <v>3672</v>
      </c>
      <c r="B3436" s="3" t="s">
        <v>3669</v>
      </c>
      <c r="C3436" s="3" t="s">
        <v>7782</v>
      </c>
      <c r="D3436" s="6">
        <v>3000</v>
      </c>
      <c r="E3436" s="8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270"/>
        <v>102</v>
      </c>
      <c r="P3436" s="6">
        <f t="shared" si="271"/>
        <v>53.44</v>
      </c>
      <c r="Q3436" s="12" t="s">
        <v>8315</v>
      </c>
      <c r="R3436" t="s">
        <v>8316</v>
      </c>
      <c r="S3436" s="16">
        <f t="shared" si="272"/>
        <v>41878.946574074071</v>
      </c>
      <c r="T3436" s="16">
        <f t="shared" si="273"/>
        <v>41908.946574074071</v>
      </c>
      <c r="U3436">
        <f t="shared" si="274"/>
        <v>2014</v>
      </c>
    </row>
    <row r="3437" spans="1:21" ht="32" x14ac:dyDescent="0.2">
      <c r="A3437" s="9">
        <v>3680</v>
      </c>
      <c r="B3437" s="3" t="s">
        <v>3677</v>
      </c>
      <c r="C3437" s="3" t="s">
        <v>7790</v>
      </c>
      <c r="D3437" s="6">
        <v>3000</v>
      </c>
      <c r="E3437" s="8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270"/>
        <v>113</v>
      </c>
      <c r="P3437" s="6">
        <f t="shared" si="271"/>
        <v>99.5</v>
      </c>
      <c r="Q3437" s="12" t="s">
        <v>8315</v>
      </c>
      <c r="R3437" t="s">
        <v>8316</v>
      </c>
      <c r="S3437" s="16">
        <f t="shared" si="272"/>
        <v>42627.454097222217</v>
      </c>
      <c r="T3437" s="16">
        <f t="shared" si="273"/>
        <v>42648.454097222217</v>
      </c>
      <c r="U3437">
        <f t="shared" si="274"/>
        <v>2016</v>
      </c>
    </row>
    <row r="3438" spans="1:21" ht="48" x14ac:dyDescent="0.2">
      <c r="A3438" s="9">
        <v>3682</v>
      </c>
      <c r="B3438" s="3" t="s">
        <v>3679</v>
      </c>
      <c r="C3438" s="3" t="s">
        <v>7792</v>
      </c>
      <c r="D3438" s="6">
        <v>3000</v>
      </c>
      <c r="E3438" s="8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270"/>
        <v>139</v>
      </c>
      <c r="P3438" s="6">
        <f t="shared" si="271"/>
        <v>62.33</v>
      </c>
      <c r="Q3438" s="12" t="s">
        <v>8315</v>
      </c>
      <c r="R3438" t="s">
        <v>8316</v>
      </c>
      <c r="S3438" s="16">
        <f t="shared" si="272"/>
        <v>41772.685393518521</v>
      </c>
      <c r="T3438" s="16">
        <f t="shared" si="273"/>
        <v>41806.290972222225</v>
      </c>
      <c r="U3438">
        <f t="shared" si="274"/>
        <v>2014</v>
      </c>
    </row>
    <row r="3439" spans="1:21" ht="48" x14ac:dyDescent="0.2">
      <c r="A3439" s="9">
        <v>3688</v>
      </c>
      <c r="B3439" s="3" t="s">
        <v>3685</v>
      </c>
      <c r="C3439" s="3" t="s">
        <v>7798</v>
      </c>
      <c r="D3439" s="6">
        <v>3000</v>
      </c>
      <c r="E3439" s="8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270"/>
        <v>109</v>
      </c>
      <c r="P3439" s="6">
        <f t="shared" si="271"/>
        <v>83.97</v>
      </c>
      <c r="Q3439" s="12" t="s">
        <v>8315</v>
      </c>
      <c r="R3439" t="s">
        <v>8316</v>
      </c>
      <c r="S3439" s="16">
        <f t="shared" si="272"/>
        <v>41829.787083333329</v>
      </c>
      <c r="T3439" s="16">
        <f t="shared" si="273"/>
        <v>41859.787083333329</v>
      </c>
      <c r="U3439">
        <f t="shared" si="274"/>
        <v>2014</v>
      </c>
    </row>
    <row r="3440" spans="1:21" ht="48" x14ac:dyDescent="0.2">
      <c r="A3440" s="9">
        <v>3689</v>
      </c>
      <c r="B3440" s="3" t="s">
        <v>3686</v>
      </c>
      <c r="C3440" s="3" t="s">
        <v>7799</v>
      </c>
      <c r="D3440" s="6">
        <v>3000</v>
      </c>
      <c r="E3440" s="8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270"/>
        <v>118</v>
      </c>
      <c r="P3440" s="6">
        <f t="shared" si="271"/>
        <v>57.26</v>
      </c>
      <c r="Q3440" s="12" t="s">
        <v>8315</v>
      </c>
      <c r="R3440" t="s">
        <v>8316</v>
      </c>
      <c r="S3440" s="16">
        <f t="shared" si="272"/>
        <v>42147.826840277776</v>
      </c>
      <c r="T3440" s="16">
        <f t="shared" si="273"/>
        <v>42176.934027777781</v>
      </c>
      <c r="U3440">
        <f t="shared" si="274"/>
        <v>2015</v>
      </c>
    </row>
    <row r="3441" spans="1:21" ht="48" x14ac:dyDescent="0.2">
      <c r="A3441" s="9">
        <v>3702</v>
      </c>
      <c r="B3441" s="3" t="s">
        <v>3699</v>
      </c>
      <c r="C3441" s="3" t="s">
        <v>7812</v>
      </c>
      <c r="D3441" s="6">
        <v>3000</v>
      </c>
      <c r="E3441" s="8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270"/>
        <v>109</v>
      </c>
      <c r="P3441" s="6">
        <f t="shared" si="271"/>
        <v>155.94999999999999</v>
      </c>
      <c r="Q3441" s="12" t="s">
        <v>8315</v>
      </c>
      <c r="R3441" t="s">
        <v>8316</v>
      </c>
      <c r="S3441" s="16">
        <f t="shared" si="272"/>
        <v>42524.53800925926</v>
      </c>
      <c r="T3441" s="16">
        <f t="shared" si="273"/>
        <v>42561.957638888889</v>
      </c>
      <c r="U3441">
        <f t="shared" si="274"/>
        <v>2016</v>
      </c>
    </row>
    <row r="3442" spans="1:21" ht="64" x14ac:dyDescent="0.2">
      <c r="A3442" s="9">
        <v>3827</v>
      </c>
      <c r="B3442" s="3" t="s">
        <v>3824</v>
      </c>
      <c r="C3442" s="3" t="s">
        <v>7936</v>
      </c>
      <c r="D3442" s="6">
        <v>3000</v>
      </c>
      <c r="E3442" s="8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270"/>
        <v>153</v>
      </c>
      <c r="P3442" s="6">
        <f t="shared" si="271"/>
        <v>70.459999999999994</v>
      </c>
      <c r="Q3442" s="12" t="s">
        <v>8315</v>
      </c>
      <c r="R3442" t="s">
        <v>8316</v>
      </c>
      <c r="S3442" s="16">
        <f t="shared" si="272"/>
        <v>42034.928252314814</v>
      </c>
      <c r="T3442" s="16">
        <f t="shared" si="273"/>
        <v>42090</v>
      </c>
      <c r="U3442">
        <f t="shared" si="274"/>
        <v>2015</v>
      </c>
    </row>
    <row r="3443" spans="1:21" ht="48" x14ac:dyDescent="0.2">
      <c r="A3443" s="9">
        <v>3834</v>
      </c>
      <c r="B3443" s="3" t="s">
        <v>3831</v>
      </c>
      <c r="C3443" s="3" t="s">
        <v>7943</v>
      </c>
      <c r="D3443" s="6">
        <v>3000</v>
      </c>
      <c r="E3443" s="8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270"/>
        <v>109</v>
      </c>
      <c r="P3443" s="6">
        <f t="shared" si="271"/>
        <v>57.39</v>
      </c>
      <c r="Q3443" s="12" t="s">
        <v>8315</v>
      </c>
      <c r="R3443" t="s">
        <v>8316</v>
      </c>
      <c r="S3443" s="16">
        <f t="shared" si="272"/>
        <v>42143.445219907408</v>
      </c>
      <c r="T3443" s="16">
        <f t="shared" si="273"/>
        <v>42173.445219907408</v>
      </c>
      <c r="U3443">
        <f t="shared" si="274"/>
        <v>2015</v>
      </c>
    </row>
    <row r="3444" spans="1:21" ht="48" x14ac:dyDescent="0.2">
      <c r="A3444" s="9">
        <v>3901</v>
      </c>
      <c r="B3444" s="3" t="s">
        <v>3898</v>
      </c>
      <c r="C3444" s="3" t="s">
        <v>8009</v>
      </c>
      <c r="D3444" s="6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270"/>
        <v>1</v>
      </c>
      <c r="P3444" s="6">
        <f t="shared" si="271"/>
        <v>25</v>
      </c>
      <c r="Q3444" s="12" t="s">
        <v>8315</v>
      </c>
      <c r="R3444" t="s">
        <v>8316</v>
      </c>
      <c r="S3444" s="16">
        <f t="shared" si="272"/>
        <v>42317.826377314821</v>
      </c>
      <c r="T3444" s="16">
        <f t="shared" si="273"/>
        <v>42357.826377314821</v>
      </c>
      <c r="U3444">
        <f t="shared" si="274"/>
        <v>2015</v>
      </c>
    </row>
    <row r="3445" spans="1:21" ht="48" x14ac:dyDescent="0.2">
      <c r="A3445" s="9">
        <v>3902</v>
      </c>
      <c r="B3445" s="3" t="s">
        <v>3899</v>
      </c>
      <c r="C3445" s="3" t="s">
        <v>8010</v>
      </c>
      <c r="D3445" s="6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270"/>
        <v>49</v>
      </c>
      <c r="P3445" s="6">
        <f t="shared" si="271"/>
        <v>47.26</v>
      </c>
      <c r="Q3445" s="12" t="s">
        <v>8315</v>
      </c>
      <c r="R3445" t="s">
        <v>8316</v>
      </c>
      <c r="S3445" s="16">
        <f t="shared" si="272"/>
        <v>42663.468078703707</v>
      </c>
      <c r="T3445" s="16">
        <f t="shared" si="273"/>
        <v>42688.509745370371</v>
      </c>
      <c r="U3445">
        <f t="shared" si="274"/>
        <v>2016</v>
      </c>
    </row>
    <row r="3446" spans="1:21" ht="48" x14ac:dyDescent="0.2">
      <c r="A3446" s="9">
        <v>3921</v>
      </c>
      <c r="B3446" s="3" t="s">
        <v>3918</v>
      </c>
      <c r="C3446" s="3" t="s">
        <v>8029</v>
      </c>
      <c r="D3446" s="6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270"/>
        <v>0</v>
      </c>
      <c r="P3446" s="6">
        <f t="shared" si="271"/>
        <v>0</v>
      </c>
      <c r="Q3446" s="12" t="s">
        <v>8315</v>
      </c>
      <c r="R3446" t="s">
        <v>8316</v>
      </c>
      <c r="S3446" s="16">
        <f t="shared" si="272"/>
        <v>41926.542303240742</v>
      </c>
      <c r="T3446" s="16">
        <f t="shared" si="273"/>
        <v>41938.75</v>
      </c>
      <c r="U3446">
        <f t="shared" si="274"/>
        <v>2014</v>
      </c>
    </row>
    <row r="3447" spans="1:21" ht="64" x14ac:dyDescent="0.2">
      <c r="A3447" s="9">
        <v>3935</v>
      </c>
      <c r="B3447" s="3" t="s">
        <v>3932</v>
      </c>
      <c r="C3447" s="3" t="s">
        <v>8043</v>
      </c>
      <c r="D3447" s="6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270"/>
        <v>44</v>
      </c>
      <c r="P3447" s="6">
        <f t="shared" si="271"/>
        <v>57.17</v>
      </c>
      <c r="Q3447" s="12" t="s">
        <v>8315</v>
      </c>
      <c r="R3447" t="s">
        <v>8316</v>
      </c>
      <c r="S3447" s="16">
        <f t="shared" si="272"/>
        <v>42221.656782407401</v>
      </c>
      <c r="T3447" s="16">
        <f t="shared" si="273"/>
        <v>42281.656782407401</v>
      </c>
      <c r="U3447">
        <f t="shared" si="274"/>
        <v>2015</v>
      </c>
    </row>
    <row r="3448" spans="1:21" ht="48" x14ac:dyDescent="0.2">
      <c r="A3448" s="9">
        <v>3947</v>
      </c>
      <c r="B3448" s="3" t="s">
        <v>3944</v>
      </c>
      <c r="C3448" s="3" t="s">
        <v>8055</v>
      </c>
      <c r="D3448" s="6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3</v>
      </c>
      <c r="P3448" s="6">
        <f t="shared" si="271"/>
        <v>50.5</v>
      </c>
      <c r="Q3448" s="12" t="s">
        <v>8315</v>
      </c>
      <c r="R3448" t="s">
        <v>8316</v>
      </c>
      <c r="S3448" s="16">
        <f t="shared" si="272"/>
        <v>42615.142870370371</v>
      </c>
      <c r="T3448" s="16">
        <f t="shared" si="273"/>
        <v>42645.142870370371</v>
      </c>
      <c r="U3448">
        <f t="shared" si="274"/>
        <v>2016</v>
      </c>
    </row>
    <row r="3449" spans="1:21" ht="48" x14ac:dyDescent="0.2">
      <c r="A3449" s="9">
        <v>3960</v>
      </c>
      <c r="B3449" s="3" t="s">
        <v>3957</v>
      </c>
      <c r="C3449" s="3" t="s">
        <v>8067</v>
      </c>
      <c r="D3449" s="6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270"/>
        <v>2</v>
      </c>
      <c r="P3449" s="6">
        <f t="shared" si="271"/>
        <v>11.25</v>
      </c>
      <c r="Q3449" s="12" t="s">
        <v>8315</v>
      </c>
      <c r="R3449" t="s">
        <v>8316</v>
      </c>
      <c r="S3449" s="16">
        <f t="shared" si="272"/>
        <v>42342.845555555556</v>
      </c>
      <c r="T3449" s="16">
        <f t="shared" si="273"/>
        <v>42372.845555555556</v>
      </c>
      <c r="U3449">
        <f t="shared" si="274"/>
        <v>2015</v>
      </c>
    </row>
    <row r="3450" spans="1:21" ht="48" x14ac:dyDescent="0.2">
      <c r="A3450" s="9">
        <v>3989</v>
      </c>
      <c r="B3450" s="3" t="s">
        <v>3985</v>
      </c>
      <c r="C3450" s="3" t="s">
        <v>8095</v>
      </c>
      <c r="D3450" s="6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270"/>
        <v>0</v>
      </c>
      <c r="P3450" s="6">
        <f t="shared" si="271"/>
        <v>0</v>
      </c>
      <c r="Q3450" s="12" t="s">
        <v>8315</v>
      </c>
      <c r="R3450" t="s">
        <v>8316</v>
      </c>
      <c r="S3450" s="16">
        <f t="shared" si="272"/>
        <v>42286.749780092592</v>
      </c>
      <c r="T3450" s="16">
        <f t="shared" si="273"/>
        <v>42316.791446759264</v>
      </c>
      <c r="U3450">
        <f t="shared" si="274"/>
        <v>2015</v>
      </c>
    </row>
    <row r="3451" spans="1:21" ht="48" x14ac:dyDescent="0.2">
      <c r="A3451" s="9">
        <v>3996</v>
      </c>
      <c r="B3451" s="3" t="s">
        <v>3992</v>
      </c>
      <c r="C3451" s="3" t="s">
        <v>8102</v>
      </c>
      <c r="D3451" s="6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270"/>
        <v>17</v>
      </c>
      <c r="P3451" s="6">
        <f t="shared" si="271"/>
        <v>29.24</v>
      </c>
      <c r="Q3451" s="12" t="s">
        <v>8315</v>
      </c>
      <c r="R3451" t="s">
        <v>8316</v>
      </c>
      <c r="S3451" s="16">
        <f t="shared" si="272"/>
        <v>41950.26694444444</v>
      </c>
      <c r="T3451" s="16">
        <f t="shared" si="273"/>
        <v>41963.669444444444</v>
      </c>
      <c r="U3451">
        <f t="shared" si="274"/>
        <v>2014</v>
      </c>
    </row>
    <row r="3452" spans="1:21" ht="48" x14ac:dyDescent="0.2">
      <c r="A3452" s="9">
        <v>3997</v>
      </c>
      <c r="B3452" s="3" t="s">
        <v>3993</v>
      </c>
      <c r="C3452" s="3" t="s">
        <v>8103</v>
      </c>
      <c r="D3452" s="6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270"/>
        <v>0</v>
      </c>
      <c r="P3452" s="6">
        <f t="shared" si="271"/>
        <v>0</v>
      </c>
      <c r="Q3452" s="12" t="s">
        <v>8315</v>
      </c>
      <c r="R3452" t="s">
        <v>8316</v>
      </c>
      <c r="S3452" s="16">
        <f t="shared" si="272"/>
        <v>42069.391446759255</v>
      </c>
      <c r="T3452" s="16">
        <f t="shared" si="273"/>
        <v>42099.349780092598</v>
      </c>
      <c r="U3452">
        <f t="shared" si="274"/>
        <v>2015</v>
      </c>
    </row>
    <row r="3453" spans="1:21" ht="48" x14ac:dyDescent="0.2">
      <c r="A3453" s="9">
        <v>4005</v>
      </c>
      <c r="B3453" s="3" t="s">
        <v>4001</v>
      </c>
      <c r="C3453" s="3" t="s">
        <v>8110</v>
      </c>
      <c r="D3453" s="6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270"/>
        <v>1</v>
      </c>
      <c r="P3453" s="6">
        <f t="shared" si="271"/>
        <v>20</v>
      </c>
      <c r="Q3453" s="12" t="s">
        <v>8315</v>
      </c>
      <c r="R3453" t="s">
        <v>8316</v>
      </c>
      <c r="S3453" s="16">
        <f t="shared" si="272"/>
        <v>41872.807696759257</v>
      </c>
      <c r="T3453" s="16">
        <f t="shared" si="273"/>
        <v>41932.807696759257</v>
      </c>
      <c r="U3453">
        <f t="shared" si="274"/>
        <v>2014</v>
      </c>
    </row>
    <row r="3454" spans="1:21" ht="48" x14ac:dyDescent="0.2">
      <c r="A3454" s="9">
        <v>4027</v>
      </c>
      <c r="B3454" s="3" t="s">
        <v>4023</v>
      </c>
      <c r="C3454" s="3" t="s">
        <v>8132</v>
      </c>
      <c r="D3454" s="6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270"/>
        <v>7</v>
      </c>
      <c r="P3454" s="6">
        <f t="shared" si="271"/>
        <v>30.71</v>
      </c>
      <c r="Q3454" s="12" t="s">
        <v>8315</v>
      </c>
      <c r="R3454" t="s">
        <v>8316</v>
      </c>
      <c r="S3454" s="16">
        <f t="shared" si="272"/>
        <v>42768.97084490741</v>
      </c>
      <c r="T3454" s="16">
        <f t="shared" si="273"/>
        <v>42789.041666666672</v>
      </c>
      <c r="U3454">
        <f t="shared" si="274"/>
        <v>2017</v>
      </c>
    </row>
    <row r="3455" spans="1:21" ht="64" x14ac:dyDescent="0.2">
      <c r="A3455" s="9">
        <v>4052</v>
      </c>
      <c r="B3455" s="3" t="s">
        <v>4048</v>
      </c>
      <c r="C3455" s="3" t="s">
        <v>8156</v>
      </c>
      <c r="D3455" s="6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270"/>
        <v>38</v>
      </c>
      <c r="P3455" s="6">
        <f t="shared" si="271"/>
        <v>86.62</v>
      </c>
      <c r="Q3455" s="12" t="s">
        <v>8315</v>
      </c>
      <c r="R3455" t="s">
        <v>8316</v>
      </c>
      <c r="S3455" s="16">
        <f t="shared" si="272"/>
        <v>41865.878657407404</v>
      </c>
      <c r="T3455" s="16">
        <f t="shared" si="273"/>
        <v>41925.878657407404</v>
      </c>
      <c r="U3455">
        <f t="shared" si="274"/>
        <v>2014</v>
      </c>
    </row>
    <row r="3456" spans="1:21" ht="48" x14ac:dyDescent="0.2">
      <c r="A3456" s="9">
        <v>4079</v>
      </c>
      <c r="B3456" s="3" t="s">
        <v>4075</v>
      </c>
      <c r="C3456" s="3" t="s">
        <v>8182</v>
      </c>
      <c r="D3456" s="6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270"/>
        <v>0</v>
      </c>
      <c r="P3456" s="6">
        <f t="shared" si="271"/>
        <v>5</v>
      </c>
      <c r="Q3456" s="12" t="s">
        <v>8315</v>
      </c>
      <c r="R3456" t="s">
        <v>8316</v>
      </c>
      <c r="S3456" s="16">
        <f t="shared" si="272"/>
        <v>42510.938900462963</v>
      </c>
      <c r="T3456" s="16">
        <f t="shared" si="273"/>
        <v>42540.938900462963</v>
      </c>
      <c r="U3456">
        <f t="shared" si="274"/>
        <v>2016</v>
      </c>
    </row>
    <row r="3457" spans="1:21" ht="48" x14ac:dyDescent="0.2">
      <c r="A3457" s="9">
        <v>4080</v>
      </c>
      <c r="B3457" s="3" t="s">
        <v>4076</v>
      </c>
      <c r="C3457" s="3" t="s">
        <v>8183</v>
      </c>
      <c r="D3457" s="6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270"/>
        <v>0</v>
      </c>
      <c r="P3457" s="6">
        <f t="shared" si="271"/>
        <v>0</v>
      </c>
      <c r="Q3457" s="12" t="s">
        <v>8315</v>
      </c>
      <c r="R3457" t="s">
        <v>8316</v>
      </c>
      <c r="S3457" s="16">
        <f t="shared" si="272"/>
        <v>42511.698101851856</v>
      </c>
      <c r="T3457" s="16">
        <f t="shared" si="273"/>
        <v>42535.787500000006</v>
      </c>
      <c r="U3457">
        <f t="shared" si="274"/>
        <v>2016</v>
      </c>
    </row>
    <row r="3458" spans="1:21" ht="48" x14ac:dyDescent="0.2">
      <c r="A3458" s="9">
        <v>4084</v>
      </c>
      <c r="B3458" s="3" t="s">
        <v>4080</v>
      </c>
      <c r="C3458" s="3" t="s">
        <v>8187</v>
      </c>
      <c r="D3458" s="6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270"/>
        <v>0</v>
      </c>
      <c r="P3458" s="6">
        <f t="shared" si="271"/>
        <v>10</v>
      </c>
      <c r="Q3458" s="12" t="s">
        <v>8315</v>
      </c>
      <c r="R3458" t="s">
        <v>8316</v>
      </c>
      <c r="S3458" s="16">
        <f t="shared" si="272"/>
        <v>42622.436412037037</v>
      </c>
      <c r="T3458" s="16">
        <f t="shared" si="273"/>
        <v>42652.436412037037</v>
      </c>
      <c r="U3458">
        <f t="shared" si="274"/>
        <v>2016</v>
      </c>
    </row>
    <row r="3459" spans="1:21" ht="48" x14ac:dyDescent="0.2">
      <c r="A3459" s="9">
        <v>4104</v>
      </c>
      <c r="B3459" s="3" t="s">
        <v>4100</v>
      </c>
      <c r="C3459" s="3" t="s">
        <v>8207</v>
      </c>
      <c r="D3459" s="6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270"/>
        <v>21</v>
      </c>
      <c r="P3459" s="6">
        <f t="shared" si="271"/>
        <v>45.79</v>
      </c>
      <c r="Q3459" s="12" t="s">
        <v>8315</v>
      </c>
      <c r="R3459" t="s">
        <v>8316</v>
      </c>
      <c r="S3459" s="16">
        <f t="shared" si="272"/>
        <v>42640.278171296297</v>
      </c>
      <c r="T3459" s="16">
        <f t="shared" si="273"/>
        <v>42670.278171296297</v>
      </c>
      <c r="U3459">
        <f t="shared" si="274"/>
        <v>2016</v>
      </c>
    </row>
    <row r="3460" spans="1:21" ht="48" x14ac:dyDescent="0.2">
      <c r="A3460" s="9">
        <v>4108</v>
      </c>
      <c r="B3460" s="3" t="s">
        <v>4104</v>
      </c>
      <c r="C3460" s="3" t="s">
        <v>8211</v>
      </c>
      <c r="D3460" s="6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2</v>
      </c>
      <c r="P3460" s="6">
        <f t="shared" si="271"/>
        <v>59</v>
      </c>
      <c r="Q3460" s="12" t="s">
        <v>8315</v>
      </c>
      <c r="R3460" t="s">
        <v>8316</v>
      </c>
      <c r="S3460" s="16">
        <f t="shared" si="272"/>
        <v>42767.031678240746</v>
      </c>
      <c r="T3460" s="16">
        <f t="shared" si="273"/>
        <v>42797.208333333328</v>
      </c>
      <c r="U3460">
        <f t="shared" si="274"/>
        <v>2017</v>
      </c>
    </row>
    <row r="3461" spans="1:21" ht="48" x14ac:dyDescent="0.2">
      <c r="A3461" s="9">
        <v>4111</v>
      </c>
      <c r="B3461" s="3" t="s">
        <v>4107</v>
      </c>
      <c r="C3461" s="3" t="s">
        <v>8214</v>
      </c>
      <c r="D3461" s="6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270"/>
        <v>3</v>
      </c>
      <c r="P3461" s="6">
        <f t="shared" si="271"/>
        <v>15.67</v>
      </c>
      <c r="Q3461" s="12" t="s">
        <v>8315</v>
      </c>
      <c r="R3461" t="s">
        <v>8316</v>
      </c>
      <c r="S3461" s="16">
        <f t="shared" si="272"/>
        <v>42029.135879629626</v>
      </c>
      <c r="T3461" s="16">
        <f t="shared" si="273"/>
        <v>42059.135879629626</v>
      </c>
      <c r="U3461">
        <f t="shared" si="274"/>
        <v>2015</v>
      </c>
    </row>
    <row r="3462" spans="1:21" ht="48" x14ac:dyDescent="0.2">
      <c r="A3462" s="9">
        <v>3401</v>
      </c>
      <c r="B3462" s="3" t="s">
        <v>3400</v>
      </c>
      <c r="C3462" s="3" t="s">
        <v>7511</v>
      </c>
      <c r="D3462" s="6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270"/>
        <v>102</v>
      </c>
      <c r="P3462" s="6">
        <f t="shared" si="271"/>
        <v>44.76</v>
      </c>
      <c r="Q3462" s="12" t="s">
        <v>8315</v>
      </c>
      <c r="R3462" t="s">
        <v>8316</v>
      </c>
      <c r="S3462" s="16">
        <f t="shared" si="272"/>
        <v>42193.723912037036</v>
      </c>
      <c r="T3462" s="16">
        <f t="shared" si="273"/>
        <v>42223.723912037036</v>
      </c>
      <c r="U3462">
        <f t="shared" si="274"/>
        <v>2015</v>
      </c>
    </row>
    <row r="3463" spans="1:21" ht="48" x14ac:dyDescent="0.2">
      <c r="A3463" s="9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270"/>
        <v>0</v>
      </c>
      <c r="P3463" s="6">
        <f t="shared" si="271"/>
        <v>0</v>
      </c>
      <c r="Q3463" s="12" t="s">
        <v>8315</v>
      </c>
      <c r="R3463" t="s">
        <v>8316</v>
      </c>
      <c r="S3463" s="16">
        <f t="shared" si="272"/>
        <v>41950.114108796297</v>
      </c>
      <c r="T3463" s="16">
        <f t="shared" si="273"/>
        <v>42010.114108796297</v>
      </c>
      <c r="U3463">
        <f t="shared" si="274"/>
        <v>2014</v>
      </c>
    </row>
    <row r="3464" spans="1:21" ht="48" x14ac:dyDescent="0.2">
      <c r="A3464" s="9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270"/>
        <v>86</v>
      </c>
      <c r="P3464" s="6">
        <f t="shared" si="271"/>
        <v>248.5</v>
      </c>
      <c r="Q3464" s="12" t="s">
        <v>8315</v>
      </c>
      <c r="R3464" t="s">
        <v>8316</v>
      </c>
      <c r="S3464" s="16">
        <f t="shared" si="272"/>
        <v>42534.631481481483</v>
      </c>
      <c r="T3464" s="16">
        <f t="shared" si="273"/>
        <v>42562.631481481483</v>
      </c>
      <c r="U3464">
        <f t="shared" si="274"/>
        <v>2016</v>
      </c>
    </row>
    <row r="3465" spans="1:21" ht="48" x14ac:dyDescent="0.2">
      <c r="A3465" s="9">
        <v>3705</v>
      </c>
      <c r="B3465" s="3" t="s">
        <v>3702</v>
      </c>
      <c r="C3465" s="3" t="s">
        <v>7815</v>
      </c>
      <c r="D3465" s="6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83.57</v>
      </c>
      <c r="Q3465" s="12" t="s">
        <v>8315</v>
      </c>
      <c r="R3465" t="s">
        <v>8316</v>
      </c>
      <c r="S3465" s="16">
        <f t="shared" si="272"/>
        <v>41792.542986111112</v>
      </c>
      <c r="T3465" s="16">
        <f t="shared" si="273"/>
        <v>41813.75</v>
      </c>
      <c r="U3465">
        <f t="shared" si="274"/>
        <v>2014</v>
      </c>
    </row>
    <row r="3466" spans="1:21" ht="48" x14ac:dyDescent="0.2">
      <c r="A3466" s="9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275">ROUND(E3466/D3466*100,0)</f>
        <v>7</v>
      </c>
      <c r="P3466" s="6">
        <f t="shared" ref="P3466:P3529" si="276">IFERROR(ROUND(E3466/L3466,2),0)</f>
        <v>35.17</v>
      </c>
      <c r="Q3466" s="12" t="s">
        <v>8315</v>
      </c>
      <c r="R3466" t="s">
        <v>8316</v>
      </c>
      <c r="S3466" s="16">
        <f t="shared" ref="S3466:S3529" si="277">(((J3466/60)/60)/24)+DATE(1970,1,1)</f>
        <v>42601.854699074072</v>
      </c>
      <c r="T3466" s="16">
        <f t="shared" ref="T3466:T3529" si="278">(((I3466/60)/60)/24)+DATE(1970,1,1)</f>
        <v>42611.163194444445</v>
      </c>
      <c r="U3466">
        <f t="shared" ref="U3466:U3529" si="279">YEAR(S3466)</f>
        <v>2016</v>
      </c>
    </row>
    <row r="3467" spans="1:21" ht="48" x14ac:dyDescent="0.2">
      <c r="A3467" s="9">
        <v>2813</v>
      </c>
      <c r="B3467" s="3" t="s">
        <v>2813</v>
      </c>
      <c r="C3467" s="3" t="s">
        <v>6923</v>
      </c>
      <c r="D3467" s="6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275"/>
        <v>128</v>
      </c>
      <c r="P3467" s="6">
        <f t="shared" si="276"/>
        <v>37.21</v>
      </c>
      <c r="Q3467" s="12" t="s">
        <v>8315</v>
      </c>
      <c r="R3467" t="s">
        <v>8316</v>
      </c>
      <c r="S3467" s="16">
        <f t="shared" si="277"/>
        <v>42693.742604166662</v>
      </c>
      <c r="T3467" s="16">
        <f t="shared" si="278"/>
        <v>42718.742604166662</v>
      </c>
      <c r="U3467">
        <f t="shared" si="279"/>
        <v>2016</v>
      </c>
    </row>
    <row r="3468" spans="1:21" ht="48" x14ac:dyDescent="0.2">
      <c r="A3468" s="9">
        <v>3238</v>
      </c>
      <c r="B3468" s="3" t="s">
        <v>3238</v>
      </c>
      <c r="C3468" s="3" t="s">
        <v>7348</v>
      </c>
      <c r="D3468" s="6">
        <v>2800</v>
      </c>
      <c r="E3468" s="8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275"/>
        <v>112</v>
      </c>
      <c r="P3468" s="6">
        <f t="shared" si="276"/>
        <v>39.81</v>
      </c>
      <c r="Q3468" s="12" t="s">
        <v>8315</v>
      </c>
      <c r="R3468" t="s">
        <v>8316</v>
      </c>
      <c r="S3468" s="16">
        <f t="shared" si="277"/>
        <v>42156.510393518518</v>
      </c>
      <c r="T3468" s="16">
        <f t="shared" si="278"/>
        <v>42186.510393518518</v>
      </c>
      <c r="U3468">
        <f t="shared" si="279"/>
        <v>2015</v>
      </c>
    </row>
    <row r="3469" spans="1:21" ht="48" x14ac:dyDescent="0.2">
      <c r="A3469" s="9">
        <v>3469</v>
      </c>
      <c r="B3469" s="3" t="s">
        <v>3468</v>
      </c>
      <c r="C3469" s="3" t="s">
        <v>7579</v>
      </c>
      <c r="D3469" s="6">
        <v>2800</v>
      </c>
      <c r="E3469" s="8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275"/>
        <v>113</v>
      </c>
      <c r="P3469" s="6">
        <f t="shared" si="276"/>
        <v>50.4</v>
      </c>
      <c r="Q3469" s="12" t="s">
        <v>8315</v>
      </c>
      <c r="R3469" t="s">
        <v>8316</v>
      </c>
      <c r="S3469" s="16">
        <f t="shared" si="277"/>
        <v>42458.641724537039</v>
      </c>
      <c r="T3469" s="16">
        <f t="shared" si="278"/>
        <v>42488.641724537039</v>
      </c>
      <c r="U3469">
        <f t="shared" si="279"/>
        <v>2016</v>
      </c>
    </row>
    <row r="3470" spans="1:21" ht="48" x14ac:dyDescent="0.2">
      <c r="A3470" s="9">
        <v>3513</v>
      </c>
      <c r="B3470" s="3" t="s">
        <v>3512</v>
      </c>
      <c r="C3470" s="3" t="s">
        <v>7623</v>
      </c>
      <c r="D3470" s="6">
        <v>2800</v>
      </c>
      <c r="E3470" s="8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275"/>
        <v>118</v>
      </c>
      <c r="P3470" s="6">
        <f t="shared" si="276"/>
        <v>75.34</v>
      </c>
      <c r="Q3470" s="12" t="s">
        <v>8315</v>
      </c>
      <c r="R3470" t="s">
        <v>8316</v>
      </c>
      <c r="S3470" s="16">
        <f t="shared" si="277"/>
        <v>41781.096203703702</v>
      </c>
      <c r="T3470" s="16">
        <f t="shared" si="278"/>
        <v>41794.207638888889</v>
      </c>
      <c r="U3470">
        <f t="shared" si="279"/>
        <v>2014</v>
      </c>
    </row>
    <row r="3471" spans="1:21" ht="48" x14ac:dyDescent="0.2">
      <c r="A3471" s="9">
        <v>3142</v>
      </c>
      <c r="B3471" s="3" t="s">
        <v>3142</v>
      </c>
      <c r="C3471" s="3" t="s">
        <v>7252</v>
      </c>
      <c r="D3471" s="6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275"/>
        <v>2</v>
      </c>
      <c r="P3471" s="6">
        <f t="shared" si="276"/>
        <v>15</v>
      </c>
      <c r="Q3471" s="12" t="s">
        <v>8315</v>
      </c>
      <c r="R3471" t="s">
        <v>8316</v>
      </c>
      <c r="S3471" s="16">
        <f t="shared" si="277"/>
        <v>42783.513182870374</v>
      </c>
      <c r="T3471" s="16">
        <f t="shared" si="278"/>
        <v>42813.471516203703</v>
      </c>
      <c r="U3471">
        <f t="shared" si="279"/>
        <v>2017</v>
      </c>
    </row>
    <row r="3472" spans="1:21" ht="64" x14ac:dyDescent="0.2">
      <c r="A3472" s="9">
        <v>3419</v>
      </c>
      <c r="B3472" s="3" t="s">
        <v>3418</v>
      </c>
      <c r="C3472" s="3" t="s">
        <v>7529</v>
      </c>
      <c r="D3472" s="6">
        <v>2750</v>
      </c>
      <c r="E3472" s="8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107</v>
      </c>
      <c r="P3472" s="6">
        <f t="shared" si="276"/>
        <v>63.7</v>
      </c>
      <c r="Q3472" s="12" t="s">
        <v>8315</v>
      </c>
      <c r="R3472" t="s">
        <v>8316</v>
      </c>
      <c r="S3472" s="16">
        <f t="shared" si="277"/>
        <v>42448.821585648147</v>
      </c>
      <c r="T3472" s="16">
        <f t="shared" si="278"/>
        <v>42466.895833333328</v>
      </c>
      <c r="U3472">
        <f t="shared" si="279"/>
        <v>2016</v>
      </c>
    </row>
    <row r="3473" spans="1:21" ht="48" x14ac:dyDescent="0.2">
      <c r="A3473" s="9">
        <v>3530</v>
      </c>
      <c r="B3473" s="3" t="s">
        <v>3529</v>
      </c>
      <c r="C3473" s="3" t="s">
        <v>7640</v>
      </c>
      <c r="D3473" s="6">
        <v>2750</v>
      </c>
      <c r="E3473" s="8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275"/>
        <v>100</v>
      </c>
      <c r="P3473" s="6">
        <f t="shared" si="276"/>
        <v>125</v>
      </c>
      <c r="Q3473" s="12" t="s">
        <v>8315</v>
      </c>
      <c r="R3473" t="s">
        <v>8316</v>
      </c>
      <c r="S3473" s="16">
        <f t="shared" si="277"/>
        <v>42442.623344907406</v>
      </c>
      <c r="T3473" s="16">
        <f t="shared" si="278"/>
        <v>42470.833333333328</v>
      </c>
      <c r="U3473">
        <f t="shared" si="279"/>
        <v>2016</v>
      </c>
    </row>
    <row r="3474" spans="1:21" ht="48" x14ac:dyDescent="0.2">
      <c r="A3474" s="9">
        <v>4074</v>
      </c>
      <c r="B3474" s="3" t="s">
        <v>4070</v>
      </c>
      <c r="C3474" s="3" t="s">
        <v>8177</v>
      </c>
      <c r="D3474" s="6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275"/>
        <v>27</v>
      </c>
      <c r="P3474" s="6">
        <f t="shared" si="276"/>
        <v>35</v>
      </c>
      <c r="Q3474" s="12" t="s">
        <v>8315</v>
      </c>
      <c r="R3474" t="s">
        <v>8316</v>
      </c>
      <c r="S3474" s="16">
        <f t="shared" si="277"/>
        <v>42283.552951388891</v>
      </c>
      <c r="T3474" s="16">
        <f t="shared" si="278"/>
        <v>42313.594618055555</v>
      </c>
      <c r="U3474">
        <f t="shared" si="279"/>
        <v>2015</v>
      </c>
    </row>
    <row r="3475" spans="1:21" ht="16" x14ac:dyDescent="0.2">
      <c r="A3475" s="9">
        <v>2833</v>
      </c>
      <c r="B3475" s="3" t="s">
        <v>2833</v>
      </c>
      <c r="C3475" s="3" t="s">
        <v>6943</v>
      </c>
      <c r="D3475" s="6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275"/>
        <v>108</v>
      </c>
      <c r="P3475" s="6">
        <f t="shared" si="276"/>
        <v>83.51</v>
      </c>
      <c r="Q3475" s="12" t="s">
        <v>8315</v>
      </c>
      <c r="R3475" t="s">
        <v>8316</v>
      </c>
      <c r="S3475" s="16">
        <f t="shared" si="277"/>
        <v>42268.127696759257</v>
      </c>
      <c r="T3475" s="16">
        <f t="shared" si="278"/>
        <v>42288.083333333328</v>
      </c>
      <c r="U3475">
        <f t="shared" si="279"/>
        <v>2015</v>
      </c>
    </row>
    <row r="3476" spans="1:21" ht="48" x14ac:dyDescent="0.2">
      <c r="A3476" s="9">
        <v>3265</v>
      </c>
      <c r="B3476" s="3" t="s">
        <v>3265</v>
      </c>
      <c r="C3476" s="3" t="s">
        <v>7375</v>
      </c>
      <c r="D3476" s="6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275"/>
        <v>164</v>
      </c>
      <c r="P3476" s="6">
        <f t="shared" si="276"/>
        <v>70.290000000000006</v>
      </c>
      <c r="Q3476" s="12" t="s">
        <v>8315</v>
      </c>
      <c r="R3476" t="s">
        <v>8316</v>
      </c>
      <c r="S3476" s="16">
        <f t="shared" si="277"/>
        <v>42311.711979166663</v>
      </c>
      <c r="T3476" s="16">
        <f t="shared" si="278"/>
        <v>42341.708333333328</v>
      </c>
      <c r="U3476">
        <f t="shared" si="279"/>
        <v>2015</v>
      </c>
    </row>
    <row r="3477" spans="1:21" ht="48" x14ac:dyDescent="0.2">
      <c r="A3477" s="9">
        <v>3230</v>
      </c>
      <c r="B3477" s="3" t="s">
        <v>3230</v>
      </c>
      <c r="C3477" s="3" t="s">
        <v>7340</v>
      </c>
      <c r="D3477" s="6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275"/>
        <v>110</v>
      </c>
      <c r="P3477" s="6">
        <f t="shared" si="276"/>
        <v>77.22</v>
      </c>
      <c r="Q3477" s="12" t="s">
        <v>8315</v>
      </c>
      <c r="R3477" t="s">
        <v>8316</v>
      </c>
      <c r="S3477" s="16">
        <f t="shared" si="277"/>
        <v>41898.168125000004</v>
      </c>
      <c r="T3477" s="16">
        <f t="shared" si="278"/>
        <v>41913.165972222225</v>
      </c>
      <c r="U3477">
        <f t="shared" si="279"/>
        <v>2014</v>
      </c>
    </row>
    <row r="3478" spans="1:21" ht="32" x14ac:dyDescent="0.2">
      <c r="A3478" s="9">
        <v>3595</v>
      </c>
      <c r="B3478" s="3" t="s">
        <v>3594</v>
      </c>
      <c r="C3478" s="3" t="s">
        <v>7705</v>
      </c>
      <c r="D3478" s="6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275"/>
        <v>119</v>
      </c>
      <c r="P3478" s="6">
        <f t="shared" si="276"/>
        <v>49.69</v>
      </c>
      <c r="Q3478" s="12" t="s">
        <v>8315</v>
      </c>
      <c r="R3478" t="s">
        <v>8316</v>
      </c>
      <c r="S3478" s="16">
        <f t="shared" si="277"/>
        <v>42050.008368055554</v>
      </c>
      <c r="T3478" s="16">
        <f t="shared" si="278"/>
        <v>42076.290972222225</v>
      </c>
      <c r="U3478">
        <f t="shared" si="279"/>
        <v>2015</v>
      </c>
    </row>
    <row r="3479" spans="1:21" ht="48" x14ac:dyDescent="0.2">
      <c r="A3479" s="9">
        <v>1295</v>
      </c>
      <c r="B3479" s="3" t="s">
        <v>1296</v>
      </c>
      <c r="C3479" s="3" t="s">
        <v>5405</v>
      </c>
      <c r="D3479" s="6">
        <v>2500</v>
      </c>
      <c r="E3479" s="8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275"/>
        <v>102</v>
      </c>
      <c r="P3479" s="6">
        <f t="shared" si="276"/>
        <v>39.83</v>
      </c>
      <c r="Q3479" s="12" t="s">
        <v>8315</v>
      </c>
      <c r="R3479" t="s">
        <v>8316</v>
      </c>
      <c r="S3479" s="16">
        <f t="shared" si="277"/>
        <v>42184.572881944448</v>
      </c>
      <c r="T3479" s="16">
        <f t="shared" si="278"/>
        <v>42214.708333333328</v>
      </c>
      <c r="U3479">
        <f t="shared" si="279"/>
        <v>2015</v>
      </c>
    </row>
    <row r="3480" spans="1:21" ht="48" x14ac:dyDescent="0.2">
      <c r="A3480" s="9">
        <v>1302</v>
      </c>
      <c r="B3480" s="3" t="s">
        <v>1303</v>
      </c>
      <c r="C3480" s="3" t="s">
        <v>5412</v>
      </c>
      <c r="D3480" s="6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75"/>
        <v>100</v>
      </c>
      <c r="P3480" s="6">
        <f t="shared" si="276"/>
        <v>50</v>
      </c>
      <c r="Q3480" s="12" t="s">
        <v>8315</v>
      </c>
      <c r="R3480" t="s">
        <v>8316</v>
      </c>
      <c r="S3480" s="16">
        <f t="shared" si="277"/>
        <v>42675.057997685188</v>
      </c>
      <c r="T3480" s="16">
        <f t="shared" si="278"/>
        <v>42705.099664351852</v>
      </c>
      <c r="U3480">
        <f t="shared" si="279"/>
        <v>2016</v>
      </c>
    </row>
    <row r="3481" spans="1:21" ht="32" x14ac:dyDescent="0.2">
      <c r="A3481" s="9">
        <v>2786</v>
      </c>
      <c r="B3481" s="3" t="s">
        <v>2786</v>
      </c>
      <c r="C3481" s="3" t="s">
        <v>6896</v>
      </c>
      <c r="D3481" s="6">
        <v>2500</v>
      </c>
      <c r="E3481" s="8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275"/>
        <v>118</v>
      </c>
      <c r="P3481" s="6">
        <f t="shared" si="276"/>
        <v>39.81</v>
      </c>
      <c r="Q3481" s="12" t="s">
        <v>8315</v>
      </c>
      <c r="R3481" t="s">
        <v>8316</v>
      </c>
      <c r="S3481" s="16">
        <f t="shared" si="277"/>
        <v>41815.569212962961</v>
      </c>
      <c r="T3481" s="16">
        <f t="shared" si="278"/>
        <v>41829.569212962961</v>
      </c>
      <c r="U3481">
        <f t="shared" si="279"/>
        <v>2014</v>
      </c>
    </row>
    <row r="3482" spans="1:21" ht="48" x14ac:dyDescent="0.2">
      <c r="A3482" s="9">
        <v>2809</v>
      </c>
      <c r="B3482" s="3" t="s">
        <v>2809</v>
      </c>
      <c r="C3482" s="3" t="s">
        <v>6919</v>
      </c>
      <c r="D3482" s="6">
        <v>2500</v>
      </c>
      <c r="E3482" s="8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275"/>
        <v>102</v>
      </c>
      <c r="P3482" s="6">
        <f t="shared" si="276"/>
        <v>121.9</v>
      </c>
      <c r="Q3482" s="12" t="s">
        <v>8315</v>
      </c>
      <c r="R3482" t="s">
        <v>8316</v>
      </c>
      <c r="S3482" s="16">
        <f t="shared" si="277"/>
        <v>42451.496817129635</v>
      </c>
      <c r="T3482" s="16">
        <f t="shared" si="278"/>
        <v>42459.610416666663</v>
      </c>
      <c r="U3482">
        <f t="shared" si="279"/>
        <v>2016</v>
      </c>
    </row>
    <row r="3483" spans="1:21" ht="48" x14ac:dyDescent="0.2">
      <c r="A3483" s="9">
        <v>2810</v>
      </c>
      <c r="B3483" s="3" t="s">
        <v>2810</v>
      </c>
      <c r="C3483" s="3" t="s">
        <v>6920</v>
      </c>
      <c r="D3483" s="6">
        <v>2500</v>
      </c>
      <c r="E3483" s="8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275"/>
        <v>108</v>
      </c>
      <c r="P3483" s="6">
        <f t="shared" si="276"/>
        <v>47.46</v>
      </c>
      <c r="Q3483" s="12" t="s">
        <v>8315</v>
      </c>
      <c r="R3483" t="s">
        <v>8316</v>
      </c>
      <c r="S3483" s="16">
        <f t="shared" si="277"/>
        <v>41759.13962962963</v>
      </c>
      <c r="T3483" s="16">
        <f t="shared" si="278"/>
        <v>41791.165972222225</v>
      </c>
      <c r="U3483">
        <f t="shared" si="279"/>
        <v>2014</v>
      </c>
    </row>
    <row r="3484" spans="1:21" ht="48" x14ac:dyDescent="0.2">
      <c r="A3484" s="9">
        <v>2829</v>
      </c>
      <c r="B3484" s="3" t="s">
        <v>2829</v>
      </c>
      <c r="C3484" s="3" t="s">
        <v>6939</v>
      </c>
      <c r="D3484" s="6">
        <v>2500</v>
      </c>
      <c r="E3484" s="8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275"/>
        <v>107</v>
      </c>
      <c r="P3484" s="6">
        <f t="shared" si="276"/>
        <v>35.04</v>
      </c>
      <c r="Q3484" s="12" t="s">
        <v>8315</v>
      </c>
      <c r="R3484" t="s">
        <v>8316</v>
      </c>
      <c r="S3484" s="16">
        <f t="shared" si="277"/>
        <v>42495.434236111112</v>
      </c>
      <c r="T3484" s="16">
        <f t="shared" si="278"/>
        <v>42523.434236111112</v>
      </c>
      <c r="U3484">
        <f t="shared" si="279"/>
        <v>2016</v>
      </c>
    </row>
    <row r="3485" spans="1:21" ht="48" x14ac:dyDescent="0.2">
      <c r="A3485" s="9">
        <v>2832</v>
      </c>
      <c r="B3485" s="3" t="s">
        <v>2832</v>
      </c>
      <c r="C3485" s="3" t="s">
        <v>6942</v>
      </c>
      <c r="D3485" s="6">
        <v>2500</v>
      </c>
      <c r="E3485" s="8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275"/>
        <v>115</v>
      </c>
      <c r="P3485" s="6">
        <f t="shared" si="276"/>
        <v>30.19</v>
      </c>
      <c r="Q3485" s="12" t="s">
        <v>8315</v>
      </c>
      <c r="R3485" t="s">
        <v>8316</v>
      </c>
      <c r="S3485" s="16">
        <f t="shared" si="277"/>
        <v>41938.709421296298</v>
      </c>
      <c r="T3485" s="16">
        <f t="shared" si="278"/>
        <v>41966.916666666672</v>
      </c>
      <c r="U3485">
        <f t="shared" si="279"/>
        <v>2014</v>
      </c>
    </row>
    <row r="3486" spans="1:21" ht="48" x14ac:dyDescent="0.2">
      <c r="A3486" s="9">
        <v>2840</v>
      </c>
      <c r="B3486" s="3" t="s">
        <v>2840</v>
      </c>
      <c r="C3486" s="3" t="s">
        <v>6950</v>
      </c>
      <c r="D3486" s="6">
        <v>2500</v>
      </c>
      <c r="E3486" s="8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275"/>
        <v>104</v>
      </c>
      <c r="P3486" s="6">
        <f t="shared" si="276"/>
        <v>19.7</v>
      </c>
      <c r="Q3486" s="12" t="s">
        <v>8315</v>
      </c>
      <c r="R3486" t="s">
        <v>8316</v>
      </c>
      <c r="S3486" s="16">
        <f t="shared" si="277"/>
        <v>42060.035636574074</v>
      </c>
      <c r="T3486" s="16">
        <f t="shared" si="278"/>
        <v>42081.708333333328</v>
      </c>
      <c r="U3486">
        <f t="shared" si="279"/>
        <v>2015</v>
      </c>
    </row>
    <row r="3487" spans="1:21" ht="16" x14ac:dyDescent="0.2">
      <c r="A3487" s="9">
        <v>2864</v>
      </c>
      <c r="B3487" s="3" t="s">
        <v>2864</v>
      </c>
      <c r="C3487" s="3" t="s">
        <v>6974</v>
      </c>
      <c r="D3487" s="6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275"/>
        <v>2</v>
      </c>
      <c r="P3487" s="6">
        <f t="shared" si="276"/>
        <v>13.33</v>
      </c>
      <c r="Q3487" s="12" t="s">
        <v>8315</v>
      </c>
      <c r="R3487" t="s">
        <v>8316</v>
      </c>
      <c r="S3487" s="16">
        <f t="shared" si="277"/>
        <v>42172.613506944443</v>
      </c>
      <c r="T3487" s="16">
        <f t="shared" si="278"/>
        <v>42202.554166666669</v>
      </c>
      <c r="U3487">
        <f t="shared" si="279"/>
        <v>2015</v>
      </c>
    </row>
    <row r="3488" spans="1:21" ht="48" x14ac:dyDescent="0.2">
      <c r="A3488" s="9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275"/>
        <v>20</v>
      </c>
      <c r="P3488" s="6">
        <f t="shared" si="276"/>
        <v>50.4</v>
      </c>
      <c r="Q3488" s="12" t="s">
        <v>8315</v>
      </c>
      <c r="R3488" t="s">
        <v>8316</v>
      </c>
      <c r="S3488" s="16">
        <f t="shared" si="277"/>
        <v>42531.195277777777</v>
      </c>
      <c r="T3488" s="16">
        <f t="shared" si="278"/>
        <v>42555.166666666672</v>
      </c>
      <c r="U3488">
        <f t="shared" si="279"/>
        <v>2016</v>
      </c>
    </row>
    <row r="3489" spans="1:21" ht="48" x14ac:dyDescent="0.2">
      <c r="A3489" s="9">
        <v>2873</v>
      </c>
      <c r="B3489" s="3" t="s">
        <v>2873</v>
      </c>
      <c r="C3489" s="3" t="s">
        <v>6983</v>
      </c>
      <c r="D3489" s="6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275"/>
        <v>38</v>
      </c>
      <c r="P3489" s="6">
        <f t="shared" si="276"/>
        <v>119.13</v>
      </c>
      <c r="Q3489" s="12" t="s">
        <v>8315</v>
      </c>
      <c r="R3489" t="s">
        <v>8316</v>
      </c>
      <c r="S3489" s="16">
        <f t="shared" si="277"/>
        <v>42002.817488425921</v>
      </c>
      <c r="T3489" s="16">
        <f t="shared" si="278"/>
        <v>42032.817488425921</v>
      </c>
      <c r="U3489">
        <f t="shared" si="279"/>
        <v>2014</v>
      </c>
    </row>
    <row r="3490" spans="1:21" ht="48" x14ac:dyDescent="0.2">
      <c r="A3490" s="9">
        <v>2907</v>
      </c>
      <c r="B3490" s="3" t="s">
        <v>2907</v>
      </c>
      <c r="C3490" s="3" t="s">
        <v>7017</v>
      </c>
      <c r="D3490" s="6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275"/>
        <v>0</v>
      </c>
      <c r="P3490" s="6">
        <f t="shared" si="276"/>
        <v>1</v>
      </c>
      <c r="Q3490" s="12" t="s">
        <v>8315</v>
      </c>
      <c r="R3490" t="s">
        <v>8316</v>
      </c>
      <c r="S3490" s="16">
        <f t="shared" si="277"/>
        <v>42444.877743055549</v>
      </c>
      <c r="T3490" s="16">
        <f t="shared" si="278"/>
        <v>42504.877743055549</v>
      </c>
      <c r="U3490">
        <f t="shared" si="279"/>
        <v>2016</v>
      </c>
    </row>
    <row r="3491" spans="1:21" ht="48" x14ac:dyDescent="0.2">
      <c r="A3491" s="9">
        <v>2920</v>
      </c>
      <c r="B3491" s="3" t="s">
        <v>2920</v>
      </c>
      <c r="C3491" s="3" t="s">
        <v>7030</v>
      </c>
      <c r="D3491" s="6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275"/>
        <v>27</v>
      </c>
      <c r="P3491" s="6">
        <f t="shared" si="276"/>
        <v>51.62</v>
      </c>
      <c r="Q3491" s="12" t="s">
        <v>8315</v>
      </c>
      <c r="R3491" t="s">
        <v>8316</v>
      </c>
      <c r="S3491" s="16">
        <f t="shared" si="277"/>
        <v>42058.792476851857</v>
      </c>
      <c r="T3491" s="16">
        <f t="shared" si="278"/>
        <v>42088.750810185185</v>
      </c>
      <c r="U3491">
        <f t="shared" si="279"/>
        <v>2015</v>
      </c>
    </row>
    <row r="3492" spans="1:21" ht="48" x14ac:dyDescent="0.2">
      <c r="A3492" s="9">
        <v>3164</v>
      </c>
      <c r="B3492" s="3" t="s">
        <v>3164</v>
      </c>
      <c r="C3492" s="3" t="s">
        <v>7274</v>
      </c>
      <c r="D3492" s="6">
        <v>2500</v>
      </c>
      <c r="E3492" s="8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275"/>
        <v>107</v>
      </c>
      <c r="P3492" s="6">
        <f t="shared" si="276"/>
        <v>37.590000000000003</v>
      </c>
      <c r="Q3492" s="12" t="s">
        <v>8315</v>
      </c>
      <c r="R3492" t="s">
        <v>8316</v>
      </c>
      <c r="S3492" s="16">
        <f t="shared" si="277"/>
        <v>41766.80572916667</v>
      </c>
      <c r="T3492" s="16">
        <f t="shared" si="278"/>
        <v>41799.80572916667</v>
      </c>
      <c r="U3492">
        <f t="shared" si="279"/>
        <v>2014</v>
      </c>
    </row>
    <row r="3493" spans="1:21" ht="48" x14ac:dyDescent="0.2">
      <c r="A3493" s="9">
        <v>3168</v>
      </c>
      <c r="B3493" s="3" t="s">
        <v>3168</v>
      </c>
      <c r="C3493" s="3" t="s">
        <v>7278</v>
      </c>
      <c r="D3493" s="6">
        <v>2500</v>
      </c>
      <c r="E3493" s="8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275"/>
        <v>124</v>
      </c>
      <c r="P3493" s="6">
        <f t="shared" si="276"/>
        <v>50.9</v>
      </c>
      <c r="Q3493" s="12" t="s">
        <v>8315</v>
      </c>
      <c r="R3493" t="s">
        <v>8316</v>
      </c>
      <c r="S3493" s="16">
        <f t="shared" si="277"/>
        <v>41772.105937500004</v>
      </c>
      <c r="T3493" s="16">
        <f t="shared" si="278"/>
        <v>41803.916666666664</v>
      </c>
      <c r="U3493">
        <f t="shared" si="279"/>
        <v>2014</v>
      </c>
    </row>
    <row r="3494" spans="1:21" ht="48" x14ac:dyDescent="0.2">
      <c r="A3494" s="9">
        <v>3177</v>
      </c>
      <c r="B3494" s="3" t="s">
        <v>3177</v>
      </c>
      <c r="C3494" s="3" t="s">
        <v>7287</v>
      </c>
      <c r="D3494" s="6">
        <v>2500</v>
      </c>
      <c r="E3494" s="8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275"/>
        <v>117</v>
      </c>
      <c r="P3494" s="6">
        <f t="shared" si="276"/>
        <v>57.55</v>
      </c>
      <c r="Q3494" s="12" t="s">
        <v>8315</v>
      </c>
      <c r="R3494" t="s">
        <v>8316</v>
      </c>
      <c r="S3494" s="16">
        <f t="shared" si="277"/>
        <v>41781.666770833333</v>
      </c>
      <c r="T3494" s="16">
        <f t="shared" si="278"/>
        <v>41811.666770833333</v>
      </c>
      <c r="U3494">
        <f t="shared" si="279"/>
        <v>2014</v>
      </c>
    </row>
    <row r="3495" spans="1:21" ht="48" x14ac:dyDescent="0.2">
      <c r="A3495" s="9">
        <v>3183</v>
      </c>
      <c r="B3495" s="3" t="s">
        <v>3183</v>
      </c>
      <c r="C3495" s="3" t="s">
        <v>7293</v>
      </c>
      <c r="D3495" s="6">
        <v>2500</v>
      </c>
      <c r="E3495" s="8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275"/>
        <v>109</v>
      </c>
      <c r="P3495" s="6">
        <f t="shared" si="276"/>
        <v>40.07</v>
      </c>
      <c r="Q3495" s="12" t="s">
        <v>8315</v>
      </c>
      <c r="R3495" t="s">
        <v>8316</v>
      </c>
      <c r="S3495" s="16">
        <f t="shared" si="277"/>
        <v>41491.79478009259</v>
      </c>
      <c r="T3495" s="16">
        <f t="shared" si="278"/>
        <v>41509.79478009259</v>
      </c>
      <c r="U3495">
        <f t="shared" si="279"/>
        <v>2013</v>
      </c>
    </row>
    <row r="3496" spans="1:21" ht="32" x14ac:dyDescent="0.2">
      <c r="A3496" s="9">
        <v>3222</v>
      </c>
      <c r="B3496" s="3" t="s">
        <v>3222</v>
      </c>
      <c r="C3496" s="3" t="s">
        <v>7332</v>
      </c>
      <c r="D3496" s="6">
        <v>2500</v>
      </c>
      <c r="E3496" s="8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275"/>
        <v>125</v>
      </c>
      <c r="P3496" s="6">
        <f t="shared" si="276"/>
        <v>37.14</v>
      </c>
      <c r="Q3496" s="12" t="s">
        <v>8315</v>
      </c>
      <c r="R3496" t="s">
        <v>8316</v>
      </c>
      <c r="S3496" s="16">
        <f t="shared" si="277"/>
        <v>42270.582141203704</v>
      </c>
      <c r="T3496" s="16">
        <f t="shared" si="278"/>
        <v>42301.895138888889</v>
      </c>
      <c r="U3496">
        <f t="shared" si="279"/>
        <v>2015</v>
      </c>
    </row>
    <row r="3497" spans="1:21" ht="48" x14ac:dyDescent="0.2">
      <c r="A3497" s="9">
        <v>3247</v>
      </c>
      <c r="B3497" s="3" t="s">
        <v>3247</v>
      </c>
      <c r="C3497" s="3" t="s">
        <v>7357</v>
      </c>
      <c r="D3497" s="6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275"/>
        <v>106</v>
      </c>
      <c r="P3497" s="6">
        <f t="shared" si="276"/>
        <v>46.43</v>
      </c>
      <c r="Q3497" s="12" t="s">
        <v>8315</v>
      </c>
      <c r="R3497" t="s">
        <v>8316</v>
      </c>
      <c r="S3497" s="16">
        <f t="shared" si="277"/>
        <v>42167.434166666666</v>
      </c>
      <c r="T3497" s="16">
        <f t="shared" si="278"/>
        <v>42197.434166666666</v>
      </c>
      <c r="U3497">
        <f t="shared" si="279"/>
        <v>2015</v>
      </c>
    </row>
    <row r="3498" spans="1:21" ht="32" x14ac:dyDescent="0.2">
      <c r="A3498" s="9">
        <v>3263</v>
      </c>
      <c r="B3498" s="3" t="s">
        <v>3263</v>
      </c>
      <c r="C3498" s="3" t="s">
        <v>7373</v>
      </c>
      <c r="D3498" s="6">
        <v>2500</v>
      </c>
      <c r="E3498" s="8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275"/>
        <v>112</v>
      </c>
      <c r="P3498" s="6">
        <f t="shared" si="276"/>
        <v>41.24</v>
      </c>
      <c r="Q3498" s="12" t="s">
        <v>8315</v>
      </c>
      <c r="R3498" t="s">
        <v>8316</v>
      </c>
      <c r="S3498" s="16">
        <f t="shared" si="277"/>
        <v>42284.516064814816</v>
      </c>
      <c r="T3498" s="16">
        <f t="shared" si="278"/>
        <v>42307.875</v>
      </c>
      <c r="U3498">
        <f t="shared" si="279"/>
        <v>2015</v>
      </c>
    </row>
    <row r="3499" spans="1:21" ht="32" x14ac:dyDescent="0.2">
      <c r="A3499" s="9">
        <v>3264</v>
      </c>
      <c r="B3499" s="3" t="s">
        <v>3264</v>
      </c>
      <c r="C3499" s="3" t="s">
        <v>7374</v>
      </c>
      <c r="D3499" s="6">
        <v>2500</v>
      </c>
      <c r="E3499" s="8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275"/>
        <v>103</v>
      </c>
      <c r="P3499" s="6">
        <f t="shared" si="276"/>
        <v>52.55</v>
      </c>
      <c r="Q3499" s="12" t="s">
        <v>8315</v>
      </c>
      <c r="R3499" t="s">
        <v>8316</v>
      </c>
      <c r="S3499" s="16">
        <f t="shared" si="277"/>
        <v>42016.800208333334</v>
      </c>
      <c r="T3499" s="16">
        <f t="shared" si="278"/>
        <v>42032.916666666672</v>
      </c>
      <c r="U3499">
        <f t="shared" si="279"/>
        <v>2015</v>
      </c>
    </row>
    <row r="3500" spans="1:21" ht="48" x14ac:dyDescent="0.2">
      <c r="A3500" s="9">
        <v>3278</v>
      </c>
      <c r="B3500" s="3" t="s">
        <v>3278</v>
      </c>
      <c r="C3500" s="3" t="s">
        <v>7388</v>
      </c>
      <c r="D3500" s="6">
        <v>2500</v>
      </c>
      <c r="E3500" s="8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275"/>
        <v>103</v>
      </c>
      <c r="P3500" s="6">
        <f t="shared" si="276"/>
        <v>76.03</v>
      </c>
      <c r="Q3500" s="12" t="s">
        <v>8315</v>
      </c>
      <c r="R3500" t="s">
        <v>8316</v>
      </c>
      <c r="S3500" s="16">
        <f t="shared" si="277"/>
        <v>42124.848414351851</v>
      </c>
      <c r="T3500" s="16">
        <f t="shared" si="278"/>
        <v>42154.848414351851</v>
      </c>
      <c r="U3500">
        <f t="shared" si="279"/>
        <v>2015</v>
      </c>
    </row>
    <row r="3501" spans="1:21" ht="32" x14ac:dyDescent="0.2">
      <c r="A3501" s="9">
        <v>3287</v>
      </c>
      <c r="B3501" s="3" t="s">
        <v>3287</v>
      </c>
      <c r="C3501" s="3" t="s">
        <v>7397</v>
      </c>
      <c r="D3501" s="6">
        <v>2500</v>
      </c>
      <c r="E3501" s="8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275"/>
        <v>100</v>
      </c>
      <c r="P3501" s="6">
        <f t="shared" si="276"/>
        <v>73.53</v>
      </c>
      <c r="Q3501" s="12" t="s">
        <v>8315</v>
      </c>
      <c r="R3501" t="s">
        <v>8316</v>
      </c>
      <c r="S3501" s="16">
        <f t="shared" si="277"/>
        <v>42311.750324074077</v>
      </c>
      <c r="T3501" s="16">
        <f t="shared" si="278"/>
        <v>42336.750324074077</v>
      </c>
      <c r="U3501">
        <f t="shared" si="279"/>
        <v>2015</v>
      </c>
    </row>
    <row r="3502" spans="1:21" ht="48" x14ac:dyDescent="0.2">
      <c r="A3502" s="9">
        <v>3311</v>
      </c>
      <c r="B3502" s="3" t="s">
        <v>3311</v>
      </c>
      <c r="C3502" s="3" t="s">
        <v>7421</v>
      </c>
      <c r="D3502" s="6">
        <v>2500</v>
      </c>
      <c r="E3502" s="8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275"/>
        <v>110</v>
      </c>
      <c r="P3502" s="6">
        <f t="shared" si="276"/>
        <v>61.02</v>
      </c>
      <c r="Q3502" s="12" t="s">
        <v>8315</v>
      </c>
      <c r="R3502" t="s">
        <v>8316</v>
      </c>
      <c r="S3502" s="16">
        <f t="shared" si="277"/>
        <v>42264.29178240741</v>
      </c>
      <c r="T3502" s="16">
        <f t="shared" si="278"/>
        <v>42294.29178240741</v>
      </c>
      <c r="U3502">
        <f t="shared" si="279"/>
        <v>2015</v>
      </c>
    </row>
    <row r="3503" spans="1:21" ht="48" x14ac:dyDescent="0.2">
      <c r="A3503" s="9">
        <v>3312</v>
      </c>
      <c r="B3503" s="3" t="s">
        <v>3312</v>
      </c>
      <c r="C3503" s="3" t="s">
        <v>7422</v>
      </c>
      <c r="D3503" s="6">
        <v>2500</v>
      </c>
      <c r="E3503" s="8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275"/>
        <v>100</v>
      </c>
      <c r="P3503" s="6">
        <f t="shared" si="276"/>
        <v>61</v>
      </c>
      <c r="Q3503" s="12" t="s">
        <v>8315</v>
      </c>
      <c r="R3503" t="s">
        <v>8316</v>
      </c>
      <c r="S3503" s="16">
        <f t="shared" si="277"/>
        <v>42664.809560185182</v>
      </c>
      <c r="T3503" s="16">
        <f t="shared" si="278"/>
        <v>42685.916666666672</v>
      </c>
      <c r="U3503">
        <f t="shared" si="279"/>
        <v>2016</v>
      </c>
    </row>
    <row r="3504" spans="1:21" ht="48" x14ac:dyDescent="0.2">
      <c r="A3504" s="9">
        <v>3320</v>
      </c>
      <c r="B3504" s="3" t="s">
        <v>3320</v>
      </c>
      <c r="C3504" s="3" t="s">
        <v>7430</v>
      </c>
      <c r="D3504" s="6">
        <v>2500</v>
      </c>
      <c r="E3504" s="8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275"/>
        <v>101</v>
      </c>
      <c r="P3504" s="6">
        <f t="shared" si="276"/>
        <v>66.45</v>
      </c>
      <c r="Q3504" s="12" t="s">
        <v>8315</v>
      </c>
      <c r="R3504" t="s">
        <v>8316</v>
      </c>
      <c r="S3504" s="16">
        <f t="shared" si="277"/>
        <v>42513.045798611114</v>
      </c>
      <c r="T3504" s="16">
        <f t="shared" si="278"/>
        <v>42543.045798611114</v>
      </c>
      <c r="U3504">
        <f t="shared" si="279"/>
        <v>2016</v>
      </c>
    </row>
    <row r="3505" spans="1:21" ht="48" x14ac:dyDescent="0.2">
      <c r="A3505" s="9">
        <v>3337</v>
      </c>
      <c r="B3505" s="3" t="s">
        <v>3337</v>
      </c>
      <c r="C3505" s="3" t="s">
        <v>7447</v>
      </c>
      <c r="D3505" s="6">
        <v>2500</v>
      </c>
      <c r="E3505" s="8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275"/>
        <v>110</v>
      </c>
      <c r="P3505" s="6">
        <f t="shared" si="276"/>
        <v>81.03</v>
      </c>
      <c r="Q3505" s="12" t="s">
        <v>8315</v>
      </c>
      <c r="R3505" t="s">
        <v>8316</v>
      </c>
      <c r="S3505" s="16">
        <f t="shared" si="277"/>
        <v>41901.282025462962</v>
      </c>
      <c r="T3505" s="16">
        <f t="shared" si="278"/>
        <v>41922.875</v>
      </c>
      <c r="U3505">
        <f t="shared" si="279"/>
        <v>2014</v>
      </c>
    </row>
    <row r="3506" spans="1:21" ht="48" x14ac:dyDescent="0.2">
      <c r="A3506" s="9">
        <v>3365</v>
      </c>
      <c r="B3506" s="3" t="s">
        <v>3364</v>
      </c>
      <c r="C3506" s="3" t="s">
        <v>7475</v>
      </c>
      <c r="D3506" s="6">
        <v>2500</v>
      </c>
      <c r="E3506" s="8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275"/>
        <v>104</v>
      </c>
      <c r="P3506" s="6">
        <f t="shared" si="276"/>
        <v>866.67</v>
      </c>
      <c r="Q3506" s="12" t="s">
        <v>8315</v>
      </c>
      <c r="R3506" t="s">
        <v>8316</v>
      </c>
      <c r="S3506" s="16">
        <f t="shared" si="277"/>
        <v>42321.101759259262</v>
      </c>
      <c r="T3506" s="16">
        <f t="shared" si="278"/>
        <v>42351.101759259262</v>
      </c>
      <c r="U3506">
        <f t="shared" si="279"/>
        <v>2015</v>
      </c>
    </row>
    <row r="3507" spans="1:21" ht="48" x14ac:dyDescent="0.2">
      <c r="A3507" s="9">
        <v>3438</v>
      </c>
      <c r="B3507" s="3" t="s">
        <v>3437</v>
      </c>
      <c r="C3507" s="3" t="s">
        <v>7548</v>
      </c>
      <c r="D3507" s="6">
        <v>2500</v>
      </c>
      <c r="E3507" s="8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275"/>
        <v>104</v>
      </c>
      <c r="P3507" s="6">
        <f t="shared" si="276"/>
        <v>186.07</v>
      </c>
      <c r="Q3507" s="12" t="s">
        <v>8315</v>
      </c>
      <c r="R3507" t="s">
        <v>8316</v>
      </c>
      <c r="S3507" s="16">
        <f t="shared" si="277"/>
        <v>42100.927858796291</v>
      </c>
      <c r="T3507" s="16">
        <f t="shared" si="278"/>
        <v>42126.875</v>
      </c>
      <c r="U3507">
        <f t="shared" si="279"/>
        <v>2015</v>
      </c>
    </row>
    <row r="3508" spans="1:21" ht="48" x14ac:dyDescent="0.2">
      <c r="A3508" s="9">
        <v>3441</v>
      </c>
      <c r="B3508" s="3" t="s">
        <v>3440</v>
      </c>
      <c r="C3508" s="3" t="s">
        <v>7551</v>
      </c>
      <c r="D3508" s="6">
        <v>2500</v>
      </c>
      <c r="E3508" s="8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275"/>
        <v>103</v>
      </c>
      <c r="P3508" s="6">
        <f t="shared" si="276"/>
        <v>59.65</v>
      </c>
      <c r="Q3508" s="12" t="s">
        <v>8315</v>
      </c>
      <c r="R3508" t="s">
        <v>8316</v>
      </c>
      <c r="S3508" s="16">
        <f t="shared" si="277"/>
        <v>42294.429641203707</v>
      </c>
      <c r="T3508" s="16">
        <f t="shared" si="278"/>
        <v>42321.845138888893</v>
      </c>
      <c r="U3508">
        <f t="shared" si="279"/>
        <v>2015</v>
      </c>
    </row>
    <row r="3509" spans="1:21" ht="48" x14ac:dyDescent="0.2">
      <c r="A3509" s="9">
        <v>3484</v>
      </c>
      <c r="B3509" s="3" t="s">
        <v>3483</v>
      </c>
      <c r="C3509" s="3" t="s">
        <v>7594</v>
      </c>
      <c r="D3509" s="6">
        <v>2500</v>
      </c>
      <c r="E3509" s="8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275"/>
        <v>114</v>
      </c>
      <c r="P3509" s="6">
        <f t="shared" si="276"/>
        <v>64.91</v>
      </c>
      <c r="Q3509" s="12" t="s">
        <v>8315</v>
      </c>
      <c r="R3509" t="s">
        <v>8316</v>
      </c>
      <c r="S3509" s="16">
        <f t="shared" si="277"/>
        <v>42506.760405092587</v>
      </c>
      <c r="T3509" s="16">
        <f t="shared" si="278"/>
        <v>42536.760405092587</v>
      </c>
      <c r="U3509">
        <f t="shared" si="279"/>
        <v>2016</v>
      </c>
    </row>
    <row r="3510" spans="1:21" ht="48" x14ac:dyDescent="0.2">
      <c r="A3510" s="9">
        <v>3503</v>
      </c>
      <c r="B3510" s="3" t="s">
        <v>3502</v>
      </c>
      <c r="C3510" s="3" t="s">
        <v>7613</v>
      </c>
      <c r="D3510" s="6">
        <v>2500</v>
      </c>
      <c r="E3510" s="8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275"/>
        <v>108</v>
      </c>
      <c r="P3510" s="6">
        <f t="shared" si="276"/>
        <v>70.760000000000005</v>
      </c>
      <c r="Q3510" s="12" t="s">
        <v>8315</v>
      </c>
      <c r="R3510" t="s">
        <v>8316</v>
      </c>
      <c r="S3510" s="16">
        <f t="shared" si="277"/>
        <v>42545.478333333333</v>
      </c>
      <c r="T3510" s="16">
        <f t="shared" si="278"/>
        <v>42575.478333333333</v>
      </c>
      <c r="U3510">
        <f t="shared" si="279"/>
        <v>2016</v>
      </c>
    </row>
    <row r="3511" spans="1:21" ht="96" x14ac:dyDescent="0.2">
      <c r="A3511" s="9">
        <v>3505</v>
      </c>
      <c r="B3511" s="3" t="s">
        <v>3504</v>
      </c>
      <c r="C3511" s="3" t="s">
        <v>7615</v>
      </c>
      <c r="D3511" s="6">
        <v>2500</v>
      </c>
      <c r="E3511" s="8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275"/>
        <v>104</v>
      </c>
      <c r="P3511" s="6">
        <f t="shared" si="276"/>
        <v>66.510000000000005</v>
      </c>
      <c r="Q3511" s="12" t="s">
        <v>8315</v>
      </c>
      <c r="R3511" t="s">
        <v>8316</v>
      </c>
      <c r="S3511" s="16">
        <f t="shared" si="277"/>
        <v>41760.935706018521</v>
      </c>
      <c r="T3511" s="16">
        <f t="shared" si="278"/>
        <v>41772.166666666664</v>
      </c>
      <c r="U3511">
        <f t="shared" si="279"/>
        <v>2014</v>
      </c>
    </row>
    <row r="3512" spans="1:21" ht="48" x14ac:dyDescent="0.2">
      <c r="A3512" s="9">
        <v>3516</v>
      </c>
      <c r="B3512" s="3" t="s">
        <v>3515</v>
      </c>
      <c r="C3512" s="3" t="s">
        <v>7626</v>
      </c>
      <c r="D3512" s="6">
        <v>2500</v>
      </c>
      <c r="E3512" s="8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275"/>
        <v>100</v>
      </c>
      <c r="P3512" s="6">
        <f t="shared" si="276"/>
        <v>227.27</v>
      </c>
      <c r="Q3512" s="12" t="s">
        <v>8315</v>
      </c>
      <c r="R3512" t="s">
        <v>8316</v>
      </c>
      <c r="S3512" s="16">
        <f t="shared" si="277"/>
        <v>41856.010069444441</v>
      </c>
      <c r="T3512" s="16">
        <f t="shared" si="278"/>
        <v>41890.125</v>
      </c>
      <c r="U3512">
        <f t="shared" si="279"/>
        <v>2014</v>
      </c>
    </row>
    <row r="3513" spans="1:21" ht="32" x14ac:dyDescent="0.2">
      <c r="A3513" s="9">
        <v>3544</v>
      </c>
      <c r="B3513" s="3" t="s">
        <v>3543</v>
      </c>
      <c r="C3513" s="3" t="s">
        <v>7654</v>
      </c>
      <c r="D3513" s="6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275"/>
        <v>100</v>
      </c>
      <c r="P3513" s="6">
        <f t="shared" si="276"/>
        <v>104.17</v>
      </c>
      <c r="Q3513" s="12" t="s">
        <v>8315</v>
      </c>
      <c r="R3513" t="s">
        <v>8316</v>
      </c>
      <c r="S3513" s="16">
        <f t="shared" si="277"/>
        <v>42040.831678240742</v>
      </c>
      <c r="T3513" s="16">
        <f t="shared" si="278"/>
        <v>42070.831678240742</v>
      </c>
      <c r="U3513">
        <f t="shared" si="279"/>
        <v>2015</v>
      </c>
    </row>
    <row r="3514" spans="1:21" ht="48" x14ac:dyDescent="0.2">
      <c r="A3514" s="9">
        <v>3550</v>
      </c>
      <c r="B3514" s="3" t="s">
        <v>3549</v>
      </c>
      <c r="C3514" s="3" t="s">
        <v>7660</v>
      </c>
      <c r="D3514" s="6">
        <v>2500</v>
      </c>
      <c r="E3514" s="8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275"/>
        <v>105</v>
      </c>
      <c r="P3514" s="6">
        <f t="shared" si="276"/>
        <v>40.94</v>
      </c>
      <c r="Q3514" s="12" t="s">
        <v>8315</v>
      </c>
      <c r="R3514" t="s">
        <v>8316</v>
      </c>
      <c r="S3514" s="16">
        <f t="shared" si="277"/>
        <v>42462.893495370372</v>
      </c>
      <c r="T3514" s="16">
        <f t="shared" si="278"/>
        <v>42492.893495370372</v>
      </c>
      <c r="U3514">
        <f t="shared" si="279"/>
        <v>2016</v>
      </c>
    </row>
    <row r="3515" spans="1:21" ht="112" x14ac:dyDescent="0.2">
      <c r="A3515" s="9">
        <v>3561</v>
      </c>
      <c r="B3515" s="3" t="s">
        <v>3560</v>
      </c>
      <c r="C3515" s="3" t="s">
        <v>7671</v>
      </c>
      <c r="D3515" s="6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75"/>
        <v>102</v>
      </c>
      <c r="P3515" s="6">
        <f t="shared" si="276"/>
        <v>47.41</v>
      </c>
      <c r="Q3515" s="12" t="s">
        <v>8315</v>
      </c>
      <c r="R3515" t="s">
        <v>8316</v>
      </c>
      <c r="S3515" s="16">
        <f t="shared" si="277"/>
        <v>42203.680300925931</v>
      </c>
      <c r="T3515" s="16">
        <f t="shared" si="278"/>
        <v>42221.774999999994</v>
      </c>
      <c r="U3515">
        <f t="shared" si="279"/>
        <v>2015</v>
      </c>
    </row>
    <row r="3516" spans="1:21" ht="32" x14ac:dyDescent="0.2">
      <c r="A3516" s="9">
        <v>3597</v>
      </c>
      <c r="B3516" s="3" t="s">
        <v>3596</v>
      </c>
      <c r="C3516" s="3" t="s">
        <v>7707</v>
      </c>
      <c r="D3516" s="6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275"/>
        <v>103</v>
      </c>
      <c r="P3516" s="6">
        <f t="shared" si="276"/>
        <v>77.73</v>
      </c>
      <c r="Q3516" s="12" t="s">
        <v>8315</v>
      </c>
      <c r="R3516" t="s">
        <v>8316</v>
      </c>
      <c r="S3516" s="16">
        <f t="shared" si="277"/>
        <v>42417.585532407407</v>
      </c>
      <c r="T3516" s="16">
        <f t="shared" si="278"/>
        <v>42432.249305555553</v>
      </c>
      <c r="U3516">
        <f t="shared" si="279"/>
        <v>2016</v>
      </c>
    </row>
    <row r="3517" spans="1:21" ht="48" x14ac:dyDescent="0.2">
      <c r="A3517" s="9">
        <v>3611</v>
      </c>
      <c r="B3517" s="3" t="s">
        <v>3610</v>
      </c>
      <c r="C3517" s="3" t="s">
        <v>7721</v>
      </c>
      <c r="D3517" s="6">
        <v>2500</v>
      </c>
      <c r="E3517" s="8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275"/>
        <v>136</v>
      </c>
      <c r="P3517" s="6">
        <f t="shared" si="276"/>
        <v>66.67</v>
      </c>
      <c r="Q3517" s="12" t="s">
        <v>8315</v>
      </c>
      <c r="R3517" t="s">
        <v>8316</v>
      </c>
      <c r="S3517" s="16">
        <f t="shared" si="277"/>
        <v>42072.370381944449</v>
      </c>
      <c r="T3517" s="16">
        <f t="shared" si="278"/>
        <v>42102.370381944449</v>
      </c>
      <c r="U3517">
        <f t="shared" si="279"/>
        <v>2015</v>
      </c>
    </row>
    <row r="3518" spans="1:21" ht="48" x14ac:dyDescent="0.2">
      <c r="A3518" s="9">
        <v>3614</v>
      </c>
      <c r="B3518" s="3" t="s">
        <v>3439</v>
      </c>
      <c r="C3518" s="3" t="s">
        <v>7724</v>
      </c>
      <c r="D3518" s="6">
        <v>2500</v>
      </c>
      <c r="E3518" s="8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275"/>
        <v>101</v>
      </c>
      <c r="P3518" s="6">
        <f t="shared" si="276"/>
        <v>35.49</v>
      </c>
      <c r="Q3518" s="12" t="s">
        <v>8315</v>
      </c>
      <c r="R3518" t="s">
        <v>8316</v>
      </c>
      <c r="S3518" s="16">
        <f t="shared" si="277"/>
        <v>42144.041851851856</v>
      </c>
      <c r="T3518" s="16">
        <f t="shared" si="278"/>
        <v>42174.041851851856</v>
      </c>
      <c r="U3518">
        <f t="shared" si="279"/>
        <v>2015</v>
      </c>
    </row>
    <row r="3519" spans="1:21" ht="48" x14ac:dyDescent="0.2">
      <c r="A3519" s="9">
        <v>3615</v>
      </c>
      <c r="B3519" s="3" t="s">
        <v>3613</v>
      </c>
      <c r="C3519" s="3" t="s">
        <v>7725</v>
      </c>
      <c r="D3519" s="6">
        <v>2500</v>
      </c>
      <c r="E3519" s="8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275"/>
        <v>107</v>
      </c>
      <c r="P3519" s="6">
        <f t="shared" si="276"/>
        <v>37.08</v>
      </c>
      <c r="Q3519" s="12" t="s">
        <v>8315</v>
      </c>
      <c r="R3519" t="s">
        <v>8316</v>
      </c>
      <c r="S3519" s="16">
        <f t="shared" si="277"/>
        <v>42318.593703703707</v>
      </c>
      <c r="T3519" s="16">
        <f t="shared" si="278"/>
        <v>42348.593703703707</v>
      </c>
      <c r="U3519">
        <f t="shared" si="279"/>
        <v>2015</v>
      </c>
    </row>
    <row r="3520" spans="1:21" ht="48" x14ac:dyDescent="0.2">
      <c r="A3520" s="9">
        <v>3616</v>
      </c>
      <c r="B3520" s="3" t="s">
        <v>3614</v>
      </c>
      <c r="C3520" s="3" t="s">
        <v>7726</v>
      </c>
      <c r="D3520" s="6">
        <v>2500</v>
      </c>
      <c r="E3520" s="8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275"/>
        <v>125</v>
      </c>
      <c r="P3520" s="6">
        <f t="shared" si="276"/>
        <v>69.33</v>
      </c>
      <c r="Q3520" s="12" t="s">
        <v>8315</v>
      </c>
      <c r="R3520" t="s">
        <v>8316</v>
      </c>
      <c r="S3520" s="16">
        <f t="shared" si="277"/>
        <v>42052.949814814812</v>
      </c>
      <c r="T3520" s="16">
        <f t="shared" si="278"/>
        <v>42082.908148148148</v>
      </c>
      <c r="U3520">
        <f t="shared" si="279"/>
        <v>2015</v>
      </c>
    </row>
    <row r="3521" spans="1:21" ht="32" x14ac:dyDescent="0.2">
      <c r="A3521" s="9">
        <v>3623</v>
      </c>
      <c r="B3521" s="3" t="s">
        <v>3621</v>
      </c>
      <c r="C3521" s="3" t="s">
        <v>7733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275"/>
        <v>120</v>
      </c>
      <c r="P3521" s="6">
        <f t="shared" si="276"/>
        <v>88.24</v>
      </c>
      <c r="Q3521" s="12" t="s">
        <v>8315</v>
      </c>
      <c r="R3521" t="s">
        <v>8316</v>
      </c>
      <c r="S3521" s="16">
        <f t="shared" si="277"/>
        <v>41828.736921296295</v>
      </c>
      <c r="T3521" s="16">
        <f t="shared" si="278"/>
        <v>41846.291666666664</v>
      </c>
      <c r="U3521">
        <f t="shared" si="279"/>
        <v>2014</v>
      </c>
    </row>
    <row r="3522" spans="1:21" ht="48" x14ac:dyDescent="0.2">
      <c r="A3522" s="9">
        <v>3699</v>
      </c>
      <c r="B3522" s="3" t="s">
        <v>3696</v>
      </c>
      <c r="C3522" s="3" t="s">
        <v>7809</v>
      </c>
      <c r="D3522" s="6">
        <v>2500</v>
      </c>
      <c r="E3522" s="8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275"/>
        <v>101</v>
      </c>
      <c r="P3522" s="6">
        <f t="shared" si="276"/>
        <v>63</v>
      </c>
      <c r="Q3522" s="12" t="s">
        <v>8315</v>
      </c>
      <c r="R3522" t="s">
        <v>8316</v>
      </c>
      <c r="S3522" s="16">
        <f t="shared" si="277"/>
        <v>41897.602037037039</v>
      </c>
      <c r="T3522" s="16">
        <f t="shared" si="278"/>
        <v>41927.602037037039</v>
      </c>
      <c r="U3522">
        <f t="shared" si="279"/>
        <v>2014</v>
      </c>
    </row>
    <row r="3523" spans="1:21" ht="32" x14ac:dyDescent="0.2">
      <c r="A3523" s="9">
        <v>3747</v>
      </c>
      <c r="B3523" s="3" t="s">
        <v>3744</v>
      </c>
      <c r="C3523" s="3" t="s">
        <v>7857</v>
      </c>
      <c r="D3523" s="6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1</v>
      </c>
      <c r="P3523" s="6">
        <f t="shared" si="276"/>
        <v>25</v>
      </c>
      <c r="Q3523" s="12" t="s">
        <v>8315</v>
      </c>
      <c r="R3523" t="s">
        <v>8316</v>
      </c>
      <c r="S3523" s="16">
        <f t="shared" si="277"/>
        <v>42164.299722222218</v>
      </c>
      <c r="T3523" s="16">
        <f t="shared" si="278"/>
        <v>42190.957638888889</v>
      </c>
      <c r="U3523">
        <f t="shared" si="279"/>
        <v>2015</v>
      </c>
    </row>
    <row r="3524" spans="1:21" ht="48" x14ac:dyDescent="0.2">
      <c r="A3524" s="9">
        <v>3823</v>
      </c>
      <c r="B3524" s="3" t="s">
        <v>3820</v>
      </c>
      <c r="C3524" s="3" t="s">
        <v>7932</v>
      </c>
      <c r="D3524" s="6">
        <v>2500</v>
      </c>
      <c r="E3524" s="8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275"/>
        <v>106</v>
      </c>
      <c r="P3524" s="6">
        <f t="shared" si="276"/>
        <v>64.63</v>
      </c>
      <c r="Q3524" s="12" t="s">
        <v>8315</v>
      </c>
      <c r="R3524" t="s">
        <v>8316</v>
      </c>
      <c r="S3524" s="16">
        <f t="shared" si="277"/>
        <v>42170.910231481481</v>
      </c>
      <c r="T3524" s="16">
        <f t="shared" si="278"/>
        <v>42205.165972222225</v>
      </c>
      <c r="U3524">
        <f t="shared" si="279"/>
        <v>2015</v>
      </c>
    </row>
    <row r="3525" spans="1:21" ht="48" x14ac:dyDescent="0.2">
      <c r="A3525" s="9">
        <v>3851</v>
      </c>
      <c r="B3525" s="3" t="s">
        <v>3848</v>
      </c>
      <c r="C3525" s="3" t="s">
        <v>7960</v>
      </c>
      <c r="D3525" s="6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275"/>
        <v>34</v>
      </c>
      <c r="P3525" s="6">
        <f t="shared" si="276"/>
        <v>35.5</v>
      </c>
      <c r="Q3525" s="12" t="s">
        <v>8315</v>
      </c>
      <c r="R3525" t="s">
        <v>8316</v>
      </c>
      <c r="S3525" s="16">
        <f t="shared" si="277"/>
        <v>42172.439571759256</v>
      </c>
      <c r="T3525" s="16">
        <f t="shared" si="278"/>
        <v>42202.439571759256</v>
      </c>
      <c r="U3525">
        <f t="shared" si="279"/>
        <v>2015</v>
      </c>
    </row>
    <row r="3526" spans="1:21" ht="48" x14ac:dyDescent="0.2">
      <c r="A3526" s="9">
        <v>3859</v>
      </c>
      <c r="B3526" s="3" t="s">
        <v>3856</v>
      </c>
      <c r="C3526" s="3" t="s">
        <v>7968</v>
      </c>
      <c r="D3526" s="6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 s="6">
        <f t="shared" si="276"/>
        <v>1</v>
      </c>
      <c r="Q3526" s="12" t="s">
        <v>8315</v>
      </c>
      <c r="R3526" t="s">
        <v>8316</v>
      </c>
      <c r="S3526" s="16">
        <f t="shared" si="277"/>
        <v>41789.893599537041</v>
      </c>
      <c r="T3526" s="16">
        <f t="shared" si="278"/>
        <v>41815.875</v>
      </c>
      <c r="U3526">
        <f t="shared" si="279"/>
        <v>2014</v>
      </c>
    </row>
    <row r="3527" spans="1:21" ht="48" x14ac:dyDescent="0.2">
      <c r="A3527" s="9">
        <v>3897</v>
      </c>
      <c r="B3527" s="3" t="s">
        <v>3894</v>
      </c>
      <c r="C3527" s="3" t="s">
        <v>8005</v>
      </c>
      <c r="D3527" s="6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275"/>
        <v>18</v>
      </c>
      <c r="P3527" s="6">
        <f t="shared" si="276"/>
        <v>44</v>
      </c>
      <c r="Q3527" s="12" t="s">
        <v>8315</v>
      </c>
      <c r="R3527" t="s">
        <v>8316</v>
      </c>
      <c r="S3527" s="16">
        <f t="shared" si="277"/>
        <v>41982.87364583333</v>
      </c>
      <c r="T3527" s="16">
        <f t="shared" si="278"/>
        <v>42012.87364583333</v>
      </c>
      <c r="U3527">
        <f t="shared" si="279"/>
        <v>2014</v>
      </c>
    </row>
    <row r="3528" spans="1:21" ht="64" x14ac:dyDescent="0.2">
      <c r="A3528" s="9">
        <v>3898</v>
      </c>
      <c r="B3528" s="3" t="s">
        <v>3895</v>
      </c>
      <c r="C3528" s="3" t="s">
        <v>8006</v>
      </c>
      <c r="D3528" s="6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275"/>
        <v>33</v>
      </c>
      <c r="P3528" s="6">
        <f t="shared" si="276"/>
        <v>50.88</v>
      </c>
      <c r="Q3528" s="12" t="s">
        <v>8315</v>
      </c>
      <c r="R3528" t="s">
        <v>8316</v>
      </c>
      <c r="S3528" s="16">
        <f t="shared" si="277"/>
        <v>42193.482291666667</v>
      </c>
      <c r="T3528" s="16">
        <f t="shared" si="278"/>
        <v>42233.666666666672</v>
      </c>
      <c r="U3528">
        <f t="shared" si="279"/>
        <v>2015</v>
      </c>
    </row>
    <row r="3529" spans="1:21" ht="32" x14ac:dyDescent="0.2">
      <c r="A3529" s="9">
        <v>3900</v>
      </c>
      <c r="B3529" s="3" t="s">
        <v>3897</v>
      </c>
      <c r="C3529" s="3" t="s">
        <v>8008</v>
      </c>
      <c r="D3529" s="6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275"/>
        <v>5</v>
      </c>
      <c r="P3529" s="6">
        <f t="shared" si="276"/>
        <v>27</v>
      </c>
      <c r="Q3529" s="12" t="s">
        <v>8315</v>
      </c>
      <c r="R3529" t="s">
        <v>8316</v>
      </c>
      <c r="S3529" s="16">
        <f t="shared" si="277"/>
        <v>42136.092488425929</v>
      </c>
      <c r="T3529" s="16">
        <f t="shared" si="278"/>
        <v>42166.092488425929</v>
      </c>
      <c r="U3529">
        <f t="shared" si="279"/>
        <v>2015</v>
      </c>
    </row>
    <row r="3530" spans="1:21" ht="48" x14ac:dyDescent="0.2">
      <c r="A3530" s="9">
        <v>3914</v>
      </c>
      <c r="B3530" s="3" t="s">
        <v>3911</v>
      </c>
      <c r="C3530" s="3" t="s">
        <v>8022</v>
      </c>
      <c r="D3530" s="6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280">ROUND(E3530/D3530*100,0)</f>
        <v>36</v>
      </c>
      <c r="P3530" s="6">
        <f t="shared" ref="P3530:P3593" si="281">IFERROR(ROUND(E3530/L3530,2),0)</f>
        <v>33.67</v>
      </c>
      <c r="Q3530" s="12" t="s">
        <v>8315</v>
      </c>
      <c r="R3530" t="s">
        <v>8316</v>
      </c>
      <c r="S3530" s="16">
        <f t="shared" ref="S3530:S3593" si="282">(((J3530/60)/60)/24)+DATE(1970,1,1)</f>
        <v>42114.818935185183</v>
      </c>
      <c r="T3530" s="16">
        <f t="shared" ref="T3530:T3593" si="283">(((I3530/60)/60)/24)+DATE(1970,1,1)</f>
        <v>42134.957638888889</v>
      </c>
      <c r="U3530">
        <f t="shared" ref="U3530:U3593" si="284">YEAR(S3530)</f>
        <v>2015</v>
      </c>
    </row>
    <row r="3531" spans="1:21" ht="48" x14ac:dyDescent="0.2">
      <c r="A3531" s="9">
        <v>3920</v>
      </c>
      <c r="B3531" s="3" t="s">
        <v>3917</v>
      </c>
      <c r="C3531" s="3" t="s">
        <v>8028</v>
      </c>
      <c r="D3531" s="6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280"/>
        <v>5</v>
      </c>
      <c r="P3531" s="6">
        <f t="shared" si="281"/>
        <v>45</v>
      </c>
      <c r="Q3531" s="12" t="s">
        <v>8315</v>
      </c>
      <c r="R3531" t="s">
        <v>8316</v>
      </c>
      <c r="S3531" s="16">
        <f t="shared" si="282"/>
        <v>42657.38726851852</v>
      </c>
      <c r="T3531" s="16">
        <f t="shared" si="283"/>
        <v>42687.428935185191</v>
      </c>
      <c r="U3531">
        <f t="shared" si="284"/>
        <v>2016</v>
      </c>
    </row>
    <row r="3532" spans="1:21" ht="48" x14ac:dyDescent="0.2">
      <c r="A3532" s="9">
        <v>3927</v>
      </c>
      <c r="B3532" s="3" t="s">
        <v>3924</v>
      </c>
      <c r="C3532" s="3" t="s">
        <v>8035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280"/>
        <v>1</v>
      </c>
      <c r="P3532" s="6">
        <f t="shared" si="281"/>
        <v>12.5</v>
      </c>
      <c r="Q3532" s="12" t="s">
        <v>8315</v>
      </c>
      <c r="R3532" t="s">
        <v>8316</v>
      </c>
      <c r="S3532" s="16">
        <f t="shared" si="282"/>
        <v>41830.267407407409</v>
      </c>
      <c r="T3532" s="16">
        <f t="shared" si="283"/>
        <v>41860.267407407409</v>
      </c>
      <c r="U3532">
        <f t="shared" si="284"/>
        <v>2014</v>
      </c>
    </row>
    <row r="3533" spans="1:21" ht="48" x14ac:dyDescent="0.2">
      <c r="A3533" s="9">
        <v>3980</v>
      </c>
      <c r="B3533" s="3" t="s">
        <v>3977</v>
      </c>
      <c r="C3533" s="3" t="s">
        <v>8087</v>
      </c>
      <c r="D3533" s="6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280"/>
        <v>18</v>
      </c>
      <c r="P3533" s="6">
        <f t="shared" si="281"/>
        <v>64.290000000000006</v>
      </c>
      <c r="Q3533" s="12" t="s">
        <v>8315</v>
      </c>
      <c r="R3533" t="s">
        <v>8316</v>
      </c>
      <c r="S3533" s="16">
        <f t="shared" si="282"/>
        <v>41795.598923611113</v>
      </c>
      <c r="T3533" s="16">
        <f t="shared" si="283"/>
        <v>41825.598923611113</v>
      </c>
      <c r="U3533">
        <f t="shared" si="284"/>
        <v>2014</v>
      </c>
    </row>
    <row r="3534" spans="1:21" ht="48" x14ac:dyDescent="0.2">
      <c r="A3534" s="9">
        <v>4030</v>
      </c>
      <c r="B3534" s="3" t="s">
        <v>4026</v>
      </c>
      <c r="C3534" s="3" t="s">
        <v>8135</v>
      </c>
      <c r="D3534" s="6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280"/>
        <v>16</v>
      </c>
      <c r="P3534" s="6">
        <f t="shared" si="281"/>
        <v>66.67</v>
      </c>
      <c r="Q3534" s="12" t="s">
        <v>8315</v>
      </c>
      <c r="R3534" t="s">
        <v>8316</v>
      </c>
      <c r="S3534" s="16">
        <f t="shared" si="282"/>
        <v>42374.655081018514</v>
      </c>
      <c r="T3534" s="16">
        <f t="shared" si="283"/>
        <v>42403.784027777772</v>
      </c>
      <c r="U3534">
        <f t="shared" si="284"/>
        <v>2016</v>
      </c>
    </row>
    <row r="3535" spans="1:21" ht="48" x14ac:dyDescent="0.2">
      <c r="A3535" s="9">
        <v>4038</v>
      </c>
      <c r="B3535" s="3" t="s">
        <v>4034</v>
      </c>
      <c r="C3535" s="3" t="s">
        <v>8142</v>
      </c>
      <c r="D3535" s="6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280"/>
        <v>12</v>
      </c>
      <c r="P3535" s="6">
        <f t="shared" si="281"/>
        <v>75.25</v>
      </c>
      <c r="Q3535" s="12" t="s">
        <v>8315</v>
      </c>
      <c r="R3535" t="s">
        <v>8316</v>
      </c>
      <c r="S3535" s="16">
        <f t="shared" si="282"/>
        <v>41869.798726851855</v>
      </c>
      <c r="T3535" s="16">
        <f t="shared" si="283"/>
        <v>41929.798726851855</v>
      </c>
      <c r="U3535">
        <f t="shared" si="284"/>
        <v>2014</v>
      </c>
    </row>
    <row r="3536" spans="1:21" ht="48" x14ac:dyDescent="0.2">
      <c r="A3536" s="9">
        <v>4093</v>
      </c>
      <c r="B3536" s="3" t="s">
        <v>4089</v>
      </c>
      <c r="C3536" s="3" t="s">
        <v>8196</v>
      </c>
      <c r="D3536" s="6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280"/>
        <v>2</v>
      </c>
      <c r="P3536" s="6">
        <f t="shared" si="281"/>
        <v>15</v>
      </c>
      <c r="Q3536" s="12" t="s">
        <v>8315</v>
      </c>
      <c r="R3536" t="s">
        <v>8316</v>
      </c>
      <c r="S3536" s="16">
        <f t="shared" si="282"/>
        <v>42178.815891203703</v>
      </c>
      <c r="T3536" s="16">
        <f t="shared" si="283"/>
        <v>42238.815891203703</v>
      </c>
      <c r="U3536">
        <f t="shared" si="284"/>
        <v>2015</v>
      </c>
    </row>
    <row r="3537" spans="1:21" ht="48" x14ac:dyDescent="0.2">
      <c r="A3537" s="9">
        <v>4112</v>
      </c>
      <c r="B3537" s="3" t="s">
        <v>4108</v>
      </c>
      <c r="C3537" s="3" t="s">
        <v>6961</v>
      </c>
      <c r="D3537" s="6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0</v>
      </c>
      <c r="P3537" s="6">
        <f t="shared" si="281"/>
        <v>1</v>
      </c>
      <c r="Q3537" s="12" t="s">
        <v>8315</v>
      </c>
      <c r="R3537" t="s">
        <v>8316</v>
      </c>
      <c r="S3537" s="16">
        <f t="shared" si="282"/>
        <v>42400.946597222224</v>
      </c>
      <c r="T3537" s="16">
        <f t="shared" si="283"/>
        <v>42428</v>
      </c>
      <c r="U3537">
        <f t="shared" si="284"/>
        <v>2016</v>
      </c>
    </row>
    <row r="3538" spans="1:21" ht="48" x14ac:dyDescent="0.2">
      <c r="A3538" s="9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80"/>
        <v>27</v>
      </c>
      <c r="P3538" s="6">
        <f t="shared" si="281"/>
        <v>46.43</v>
      </c>
      <c r="Q3538" s="12" t="s">
        <v>8315</v>
      </c>
      <c r="R3538" t="s">
        <v>8316</v>
      </c>
      <c r="S3538" s="16">
        <f t="shared" si="282"/>
        <v>41841.651597222226</v>
      </c>
      <c r="T3538" s="16">
        <f t="shared" si="283"/>
        <v>41881.229166666664</v>
      </c>
      <c r="U3538">
        <f t="shared" si="284"/>
        <v>2014</v>
      </c>
    </row>
    <row r="3539" spans="1:21" ht="48" x14ac:dyDescent="0.2">
      <c r="A3539" s="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280"/>
        <v>100</v>
      </c>
      <c r="P3539" s="6">
        <f t="shared" si="281"/>
        <v>171.43</v>
      </c>
      <c r="Q3539" s="12" t="s">
        <v>8315</v>
      </c>
      <c r="R3539" t="s">
        <v>8316</v>
      </c>
      <c r="S3539" s="16">
        <f t="shared" si="282"/>
        <v>42661.442060185189</v>
      </c>
      <c r="T3539" s="16">
        <f t="shared" si="283"/>
        <v>42691.483726851846</v>
      </c>
      <c r="U3539">
        <f t="shared" si="284"/>
        <v>2016</v>
      </c>
    </row>
    <row r="3540" spans="1:21" ht="32" x14ac:dyDescent="0.2">
      <c r="A3540" s="9">
        <v>3252</v>
      </c>
      <c r="B3540" s="3" t="s">
        <v>3252</v>
      </c>
      <c r="C3540" s="3" t="s">
        <v>7362</v>
      </c>
      <c r="D3540" s="6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280"/>
        <v>128</v>
      </c>
      <c r="P3540" s="6">
        <f t="shared" si="281"/>
        <v>57.52</v>
      </c>
      <c r="Q3540" s="12" t="s">
        <v>8315</v>
      </c>
      <c r="R3540" t="s">
        <v>8316</v>
      </c>
      <c r="S3540" s="16">
        <f t="shared" si="282"/>
        <v>42590.472685185188</v>
      </c>
      <c r="T3540" s="16">
        <f t="shared" si="283"/>
        <v>42620.472685185188</v>
      </c>
      <c r="U3540">
        <f t="shared" si="284"/>
        <v>2016</v>
      </c>
    </row>
    <row r="3541" spans="1:21" ht="48" x14ac:dyDescent="0.2">
      <c r="A3541" s="9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280"/>
        <v>16</v>
      </c>
      <c r="P3541" s="6">
        <f t="shared" si="281"/>
        <v>29.17</v>
      </c>
      <c r="Q3541" s="12" t="s">
        <v>8315</v>
      </c>
      <c r="R3541" t="s">
        <v>8316</v>
      </c>
      <c r="S3541" s="16">
        <f t="shared" si="282"/>
        <v>42041.581307870365</v>
      </c>
      <c r="T3541" s="16">
        <f t="shared" si="283"/>
        <v>42071.539641203708</v>
      </c>
      <c r="U3541">
        <f t="shared" si="284"/>
        <v>2015</v>
      </c>
    </row>
    <row r="3542" spans="1:21" ht="48" x14ac:dyDescent="0.2">
      <c r="A3542" s="9">
        <v>3152</v>
      </c>
      <c r="B3542" s="3" t="s">
        <v>3152</v>
      </c>
      <c r="C3542" s="3" t="s">
        <v>7262</v>
      </c>
      <c r="D3542" s="6">
        <v>2200</v>
      </c>
      <c r="E3542" s="8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280"/>
        <v>106</v>
      </c>
      <c r="P3542" s="6">
        <f t="shared" si="281"/>
        <v>34.79</v>
      </c>
      <c r="Q3542" s="12" t="s">
        <v>8315</v>
      </c>
      <c r="R3542" t="s">
        <v>8316</v>
      </c>
      <c r="S3542" s="16">
        <f t="shared" si="282"/>
        <v>41550.867673611108</v>
      </c>
      <c r="T3542" s="16">
        <f t="shared" si="283"/>
        <v>41580.867673611108</v>
      </c>
      <c r="U3542">
        <f t="shared" si="284"/>
        <v>2013</v>
      </c>
    </row>
    <row r="3543" spans="1:21" ht="48" x14ac:dyDescent="0.2">
      <c r="A3543" s="9">
        <v>3556</v>
      </c>
      <c r="B3543" s="3" t="s">
        <v>3555</v>
      </c>
      <c r="C3543" s="3" t="s">
        <v>7666</v>
      </c>
      <c r="D3543" s="6">
        <v>2200</v>
      </c>
      <c r="E3543" s="8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280"/>
        <v>100</v>
      </c>
      <c r="P3543" s="6">
        <f t="shared" si="281"/>
        <v>110.5</v>
      </c>
      <c r="Q3543" s="12" t="s">
        <v>8315</v>
      </c>
      <c r="R3543" t="s">
        <v>8316</v>
      </c>
      <c r="S3543" s="16">
        <f t="shared" si="282"/>
        <v>41808.649583333332</v>
      </c>
      <c r="T3543" s="16">
        <f t="shared" si="283"/>
        <v>41868.649583333332</v>
      </c>
      <c r="U3543">
        <f t="shared" si="284"/>
        <v>2014</v>
      </c>
    </row>
    <row r="3544" spans="1:21" ht="32" x14ac:dyDescent="0.2">
      <c r="A3544" s="9">
        <v>3743</v>
      </c>
      <c r="B3544" s="3" t="s">
        <v>3740</v>
      </c>
      <c r="C3544" s="3" t="s">
        <v>7853</v>
      </c>
      <c r="D3544" s="6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280"/>
        <v>0</v>
      </c>
      <c r="P3544" s="6">
        <f t="shared" si="281"/>
        <v>0</v>
      </c>
      <c r="Q3544" s="12" t="s">
        <v>8315</v>
      </c>
      <c r="R3544" t="s">
        <v>8316</v>
      </c>
      <c r="S3544" s="16">
        <f t="shared" si="282"/>
        <v>41793.710231481484</v>
      </c>
      <c r="T3544" s="16">
        <f t="shared" si="283"/>
        <v>41823.710231481484</v>
      </c>
      <c r="U3544">
        <f t="shared" si="284"/>
        <v>2014</v>
      </c>
    </row>
    <row r="3545" spans="1:21" ht="48" x14ac:dyDescent="0.2">
      <c r="A3545" s="9">
        <v>3448</v>
      </c>
      <c r="B3545" s="3" t="s">
        <v>3447</v>
      </c>
      <c r="C3545" s="3" t="s">
        <v>7558</v>
      </c>
      <c r="D3545" s="6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280"/>
        <v>110</v>
      </c>
      <c r="P3545" s="6">
        <f t="shared" si="281"/>
        <v>51.22</v>
      </c>
      <c r="Q3545" s="12" t="s">
        <v>8315</v>
      </c>
      <c r="R3545" t="s">
        <v>8316</v>
      </c>
      <c r="S3545" s="16">
        <f t="shared" si="282"/>
        <v>41960.119085648148</v>
      </c>
      <c r="T3545" s="16">
        <f t="shared" si="283"/>
        <v>41990.119085648148</v>
      </c>
      <c r="U3545">
        <f t="shared" si="284"/>
        <v>2014</v>
      </c>
    </row>
    <row r="3546" spans="1:21" ht="48" x14ac:dyDescent="0.2">
      <c r="A3546" s="9">
        <v>3548</v>
      </c>
      <c r="B3546" s="3" t="s">
        <v>3547</v>
      </c>
      <c r="C3546" s="3" t="s">
        <v>7658</v>
      </c>
      <c r="D3546" s="6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280"/>
        <v>102</v>
      </c>
      <c r="P3546" s="6">
        <f t="shared" si="281"/>
        <v>164.62</v>
      </c>
      <c r="Q3546" s="12" t="s">
        <v>8315</v>
      </c>
      <c r="R3546" t="s">
        <v>8316</v>
      </c>
      <c r="S3546" s="16">
        <f t="shared" si="282"/>
        <v>42411.942291666666</v>
      </c>
      <c r="T3546" s="16">
        <f t="shared" si="283"/>
        <v>42434.041666666672</v>
      </c>
      <c r="U3546">
        <f t="shared" si="284"/>
        <v>2016</v>
      </c>
    </row>
    <row r="3547" spans="1:21" ht="48" x14ac:dyDescent="0.2">
      <c r="A3547" s="9">
        <v>3813</v>
      </c>
      <c r="B3547" s="3" t="s">
        <v>3810</v>
      </c>
      <c r="C3547" s="3" t="s">
        <v>7923</v>
      </c>
      <c r="D3547" s="6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280"/>
        <v>101</v>
      </c>
      <c r="P3547" s="6">
        <f t="shared" si="281"/>
        <v>78.52</v>
      </c>
      <c r="Q3547" s="12" t="s">
        <v>8315</v>
      </c>
      <c r="R3547" t="s">
        <v>8316</v>
      </c>
      <c r="S3547" s="16">
        <f t="shared" si="282"/>
        <v>42497.275706018518</v>
      </c>
      <c r="T3547" s="16">
        <f t="shared" si="283"/>
        <v>42535.904861111107</v>
      </c>
      <c r="U3547">
        <f t="shared" si="284"/>
        <v>2016</v>
      </c>
    </row>
    <row r="3548" spans="1:21" ht="48" x14ac:dyDescent="0.2">
      <c r="A3548" s="9">
        <v>533</v>
      </c>
      <c r="B3548" s="3" t="s">
        <v>534</v>
      </c>
      <c r="C3548" s="3" t="s">
        <v>4643</v>
      </c>
      <c r="D3548" s="6">
        <v>2000</v>
      </c>
      <c r="E3548" s="8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280"/>
        <v>100</v>
      </c>
      <c r="P3548" s="6">
        <f t="shared" si="281"/>
        <v>117.88</v>
      </c>
      <c r="Q3548" s="12" t="s">
        <v>8315</v>
      </c>
      <c r="R3548" t="s">
        <v>8316</v>
      </c>
      <c r="S3548" s="16">
        <f t="shared" si="282"/>
        <v>42482.43478009259</v>
      </c>
      <c r="T3548" s="16">
        <f t="shared" si="283"/>
        <v>42506.43478009259</v>
      </c>
      <c r="U3548">
        <f t="shared" si="284"/>
        <v>2016</v>
      </c>
    </row>
    <row r="3549" spans="1:21" ht="32" x14ac:dyDescent="0.2">
      <c r="A3549" s="9">
        <v>535</v>
      </c>
      <c r="B3549" s="3" t="s">
        <v>536</v>
      </c>
      <c r="C3549" s="3" t="s">
        <v>4645</v>
      </c>
      <c r="D3549" s="6">
        <v>2000</v>
      </c>
      <c r="E3549" s="8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280"/>
        <v>103</v>
      </c>
      <c r="P3549" s="6">
        <f t="shared" si="281"/>
        <v>34.75</v>
      </c>
      <c r="Q3549" s="12" t="s">
        <v>8315</v>
      </c>
      <c r="R3549" t="s">
        <v>8316</v>
      </c>
      <c r="S3549" s="16">
        <f t="shared" si="282"/>
        <v>42711.545196759253</v>
      </c>
      <c r="T3549" s="16">
        <f t="shared" si="283"/>
        <v>42741.545196759253</v>
      </c>
      <c r="U3549">
        <f t="shared" si="284"/>
        <v>2016</v>
      </c>
    </row>
    <row r="3550" spans="1:21" ht="48" x14ac:dyDescent="0.2">
      <c r="A3550" s="9">
        <v>537</v>
      </c>
      <c r="B3550" s="3" t="s">
        <v>538</v>
      </c>
      <c r="C3550" s="3" t="s">
        <v>4647</v>
      </c>
      <c r="D3550" s="6">
        <v>2000</v>
      </c>
      <c r="E3550" s="8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280"/>
        <v>121</v>
      </c>
      <c r="P3550" s="6">
        <f t="shared" si="281"/>
        <v>40.85</v>
      </c>
      <c r="Q3550" s="12" t="s">
        <v>8315</v>
      </c>
      <c r="R3550" t="s">
        <v>8316</v>
      </c>
      <c r="S3550" s="16">
        <f t="shared" si="282"/>
        <v>42282.768414351856</v>
      </c>
      <c r="T3550" s="16">
        <f t="shared" si="283"/>
        <v>42312.810081018513</v>
      </c>
      <c r="U3550">
        <f t="shared" si="284"/>
        <v>2015</v>
      </c>
    </row>
    <row r="3551" spans="1:21" ht="48" x14ac:dyDescent="0.2">
      <c r="A3551" s="9">
        <v>1284</v>
      </c>
      <c r="B3551" s="3" t="s">
        <v>1285</v>
      </c>
      <c r="C3551" s="3" t="s">
        <v>5394</v>
      </c>
      <c r="D3551" s="6">
        <v>2000</v>
      </c>
      <c r="E3551" s="8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280"/>
        <v>101</v>
      </c>
      <c r="P3551" s="6">
        <f t="shared" si="281"/>
        <v>65.16</v>
      </c>
      <c r="Q3551" s="12" t="s">
        <v>8315</v>
      </c>
      <c r="R3551" t="s">
        <v>8316</v>
      </c>
      <c r="S3551" s="16">
        <f t="shared" si="282"/>
        <v>42712.23474537037</v>
      </c>
      <c r="T3551" s="16">
        <f t="shared" si="283"/>
        <v>42735.707638888889</v>
      </c>
      <c r="U3551">
        <f t="shared" si="284"/>
        <v>2016</v>
      </c>
    </row>
    <row r="3552" spans="1:21" ht="48" x14ac:dyDescent="0.2">
      <c r="A3552" s="9">
        <v>1285</v>
      </c>
      <c r="B3552" s="3" t="s">
        <v>1286</v>
      </c>
      <c r="C3552" s="3" t="s">
        <v>5395</v>
      </c>
      <c r="D3552" s="6">
        <v>2000</v>
      </c>
      <c r="E3552" s="8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280"/>
        <v>102</v>
      </c>
      <c r="P3552" s="6">
        <f t="shared" si="281"/>
        <v>32.270000000000003</v>
      </c>
      <c r="Q3552" s="12" t="s">
        <v>8315</v>
      </c>
      <c r="R3552" t="s">
        <v>8316</v>
      </c>
      <c r="S3552" s="16">
        <f t="shared" si="282"/>
        <v>42160.583043981482</v>
      </c>
      <c r="T3552" s="16">
        <f t="shared" si="283"/>
        <v>42175.583043981482</v>
      </c>
      <c r="U3552">
        <f t="shared" si="284"/>
        <v>2015</v>
      </c>
    </row>
    <row r="3553" spans="1:21" ht="48" x14ac:dyDescent="0.2">
      <c r="A3553" s="9">
        <v>1298</v>
      </c>
      <c r="B3553" s="3" t="s">
        <v>1299</v>
      </c>
      <c r="C3553" s="3" t="s">
        <v>5408</v>
      </c>
      <c r="D3553" s="6">
        <v>2000</v>
      </c>
      <c r="E3553" s="8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280"/>
        <v>105</v>
      </c>
      <c r="P3553" s="6">
        <f t="shared" si="281"/>
        <v>63.42</v>
      </c>
      <c r="Q3553" s="12" t="s">
        <v>8315</v>
      </c>
      <c r="R3553" t="s">
        <v>8316</v>
      </c>
      <c r="S3553" s="16">
        <f t="shared" si="282"/>
        <v>42458.680925925932</v>
      </c>
      <c r="T3553" s="16">
        <f t="shared" si="283"/>
        <v>42488.680925925932</v>
      </c>
      <c r="U3553">
        <f t="shared" si="284"/>
        <v>2016</v>
      </c>
    </row>
    <row r="3554" spans="1:21" ht="48" x14ac:dyDescent="0.2">
      <c r="A3554" s="9">
        <v>1301</v>
      </c>
      <c r="B3554" s="3" t="s">
        <v>1302</v>
      </c>
      <c r="C3554" s="3" t="s">
        <v>5411</v>
      </c>
      <c r="D3554" s="6">
        <v>2000</v>
      </c>
      <c r="E3554" s="8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280"/>
        <v>103</v>
      </c>
      <c r="P3554" s="6">
        <f t="shared" si="281"/>
        <v>70.86</v>
      </c>
      <c r="Q3554" s="12" t="s">
        <v>8315</v>
      </c>
      <c r="R3554" t="s">
        <v>8316</v>
      </c>
      <c r="S3554" s="16">
        <f t="shared" si="282"/>
        <v>42195.749745370369</v>
      </c>
      <c r="T3554" s="16">
        <f t="shared" si="283"/>
        <v>42206.125</v>
      </c>
      <c r="U3554">
        <f t="shared" si="284"/>
        <v>2015</v>
      </c>
    </row>
    <row r="3555" spans="1:21" ht="32" x14ac:dyDescent="0.2">
      <c r="A3555" s="9">
        <v>2788</v>
      </c>
      <c r="B3555" s="3" t="s">
        <v>2788</v>
      </c>
      <c r="C3555" s="3" t="s">
        <v>6898</v>
      </c>
      <c r="D3555" s="6">
        <v>2000</v>
      </c>
      <c r="E3555" s="8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280"/>
        <v>103</v>
      </c>
      <c r="P3555" s="6">
        <f t="shared" si="281"/>
        <v>102.5</v>
      </c>
      <c r="Q3555" s="12" t="s">
        <v>8315</v>
      </c>
      <c r="R3555" t="s">
        <v>8316</v>
      </c>
      <c r="S3555" s="16">
        <f t="shared" si="282"/>
        <v>42550.701886574068</v>
      </c>
      <c r="T3555" s="16">
        <f t="shared" si="283"/>
        <v>42580.701886574068</v>
      </c>
      <c r="U3555">
        <f t="shared" si="284"/>
        <v>2016</v>
      </c>
    </row>
    <row r="3556" spans="1:21" ht="48" x14ac:dyDescent="0.2">
      <c r="A3556" s="9">
        <v>2791</v>
      </c>
      <c r="B3556" s="3" t="s">
        <v>2791</v>
      </c>
      <c r="C3556" s="3" t="s">
        <v>6901</v>
      </c>
      <c r="D3556" s="6">
        <v>2000</v>
      </c>
      <c r="E3556" s="8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280"/>
        <v>103</v>
      </c>
      <c r="P3556" s="6">
        <f t="shared" si="281"/>
        <v>73.209999999999994</v>
      </c>
      <c r="Q3556" s="12" t="s">
        <v>8315</v>
      </c>
      <c r="R3556" t="s">
        <v>8316</v>
      </c>
      <c r="S3556" s="16">
        <f t="shared" si="282"/>
        <v>42591.899988425925</v>
      </c>
      <c r="T3556" s="16">
        <f t="shared" si="283"/>
        <v>42622.166666666672</v>
      </c>
      <c r="U3556">
        <f t="shared" si="284"/>
        <v>2016</v>
      </c>
    </row>
    <row r="3557" spans="1:21" ht="48" x14ac:dyDescent="0.2">
      <c r="A3557" s="9">
        <v>2792</v>
      </c>
      <c r="B3557" s="3" t="s">
        <v>2792</v>
      </c>
      <c r="C3557" s="3" t="s">
        <v>6902</v>
      </c>
      <c r="D3557" s="6">
        <v>2000</v>
      </c>
      <c r="E3557" s="8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280"/>
        <v>108</v>
      </c>
      <c r="P3557" s="6">
        <f t="shared" si="281"/>
        <v>89.67</v>
      </c>
      <c r="Q3557" s="12" t="s">
        <v>8315</v>
      </c>
      <c r="R3557" t="s">
        <v>8316</v>
      </c>
      <c r="S3557" s="16">
        <f t="shared" si="282"/>
        <v>42183.231006944443</v>
      </c>
      <c r="T3557" s="16">
        <f t="shared" si="283"/>
        <v>42228.231006944443</v>
      </c>
      <c r="U3557">
        <f t="shared" si="284"/>
        <v>2015</v>
      </c>
    </row>
    <row r="3558" spans="1:21" ht="48" x14ac:dyDescent="0.2">
      <c r="A3558" s="9">
        <v>2826</v>
      </c>
      <c r="B3558" s="3" t="s">
        <v>2826</v>
      </c>
      <c r="C3558" s="3" t="s">
        <v>6936</v>
      </c>
      <c r="D3558" s="6">
        <v>2000</v>
      </c>
      <c r="E3558" s="8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280"/>
        <v>108</v>
      </c>
      <c r="P3558" s="6">
        <f t="shared" si="281"/>
        <v>113.42</v>
      </c>
      <c r="Q3558" s="12" t="s">
        <v>8315</v>
      </c>
      <c r="R3558" t="s">
        <v>8316</v>
      </c>
      <c r="S3558" s="16">
        <f t="shared" si="282"/>
        <v>42171.034861111111</v>
      </c>
      <c r="T3558" s="16">
        <f t="shared" si="283"/>
        <v>42195.291666666672</v>
      </c>
      <c r="U3558">
        <f t="shared" si="284"/>
        <v>2015</v>
      </c>
    </row>
    <row r="3559" spans="1:21" ht="48" x14ac:dyDescent="0.2">
      <c r="A3559" s="9">
        <v>2827</v>
      </c>
      <c r="B3559" s="3" t="s">
        <v>2827</v>
      </c>
      <c r="C3559" s="3" t="s">
        <v>6937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120</v>
      </c>
      <c r="P3559" s="6">
        <f t="shared" si="281"/>
        <v>104.57</v>
      </c>
      <c r="Q3559" s="12" t="s">
        <v>8315</v>
      </c>
      <c r="R3559" t="s">
        <v>8316</v>
      </c>
      <c r="S3559" s="16">
        <f t="shared" si="282"/>
        <v>42494.683634259258</v>
      </c>
      <c r="T3559" s="16">
        <f t="shared" si="283"/>
        <v>42524.6875</v>
      </c>
      <c r="U3559">
        <f t="shared" si="284"/>
        <v>2016</v>
      </c>
    </row>
    <row r="3560" spans="1:21" ht="48" x14ac:dyDescent="0.2">
      <c r="A3560" s="9">
        <v>2838</v>
      </c>
      <c r="B3560" s="3" t="s">
        <v>2838</v>
      </c>
      <c r="C3560" s="3" t="s">
        <v>6948</v>
      </c>
      <c r="D3560" s="6">
        <v>2000</v>
      </c>
      <c r="E3560" s="8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280"/>
        <v>120</v>
      </c>
      <c r="P3560" s="6">
        <f t="shared" si="281"/>
        <v>44.54</v>
      </c>
      <c r="Q3560" s="12" t="s">
        <v>8315</v>
      </c>
      <c r="R3560" t="s">
        <v>8316</v>
      </c>
      <c r="S3560" s="16">
        <f t="shared" si="282"/>
        <v>41842.607592592591</v>
      </c>
      <c r="T3560" s="16">
        <f t="shared" si="283"/>
        <v>41864.916666666664</v>
      </c>
      <c r="U3560">
        <f t="shared" si="284"/>
        <v>2014</v>
      </c>
    </row>
    <row r="3561" spans="1:21" ht="48" x14ac:dyDescent="0.2">
      <c r="A3561" s="9">
        <v>2847</v>
      </c>
      <c r="B3561" s="3" t="s">
        <v>2847</v>
      </c>
      <c r="C3561" s="3" t="s">
        <v>6957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280"/>
        <v>0</v>
      </c>
      <c r="P3561" s="6">
        <f t="shared" si="281"/>
        <v>0</v>
      </c>
      <c r="Q3561" s="12" t="s">
        <v>8315</v>
      </c>
      <c r="R3561" t="s">
        <v>8316</v>
      </c>
      <c r="S3561" s="16">
        <f t="shared" si="282"/>
        <v>42453.806307870371</v>
      </c>
      <c r="T3561" s="16">
        <f t="shared" si="283"/>
        <v>42513.806307870371</v>
      </c>
      <c r="U3561">
        <f t="shared" si="284"/>
        <v>2016</v>
      </c>
    </row>
    <row r="3562" spans="1:21" ht="32" x14ac:dyDescent="0.2">
      <c r="A3562" s="9">
        <v>2859</v>
      </c>
      <c r="B3562" s="3" t="s">
        <v>2859</v>
      </c>
      <c r="C3562" s="3" t="s">
        <v>6969</v>
      </c>
      <c r="D3562" s="6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280"/>
        <v>2</v>
      </c>
      <c r="P3562" s="6">
        <f t="shared" si="281"/>
        <v>35</v>
      </c>
      <c r="Q3562" s="12" t="s">
        <v>8315</v>
      </c>
      <c r="R3562" t="s">
        <v>8316</v>
      </c>
      <c r="S3562" s="16">
        <f t="shared" si="282"/>
        <v>42233.362314814818</v>
      </c>
      <c r="T3562" s="16">
        <f t="shared" si="283"/>
        <v>42293.362314814818</v>
      </c>
      <c r="U3562">
        <f t="shared" si="284"/>
        <v>2015</v>
      </c>
    </row>
    <row r="3563" spans="1:21" ht="48" x14ac:dyDescent="0.2">
      <c r="A3563" s="9">
        <v>2890</v>
      </c>
      <c r="B3563" s="3" t="s">
        <v>2890</v>
      </c>
      <c r="C3563" s="3" t="s">
        <v>7000</v>
      </c>
      <c r="D3563" s="6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280"/>
        <v>1</v>
      </c>
      <c r="P3563" s="6">
        <f t="shared" si="281"/>
        <v>7</v>
      </c>
      <c r="Q3563" s="12" t="s">
        <v>8315</v>
      </c>
      <c r="R3563" t="s">
        <v>8316</v>
      </c>
      <c r="S3563" s="16">
        <f t="shared" si="282"/>
        <v>41831.742962962962</v>
      </c>
      <c r="T3563" s="16">
        <f t="shared" si="283"/>
        <v>41860.125</v>
      </c>
      <c r="U3563">
        <f t="shared" si="284"/>
        <v>2014</v>
      </c>
    </row>
    <row r="3564" spans="1:21" ht="48" x14ac:dyDescent="0.2">
      <c r="A3564" s="9">
        <v>2917</v>
      </c>
      <c r="B3564" s="3" t="s">
        <v>2917</v>
      </c>
      <c r="C3564" s="3" t="s">
        <v>7027</v>
      </c>
      <c r="D3564" s="6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280"/>
        <v>22</v>
      </c>
      <c r="P3564" s="6">
        <f t="shared" si="281"/>
        <v>48.56</v>
      </c>
      <c r="Q3564" s="12" t="s">
        <v>8315</v>
      </c>
      <c r="R3564" t="s">
        <v>8316</v>
      </c>
      <c r="S3564" s="16">
        <f t="shared" si="282"/>
        <v>42245.234340277777</v>
      </c>
      <c r="T3564" s="16">
        <f t="shared" si="283"/>
        <v>42263.234340277777</v>
      </c>
      <c r="U3564">
        <f t="shared" si="284"/>
        <v>2015</v>
      </c>
    </row>
    <row r="3565" spans="1:21" ht="32" x14ac:dyDescent="0.2">
      <c r="A3565" s="9">
        <v>2972</v>
      </c>
      <c r="B3565" s="3" t="s">
        <v>2972</v>
      </c>
      <c r="C3565" s="3" t="s">
        <v>7082</v>
      </c>
      <c r="D3565" s="6">
        <v>2000</v>
      </c>
      <c r="E3565" s="8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280"/>
        <v>105</v>
      </c>
      <c r="P3565" s="6">
        <f t="shared" si="281"/>
        <v>123.94</v>
      </c>
      <c r="Q3565" s="12" t="s">
        <v>8315</v>
      </c>
      <c r="R3565" t="s">
        <v>8316</v>
      </c>
      <c r="S3565" s="16">
        <f t="shared" si="282"/>
        <v>42694.110185185185</v>
      </c>
      <c r="T3565" s="16">
        <f t="shared" si="283"/>
        <v>42709.041666666672</v>
      </c>
      <c r="U3565">
        <f t="shared" si="284"/>
        <v>2016</v>
      </c>
    </row>
    <row r="3566" spans="1:21" ht="48" x14ac:dyDescent="0.2">
      <c r="A3566" s="9">
        <v>3161</v>
      </c>
      <c r="B3566" s="3" t="s">
        <v>3161</v>
      </c>
      <c r="C3566" s="3" t="s">
        <v>7271</v>
      </c>
      <c r="D3566" s="6">
        <v>2000</v>
      </c>
      <c r="E3566" s="8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280"/>
        <v>105</v>
      </c>
      <c r="P3566" s="6">
        <f t="shared" si="281"/>
        <v>28.41</v>
      </c>
      <c r="Q3566" s="12" t="s">
        <v>8315</v>
      </c>
      <c r="R3566" t="s">
        <v>8316</v>
      </c>
      <c r="S3566" s="16">
        <f t="shared" si="282"/>
        <v>41897.536134259259</v>
      </c>
      <c r="T3566" s="16">
        <f t="shared" si="283"/>
        <v>41927.536134259259</v>
      </c>
      <c r="U3566">
        <f t="shared" si="284"/>
        <v>2014</v>
      </c>
    </row>
    <row r="3567" spans="1:21" ht="32" x14ac:dyDescent="0.2">
      <c r="A3567" s="9">
        <v>3170</v>
      </c>
      <c r="B3567" s="3" t="s">
        <v>3170</v>
      </c>
      <c r="C3567" s="3" t="s">
        <v>7280</v>
      </c>
      <c r="D3567" s="6">
        <v>2000</v>
      </c>
      <c r="E3567" s="8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280"/>
        <v>112</v>
      </c>
      <c r="P3567" s="6">
        <f t="shared" si="281"/>
        <v>31.62</v>
      </c>
      <c r="Q3567" s="12" t="s">
        <v>8315</v>
      </c>
      <c r="R3567" t="s">
        <v>8316</v>
      </c>
      <c r="S3567" s="16">
        <f t="shared" si="282"/>
        <v>41789.080370370371</v>
      </c>
      <c r="T3567" s="16">
        <f t="shared" si="283"/>
        <v>41822.166666666664</v>
      </c>
      <c r="U3567">
        <f t="shared" si="284"/>
        <v>2014</v>
      </c>
    </row>
    <row r="3568" spans="1:21" ht="48" x14ac:dyDescent="0.2">
      <c r="A3568" s="9">
        <v>3172</v>
      </c>
      <c r="B3568" s="3" t="s">
        <v>3172</v>
      </c>
      <c r="C3568" s="3" t="s">
        <v>7282</v>
      </c>
      <c r="D3568" s="6">
        <v>2000</v>
      </c>
      <c r="E3568" s="8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280"/>
        <v>115</v>
      </c>
      <c r="P3568" s="6">
        <f t="shared" si="281"/>
        <v>79.31</v>
      </c>
      <c r="Q3568" s="12" t="s">
        <v>8315</v>
      </c>
      <c r="R3568" t="s">
        <v>8316</v>
      </c>
      <c r="S3568" s="16">
        <f t="shared" si="282"/>
        <v>40923.729953703703</v>
      </c>
      <c r="T3568" s="16">
        <f t="shared" si="283"/>
        <v>40953.729953703703</v>
      </c>
      <c r="U3568">
        <f t="shared" si="284"/>
        <v>2012</v>
      </c>
    </row>
    <row r="3569" spans="1:21" ht="48" x14ac:dyDescent="0.2">
      <c r="A3569" s="9">
        <v>3216</v>
      </c>
      <c r="B3569" s="3" t="s">
        <v>3216</v>
      </c>
      <c r="C3569" s="3" t="s">
        <v>7326</v>
      </c>
      <c r="D3569" s="6">
        <v>2000</v>
      </c>
      <c r="E3569" s="8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280"/>
        <v>100</v>
      </c>
      <c r="P3569" s="6">
        <f t="shared" si="281"/>
        <v>57.17</v>
      </c>
      <c r="Q3569" s="12" t="s">
        <v>8315</v>
      </c>
      <c r="R3569" t="s">
        <v>8316</v>
      </c>
      <c r="S3569" s="16">
        <f t="shared" si="282"/>
        <v>42165.462627314817</v>
      </c>
      <c r="T3569" s="16">
        <f t="shared" si="283"/>
        <v>42196.604166666672</v>
      </c>
      <c r="U3569">
        <f t="shared" si="284"/>
        <v>2015</v>
      </c>
    </row>
    <row r="3570" spans="1:21" ht="48" x14ac:dyDescent="0.2">
      <c r="A3570" s="9">
        <v>3225</v>
      </c>
      <c r="B3570" s="3" t="s">
        <v>3225</v>
      </c>
      <c r="C3570" s="3" t="s">
        <v>7335</v>
      </c>
      <c r="D3570" s="6">
        <v>2000</v>
      </c>
      <c r="E3570" s="8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280"/>
        <v>102</v>
      </c>
      <c r="P3570" s="6">
        <f t="shared" si="281"/>
        <v>52.49</v>
      </c>
      <c r="Q3570" s="12" t="s">
        <v>8315</v>
      </c>
      <c r="R3570" t="s">
        <v>8316</v>
      </c>
      <c r="S3570" s="16">
        <f t="shared" si="282"/>
        <v>42503.559467592597</v>
      </c>
      <c r="T3570" s="16">
        <f t="shared" si="283"/>
        <v>42524.875</v>
      </c>
      <c r="U3570">
        <f t="shared" si="284"/>
        <v>2016</v>
      </c>
    </row>
    <row r="3571" spans="1:21" ht="48" x14ac:dyDescent="0.2">
      <c r="A3571" s="9">
        <v>3257</v>
      </c>
      <c r="B3571" s="3" t="s">
        <v>3257</v>
      </c>
      <c r="C3571" s="3" t="s">
        <v>7367</v>
      </c>
      <c r="D3571" s="6">
        <v>2000</v>
      </c>
      <c r="E3571" s="8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106</v>
      </c>
      <c r="P3571" s="6">
        <f t="shared" si="281"/>
        <v>51.85</v>
      </c>
      <c r="Q3571" s="12" t="s">
        <v>8315</v>
      </c>
      <c r="R3571" t="s">
        <v>8316</v>
      </c>
      <c r="S3571" s="16">
        <f t="shared" si="282"/>
        <v>42758.559629629628</v>
      </c>
      <c r="T3571" s="16">
        <f t="shared" si="283"/>
        <v>42788.559629629628</v>
      </c>
      <c r="U3571">
        <f t="shared" si="284"/>
        <v>2017</v>
      </c>
    </row>
    <row r="3572" spans="1:21" ht="48" x14ac:dyDescent="0.2">
      <c r="A3572" s="9">
        <v>3268</v>
      </c>
      <c r="B3572" s="3" t="s">
        <v>3268</v>
      </c>
      <c r="C3572" s="3" t="s">
        <v>7378</v>
      </c>
      <c r="D3572" s="6">
        <v>2000</v>
      </c>
      <c r="E3572" s="8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280"/>
        <v>128</v>
      </c>
      <c r="P3572" s="6">
        <f t="shared" si="281"/>
        <v>60.95</v>
      </c>
      <c r="Q3572" s="12" t="s">
        <v>8315</v>
      </c>
      <c r="R3572" t="s">
        <v>8316</v>
      </c>
      <c r="S3572" s="16">
        <f t="shared" si="282"/>
        <v>42590.90425925926</v>
      </c>
      <c r="T3572" s="16">
        <f t="shared" si="283"/>
        <v>42606.90425925926</v>
      </c>
      <c r="U3572">
        <f t="shared" si="284"/>
        <v>2016</v>
      </c>
    </row>
    <row r="3573" spans="1:21" ht="48" x14ac:dyDescent="0.2">
      <c r="A3573" s="9">
        <v>3280</v>
      </c>
      <c r="B3573" s="3" t="s">
        <v>3280</v>
      </c>
      <c r="C3573" s="3" t="s">
        <v>7390</v>
      </c>
      <c r="D3573" s="6">
        <v>2000</v>
      </c>
      <c r="E3573" s="8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280"/>
        <v>103</v>
      </c>
      <c r="P3573" s="6">
        <f t="shared" si="281"/>
        <v>68.67</v>
      </c>
      <c r="Q3573" s="12" t="s">
        <v>8315</v>
      </c>
      <c r="R3573" t="s">
        <v>8316</v>
      </c>
      <c r="S3573" s="16">
        <f t="shared" si="282"/>
        <v>42121.756921296299</v>
      </c>
      <c r="T3573" s="16">
        <f t="shared" si="283"/>
        <v>42156.208333333328</v>
      </c>
      <c r="U3573">
        <f t="shared" si="284"/>
        <v>2015</v>
      </c>
    </row>
    <row r="3574" spans="1:21" ht="80" x14ac:dyDescent="0.2">
      <c r="A3574" s="9">
        <v>3290</v>
      </c>
      <c r="B3574" s="3" t="s">
        <v>3290</v>
      </c>
      <c r="C3574" s="3" t="s">
        <v>7400</v>
      </c>
      <c r="D3574" s="6">
        <v>2000</v>
      </c>
      <c r="E3574" s="8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280"/>
        <v>121</v>
      </c>
      <c r="P3574" s="6">
        <f t="shared" si="281"/>
        <v>33.67</v>
      </c>
      <c r="Q3574" s="12" t="s">
        <v>8315</v>
      </c>
      <c r="R3574" t="s">
        <v>8316</v>
      </c>
      <c r="S3574" s="16">
        <f t="shared" si="282"/>
        <v>42775.51494212963</v>
      </c>
      <c r="T3574" s="16">
        <f t="shared" si="283"/>
        <v>42805.51494212963</v>
      </c>
      <c r="U3574">
        <f t="shared" si="284"/>
        <v>2017</v>
      </c>
    </row>
    <row r="3575" spans="1:21" ht="48" x14ac:dyDescent="0.2">
      <c r="A3575" s="9">
        <v>3313</v>
      </c>
      <c r="B3575" s="3" t="s">
        <v>3313</v>
      </c>
      <c r="C3575" s="3" t="s">
        <v>7423</v>
      </c>
      <c r="D3575" s="6">
        <v>2000</v>
      </c>
      <c r="E3575" s="8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280"/>
        <v>116</v>
      </c>
      <c r="P3575" s="6">
        <f t="shared" si="281"/>
        <v>80.03</v>
      </c>
      <c r="Q3575" s="12" t="s">
        <v>8315</v>
      </c>
      <c r="R3575" t="s">
        <v>8316</v>
      </c>
      <c r="S3575" s="16">
        <f t="shared" si="282"/>
        <v>42382.244409722218</v>
      </c>
      <c r="T3575" s="16">
        <f t="shared" si="283"/>
        <v>42396.041666666672</v>
      </c>
      <c r="U3575">
        <f t="shared" si="284"/>
        <v>2016</v>
      </c>
    </row>
    <row r="3576" spans="1:21" ht="32" x14ac:dyDescent="0.2">
      <c r="A3576" s="9">
        <v>3318</v>
      </c>
      <c r="B3576" s="3" t="s">
        <v>3318</v>
      </c>
      <c r="C3576" s="3" t="s">
        <v>7428</v>
      </c>
      <c r="D3576" s="6">
        <v>2000</v>
      </c>
      <c r="E3576" s="8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280"/>
        <v>126</v>
      </c>
      <c r="P3576" s="6">
        <f t="shared" si="281"/>
        <v>78.5</v>
      </c>
      <c r="Q3576" s="12" t="s">
        <v>8315</v>
      </c>
      <c r="R3576" t="s">
        <v>8316</v>
      </c>
      <c r="S3576" s="16">
        <f t="shared" si="282"/>
        <v>42431.302002314813</v>
      </c>
      <c r="T3576" s="16">
        <f t="shared" si="283"/>
        <v>42471.104166666672</v>
      </c>
      <c r="U3576">
        <f t="shared" si="284"/>
        <v>2016</v>
      </c>
    </row>
    <row r="3577" spans="1:21" ht="48" x14ac:dyDescent="0.2">
      <c r="A3577" s="9">
        <v>3347</v>
      </c>
      <c r="B3577" s="3" t="s">
        <v>3347</v>
      </c>
      <c r="C3577" s="3" t="s">
        <v>7457</v>
      </c>
      <c r="D3577" s="6">
        <v>2000</v>
      </c>
      <c r="E3577" s="8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280"/>
        <v>119</v>
      </c>
      <c r="P3577" s="6">
        <f t="shared" si="281"/>
        <v>108.59</v>
      </c>
      <c r="Q3577" s="12" t="s">
        <v>8315</v>
      </c>
      <c r="R3577" t="s">
        <v>8316</v>
      </c>
      <c r="S3577" s="16">
        <f t="shared" si="282"/>
        <v>42484.551550925928</v>
      </c>
      <c r="T3577" s="16">
        <f t="shared" si="283"/>
        <v>42498.875</v>
      </c>
      <c r="U3577">
        <f t="shared" si="284"/>
        <v>2016</v>
      </c>
    </row>
    <row r="3578" spans="1:21" ht="48" x14ac:dyDescent="0.2">
      <c r="A3578" s="9">
        <v>3357</v>
      </c>
      <c r="B3578" s="3" t="s">
        <v>3356</v>
      </c>
      <c r="C3578" s="3" t="s">
        <v>7467</v>
      </c>
      <c r="D3578" s="6">
        <v>2000</v>
      </c>
      <c r="E3578" s="8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280"/>
        <v>101</v>
      </c>
      <c r="P3578" s="6">
        <f t="shared" si="281"/>
        <v>96.19</v>
      </c>
      <c r="Q3578" s="12" t="s">
        <v>8315</v>
      </c>
      <c r="R3578" t="s">
        <v>8316</v>
      </c>
      <c r="S3578" s="16">
        <f t="shared" si="282"/>
        <v>41822.417939814812</v>
      </c>
      <c r="T3578" s="16">
        <f t="shared" si="283"/>
        <v>41852.417939814812</v>
      </c>
      <c r="U3578">
        <f t="shared" si="284"/>
        <v>2014</v>
      </c>
    </row>
    <row r="3579" spans="1:21" ht="48" x14ac:dyDescent="0.2">
      <c r="A3579" s="9">
        <v>3373</v>
      </c>
      <c r="B3579" s="3" t="s">
        <v>3372</v>
      </c>
      <c r="C3579" s="3" t="s">
        <v>7483</v>
      </c>
      <c r="D3579" s="6">
        <v>2000</v>
      </c>
      <c r="E3579" s="8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280"/>
        <v>100</v>
      </c>
      <c r="P3579" s="6">
        <f t="shared" si="281"/>
        <v>66.83</v>
      </c>
      <c r="Q3579" s="12" t="s">
        <v>8315</v>
      </c>
      <c r="R3579" t="s">
        <v>8316</v>
      </c>
      <c r="S3579" s="16">
        <f t="shared" si="282"/>
        <v>42179.854629629626</v>
      </c>
      <c r="T3579" s="16">
        <f t="shared" si="283"/>
        <v>42203.666666666672</v>
      </c>
      <c r="U3579">
        <f t="shared" si="284"/>
        <v>2015</v>
      </c>
    </row>
    <row r="3580" spans="1:21" ht="48" x14ac:dyDescent="0.2">
      <c r="A3580" s="9">
        <v>3379</v>
      </c>
      <c r="B3580" s="3" t="s">
        <v>3378</v>
      </c>
      <c r="C3580" s="3" t="s">
        <v>7489</v>
      </c>
      <c r="D3580" s="6">
        <v>2000</v>
      </c>
      <c r="E3580" s="8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280"/>
        <v>104</v>
      </c>
      <c r="P3580" s="6">
        <f t="shared" si="281"/>
        <v>54.55</v>
      </c>
      <c r="Q3580" s="12" t="s">
        <v>8315</v>
      </c>
      <c r="R3580" t="s">
        <v>8316</v>
      </c>
      <c r="S3580" s="16">
        <f t="shared" si="282"/>
        <v>42225.513888888891</v>
      </c>
      <c r="T3580" s="16">
        <f t="shared" si="283"/>
        <v>42242.958333333328</v>
      </c>
      <c r="U3580">
        <f t="shared" si="284"/>
        <v>2015</v>
      </c>
    </row>
    <row r="3581" spans="1:21" ht="48" x14ac:dyDescent="0.2">
      <c r="A3581" s="9">
        <v>3385</v>
      </c>
      <c r="B3581" s="3" t="s">
        <v>3384</v>
      </c>
      <c r="C3581" s="3" t="s">
        <v>7495</v>
      </c>
      <c r="D3581" s="6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80"/>
        <v>100</v>
      </c>
      <c r="P3581" s="6">
        <f t="shared" si="281"/>
        <v>133.33000000000001</v>
      </c>
      <c r="Q3581" s="12" t="s">
        <v>8315</v>
      </c>
      <c r="R3581" t="s">
        <v>8316</v>
      </c>
      <c r="S3581" s="16">
        <f t="shared" si="282"/>
        <v>41953.8675</v>
      </c>
      <c r="T3581" s="16">
        <f t="shared" si="283"/>
        <v>41983.8675</v>
      </c>
      <c r="U3581">
        <f t="shared" si="284"/>
        <v>2014</v>
      </c>
    </row>
    <row r="3582" spans="1:21" ht="48" x14ac:dyDescent="0.2">
      <c r="A3582" s="9">
        <v>3386</v>
      </c>
      <c r="B3582" s="3" t="s">
        <v>3385</v>
      </c>
      <c r="C3582" s="3" t="s">
        <v>7496</v>
      </c>
      <c r="D3582" s="6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105</v>
      </c>
      <c r="P3582" s="6">
        <f t="shared" si="281"/>
        <v>51.22</v>
      </c>
      <c r="Q3582" s="12" t="s">
        <v>8315</v>
      </c>
      <c r="R3582" t="s">
        <v>8316</v>
      </c>
      <c r="S3582" s="16">
        <f t="shared" si="282"/>
        <v>41946.644745370373</v>
      </c>
      <c r="T3582" s="16">
        <f t="shared" si="283"/>
        <v>41976.644745370373</v>
      </c>
      <c r="U3582">
        <f t="shared" si="284"/>
        <v>2014</v>
      </c>
    </row>
    <row r="3583" spans="1:21" ht="48" x14ac:dyDescent="0.2">
      <c r="A3583" s="9">
        <v>3403</v>
      </c>
      <c r="B3583" s="3" t="s">
        <v>3402</v>
      </c>
      <c r="C3583" s="3" t="s">
        <v>7513</v>
      </c>
      <c r="D3583" s="6">
        <v>2000</v>
      </c>
      <c r="E3583" s="8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280"/>
        <v>100</v>
      </c>
      <c r="P3583" s="6">
        <f t="shared" si="281"/>
        <v>117.65</v>
      </c>
      <c r="Q3583" s="12" t="s">
        <v>8315</v>
      </c>
      <c r="R3583" t="s">
        <v>8316</v>
      </c>
      <c r="S3583" s="16">
        <f t="shared" si="282"/>
        <v>42150.462083333332</v>
      </c>
      <c r="T3583" s="16">
        <f t="shared" si="283"/>
        <v>42180.462083333332</v>
      </c>
      <c r="U3583">
        <f t="shared" si="284"/>
        <v>2015</v>
      </c>
    </row>
    <row r="3584" spans="1:21" ht="64" x14ac:dyDescent="0.2">
      <c r="A3584" s="9">
        <v>3407</v>
      </c>
      <c r="B3584" s="3" t="s">
        <v>3406</v>
      </c>
      <c r="C3584" s="3" t="s">
        <v>7517</v>
      </c>
      <c r="D3584" s="6">
        <v>2000</v>
      </c>
      <c r="E3584" s="8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280"/>
        <v>107</v>
      </c>
      <c r="P3584" s="6">
        <f t="shared" si="281"/>
        <v>31.97</v>
      </c>
      <c r="Q3584" s="12" t="s">
        <v>8315</v>
      </c>
      <c r="R3584" t="s">
        <v>8316</v>
      </c>
      <c r="S3584" s="16">
        <f t="shared" si="282"/>
        <v>41796.422326388885</v>
      </c>
      <c r="T3584" s="16">
        <f t="shared" si="283"/>
        <v>41826.422326388885</v>
      </c>
      <c r="U3584">
        <f t="shared" si="284"/>
        <v>2014</v>
      </c>
    </row>
    <row r="3585" spans="1:21" ht="48" x14ac:dyDescent="0.2">
      <c r="A3585" s="9">
        <v>3428</v>
      </c>
      <c r="B3585" s="3" t="s">
        <v>3427</v>
      </c>
      <c r="C3585" s="3" t="s">
        <v>7538</v>
      </c>
      <c r="D3585" s="6">
        <v>2000</v>
      </c>
      <c r="E3585" s="8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280"/>
        <v>103</v>
      </c>
      <c r="P3585" s="6">
        <f t="shared" si="281"/>
        <v>40.29</v>
      </c>
      <c r="Q3585" s="12" t="s">
        <v>8315</v>
      </c>
      <c r="R3585" t="s">
        <v>8316</v>
      </c>
      <c r="S3585" s="16">
        <f t="shared" si="282"/>
        <v>42038.720451388886</v>
      </c>
      <c r="T3585" s="16">
        <f t="shared" si="283"/>
        <v>42063.708333333328</v>
      </c>
      <c r="U3585">
        <f t="shared" si="284"/>
        <v>2015</v>
      </c>
    </row>
    <row r="3586" spans="1:21" ht="48" x14ac:dyDescent="0.2">
      <c r="A3586" s="9">
        <v>3430</v>
      </c>
      <c r="B3586" s="3" t="s">
        <v>3429</v>
      </c>
      <c r="C3586" s="3" t="s">
        <v>7540</v>
      </c>
      <c r="D3586" s="6">
        <v>2000</v>
      </c>
      <c r="E3586" s="8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280"/>
        <v>109</v>
      </c>
      <c r="P3586" s="6">
        <f t="shared" si="281"/>
        <v>30.15</v>
      </c>
      <c r="Q3586" s="12" t="s">
        <v>8315</v>
      </c>
      <c r="R3586" t="s">
        <v>8316</v>
      </c>
      <c r="S3586" s="16">
        <f t="shared" si="282"/>
        <v>41820.945613425924</v>
      </c>
      <c r="T3586" s="16">
        <f t="shared" si="283"/>
        <v>41850.945613425924</v>
      </c>
      <c r="U3586">
        <f t="shared" si="284"/>
        <v>2014</v>
      </c>
    </row>
    <row r="3587" spans="1:21" ht="48" x14ac:dyDescent="0.2">
      <c r="A3587" s="9">
        <v>3431</v>
      </c>
      <c r="B3587" s="3" t="s">
        <v>3430</v>
      </c>
      <c r="C3587" s="3" t="s">
        <v>7541</v>
      </c>
      <c r="D3587" s="6">
        <v>2000</v>
      </c>
      <c r="E3587" s="8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280"/>
        <v>100</v>
      </c>
      <c r="P3587" s="6">
        <f t="shared" si="281"/>
        <v>95.24</v>
      </c>
      <c r="Q3587" s="12" t="s">
        <v>8315</v>
      </c>
      <c r="R3587" t="s">
        <v>8316</v>
      </c>
      <c r="S3587" s="16">
        <f t="shared" si="282"/>
        <v>41839.730937500004</v>
      </c>
      <c r="T3587" s="16">
        <f t="shared" si="283"/>
        <v>41869.730937500004</v>
      </c>
      <c r="U3587">
        <f t="shared" si="284"/>
        <v>2014</v>
      </c>
    </row>
    <row r="3588" spans="1:21" ht="48" x14ac:dyDescent="0.2">
      <c r="A3588" s="9">
        <v>3432</v>
      </c>
      <c r="B3588" s="3" t="s">
        <v>3431</v>
      </c>
      <c r="C3588" s="3" t="s">
        <v>7542</v>
      </c>
      <c r="D3588" s="6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280"/>
        <v>110</v>
      </c>
      <c r="P3588" s="6">
        <f t="shared" si="281"/>
        <v>52.21</v>
      </c>
      <c r="Q3588" s="12" t="s">
        <v>8315</v>
      </c>
      <c r="R3588" t="s">
        <v>8316</v>
      </c>
      <c r="S3588" s="16">
        <f t="shared" si="282"/>
        <v>42380.581180555557</v>
      </c>
      <c r="T3588" s="16">
        <f t="shared" si="283"/>
        <v>42405.916666666672</v>
      </c>
      <c r="U3588">
        <f t="shared" si="284"/>
        <v>2016</v>
      </c>
    </row>
    <row r="3589" spans="1:21" ht="48" x14ac:dyDescent="0.2">
      <c r="A3589" s="9">
        <v>3445</v>
      </c>
      <c r="B3589" s="3" t="s">
        <v>3444</v>
      </c>
      <c r="C3589" s="3" t="s">
        <v>7555</v>
      </c>
      <c r="D3589" s="6">
        <v>2000</v>
      </c>
      <c r="E3589" s="8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280"/>
        <v>100</v>
      </c>
      <c r="P3589" s="6">
        <f t="shared" si="281"/>
        <v>64.52</v>
      </c>
      <c r="Q3589" s="12" t="s">
        <v>8315</v>
      </c>
      <c r="R3589" t="s">
        <v>8316</v>
      </c>
      <c r="S3589" s="16">
        <f t="shared" si="282"/>
        <v>42272.530509259261</v>
      </c>
      <c r="T3589" s="16">
        <f t="shared" si="283"/>
        <v>42300.530509259261</v>
      </c>
      <c r="U3589">
        <f t="shared" si="284"/>
        <v>2015</v>
      </c>
    </row>
    <row r="3590" spans="1:21" ht="32" x14ac:dyDescent="0.2">
      <c r="A3590" s="9">
        <v>3457</v>
      </c>
      <c r="B3590" s="3" t="s">
        <v>3456</v>
      </c>
      <c r="C3590" s="3" t="s">
        <v>7567</v>
      </c>
      <c r="D3590" s="6">
        <v>2000</v>
      </c>
      <c r="E3590" s="8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280"/>
        <v>140</v>
      </c>
      <c r="P3590" s="6">
        <f t="shared" si="281"/>
        <v>50.98</v>
      </c>
      <c r="Q3590" s="12" t="s">
        <v>8315</v>
      </c>
      <c r="R3590" t="s">
        <v>8316</v>
      </c>
      <c r="S3590" s="16">
        <f t="shared" si="282"/>
        <v>42016.706678240742</v>
      </c>
      <c r="T3590" s="16">
        <f t="shared" si="283"/>
        <v>42047.249305555553</v>
      </c>
      <c r="U3590">
        <f t="shared" si="284"/>
        <v>2015</v>
      </c>
    </row>
    <row r="3591" spans="1:21" ht="48" x14ac:dyDescent="0.2">
      <c r="A3591" s="9">
        <v>3465</v>
      </c>
      <c r="B3591" s="3" t="s">
        <v>3464</v>
      </c>
      <c r="C3591" s="3" t="s">
        <v>7575</v>
      </c>
      <c r="D3591" s="6">
        <v>2000</v>
      </c>
      <c r="E3591" s="8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280"/>
        <v>103</v>
      </c>
      <c r="P3591" s="6">
        <f t="shared" si="281"/>
        <v>57.22</v>
      </c>
      <c r="Q3591" s="12" t="s">
        <v>8315</v>
      </c>
      <c r="R3591" t="s">
        <v>8316</v>
      </c>
      <c r="S3591" s="16">
        <f t="shared" si="282"/>
        <v>42200.625833333332</v>
      </c>
      <c r="T3591" s="16">
        <f t="shared" si="283"/>
        <v>42225.666666666672</v>
      </c>
      <c r="U3591">
        <f t="shared" si="284"/>
        <v>2015</v>
      </c>
    </row>
    <row r="3592" spans="1:21" ht="48" x14ac:dyDescent="0.2">
      <c r="A3592" s="9">
        <v>3472</v>
      </c>
      <c r="B3592" s="3" t="s">
        <v>3471</v>
      </c>
      <c r="C3592" s="3" t="s">
        <v>7582</v>
      </c>
      <c r="D3592" s="6">
        <v>2000</v>
      </c>
      <c r="E3592" s="8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280"/>
        <v>102</v>
      </c>
      <c r="P3592" s="6">
        <f t="shared" si="281"/>
        <v>88.74</v>
      </c>
      <c r="Q3592" s="12" t="s">
        <v>8315</v>
      </c>
      <c r="R3592" t="s">
        <v>8316</v>
      </c>
      <c r="S3592" s="16">
        <f t="shared" si="282"/>
        <v>41928.170497685183</v>
      </c>
      <c r="T3592" s="16">
        <f t="shared" si="283"/>
        <v>41949.249305555553</v>
      </c>
      <c r="U3592">
        <f t="shared" si="284"/>
        <v>2014</v>
      </c>
    </row>
    <row r="3593" spans="1:21" ht="48" x14ac:dyDescent="0.2">
      <c r="A3593" s="9">
        <v>3474</v>
      </c>
      <c r="B3593" s="3" t="s">
        <v>3473</v>
      </c>
      <c r="C3593" s="3" t="s">
        <v>7584</v>
      </c>
      <c r="D3593" s="6">
        <v>2000</v>
      </c>
      <c r="E3593" s="8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280"/>
        <v>101</v>
      </c>
      <c r="P3593" s="6">
        <f t="shared" si="281"/>
        <v>51.79</v>
      </c>
      <c r="Q3593" s="12" t="s">
        <v>8315</v>
      </c>
      <c r="R3593" t="s">
        <v>8316</v>
      </c>
      <c r="S3593" s="16">
        <f t="shared" si="282"/>
        <v>42541.501516203702</v>
      </c>
      <c r="T3593" s="16">
        <f t="shared" si="283"/>
        <v>42571.501516203702</v>
      </c>
      <c r="U3593">
        <f t="shared" si="284"/>
        <v>2016</v>
      </c>
    </row>
    <row r="3594" spans="1:21" ht="48" x14ac:dyDescent="0.2">
      <c r="A3594" s="9">
        <v>3478</v>
      </c>
      <c r="B3594" s="3" t="s">
        <v>3477</v>
      </c>
      <c r="C3594" s="3" t="s">
        <v>7588</v>
      </c>
      <c r="D3594" s="6">
        <v>2000</v>
      </c>
      <c r="E3594" s="8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285">ROUND(E3594/D3594*100,0)</f>
        <v>113</v>
      </c>
      <c r="P3594" s="6">
        <f t="shared" ref="P3594:P3657" si="286">IFERROR(ROUND(E3594/L3594,2),0)</f>
        <v>39.6</v>
      </c>
      <c r="Q3594" s="12" t="s">
        <v>8315</v>
      </c>
      <c r="R3594" t="s">
        <v>8316</v>
      </c>
      <c r="S3594" s="16">
        <f t="shared" ref="S3594:S3657" si="287">(((J3594/60)/60)/24)+DATE(1970,1,1)</f>
        <v>42053.916921296302</v>
      </c>
      <c r="T3594" s="16">
        <f t="shared" ref="T3594:T3657" si="288">(((I3594/60)/60)/24)+DATE(1970,1,1)</f>
        <v>42079.875</v>
      </c>
      <c r="U3594">
        <f t="shared" ref="U3594:U3657" si="289">YEAR(S3594)</f>
        <v>2015</v>
      </c>
    </row>
    <row r="3595" spans="1:21" ht="48" x14ac:dyDescent="0.2">
      <c r="A3595" s="9">
        <v>3487</v>
      </c>
      <c r="B3595" s="3" t="s">
        <v>3486</v>
      </c>
      <c r="C3595" s="3" t="s">
        <v>7597</v>
      </c>
      <c r="D3595" s="6">
        <v>2000</v>
      </c>
      <c r="E3595" s="8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285"/>
        <v>128</v>
      </c>
      <c r="P3595" s="6">
        <f t="shared" si="286"/>
        <v>38.71</v>
      </c>
      <c r="Q3595" s="12" t="s">
        <v>8315</v>
      </c>
      <c r="R3595" t="s">
        <v>8316</v>
      </c>
      <c r="S3595" s="16">
        <f t="shared" si="287"/>
        <v>42149.940416666665</v>
      </c>
      <c r="T3595" s="16">
        <f t="shared" si="288"/>
        <v>42179.940416666665</v>
      </c>
      <c r="U3595">
        <f t="shared" si="289"/>
        <v>2015</v>
      </c>
    </row>
    <row r="3596" spans="1:21" ht="48" x14ac:dyDescent="0.2">
      <c r="A3596" s="9">
        <v>3499</v>
      </c>
      <c r="B3596" s="3" t="s">
        <v>3498</v>
      </c>
      <c r="C3596" s="3" t="s">
        <v>7609</v>
      </c>
      <c r="D3596" s="6">
        <v>2000</v>
      </c>
      <c r="E3596" s="8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285"/>
        <v>106</v>
      </c>
      <c r="P3596" s="6">
        <f t="shared" si="286"/>
        <v>60.29</v>
      </c>
      <c r="Q3596" s="12" t="s">
        <v>8315</v>
      </c>
      <c r="R3596" t="s">
        <v>8316</v>
      </c>
      <c r="S3596" s="16">
        <f t="shared" si="287"/>
        <v>42132.036168981482</v>
      </c>
      <c r="T3596" s="16">
        <f t="shared" si="288"/>
        <v>42186.290972222225</v>
      </c>
      <c r="U3596">
        <f t="shared" si="289"/>
        <v>2015</v>
      </c>
    </row>
    <row r="3597" spans="1:21" ht="48" x14ac:dyDescent="0.2">
      <c r="A3597" s="9">
        <v>3519</v>
      </c>
      <c r="B3597" s="3" t="s">
        <v>3518</v>
      </c>
      <c r="C3597" s="3" t="s">
        <v>7629</v>
      </c>
      <c r="D3597" s="6">
        <v>2000</v>
      </c>
      <c r="E3597" s="8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285"/>
        <v>101</v>
      </c>
      <c r="P3597" s="6">
        <f t="shared" si="286"/>
        <v>72.39</v>
      </c>
      <c r="Q3597" s="12" t="s">
        <v>8315</v>
      </c>
      <c r="R3597" t="s">
        <v>8316</v>
      </c>
      <c r="S3597" s="16">
        <f t="shared" si="287"/>
        <v>42037.598958333328</v>
      </c>
      <c r="T3597" s="16">
        <f t="shared" si="288"/>
        <v>42067.598958333328</v>
      </c>
      <c r="U3597">
        <f t="shared" si="289"/>
        <v>2015</v>
      </c>
    </row>
    <row r="3598" spans="1:21" ht="32" x14ac:dyDescent="0.2">
      <c r="A3598" s="9">
        <v>3520</v>
      </c>
      <c r="B3598" s="3" t="s">
        <v>3519</v>
      </c>
      <c r="C3598" s="3" t="s">
        <v>7630</v>
      </c>
      <c r="D3598" s="6">
        <v>2000</v>
      </c>
      <c r="E3598" s="8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285"/>
        <v>101</v>
      </c>
      <c r="P3598" s="6">
        <f t="shared" si="286"/>
        <v>95.95</v>
      </c>
      <c r="Q3598" s="12" t="s">
        <v>8315</v>
      </c>
      <c r="R3598" t="s">
        <v>8316</v>
      </c>
      <c r="S3598" s="16">
        <f t="shared" si="287"/>
        <v>42227.824212962965</v>
      </c>
      <c r="T3598" s="16">
        <f t="shared" si="288"/>
        <v>42253.57430555555</v>
      </c>
      <c r="U3598">
        <f t="shared" si="289"/>
        <v>2015</v>
      </c>
    </row>
    <row r="3599" spans="1:21" ht="48" x14ac:dyDescent="0.2">
      <c r="A3599" s="9">
        <v>3535</v>
      </c>
      <c r="B3599" s="3" t="s">
        <v>3534</v>
      </c>
      <c r="C3599" s="3" t="s">
        <v>7645</v>
      </c>
      <c r="D3599" s="6">
        <v>2000</v>
      </c>
      <c r="E3599" s="8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285"/>
        <v>103</v>
      </c>
      <c r="P3599" s="6">
        <f t="shared" si="286"/>
        <v>44.85</v>
      </c>
      <c r="Q3599" s="12" t="s">
        <v>8315</v>
      </c>
      <c r="R3599" t="s">
        <v>8316</v>
      </c>
      <c r="S3599" s="16">
        <f t="shared" si="287"/>
        <v>42248.640162037031</v>
      </c>
      <c r="T3599" s="16">
        <f t="shared" si="288"/>
        <v>42279.75</v>
      </c>
      <c r="U3599">
        <f t="shared" si="289"/>
        <v>2015</v>
      </c>
    </row>
    <row r="3600" spans="1:21" ht="48" x14ac:dyDescent="0.2">
      <c r="A3600" s="9">
        <v>3538</v>
      </c>
      <c r="B3600" s="3" t="s">
        <v>3537</v>
      </c>
      <c r="C3600" s="3" t="s">
        <v>7648</v>
      </c>
      <c r="D3600" s="6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285"/>
        <v>128</v>
      </c>
      <c r="P3600" s="6">
        <f t="shared" si="286"/>
        <v>30.95</v>
      </c>
      <c r="Q3600" s="12" t="s">
        <v>8315</v>
      </c>
      <c r="R3600" t="s">
        <v>8316</v>
      </c>
      <c r="S3600" s="16">
        <f t="shared" si="287"/>
        <v>42571.420601851853</v>
      </c>
      <c r="T3600" s="16">
        <f t="shared" si="288"/>
        <v>42599.420601851853</v>
      </c>
      <c r="U3600">
        <f t="shared" si="289"/>
        <v>2016</v>
      </c>
    </row>
    <row r="3601" spans="1:21" ht="48" x14ac:dyDescent="0.2">
      <c r="A3601" s="9">
        <v>3566</v>
      </c>
      <c r="B3601" s="3" t="s">
        <v>3565</v>
      </c>
      <c r="C3601" s="3" t="s">
        <v>7676</v>
      </c>
      <c r="D3601" s="6">
        <v>2000</v>
      </c>
      <c r="E3601" s="8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285"/>
        <v>105</v>
      </c>
      <c r="P3601" s="6">
        <f t="shared" si="286"/>
        <v>55.13</v>
      </c>
      <c r="Q3601" s="12" t="s">
        <v>8315</v>
      </c>
      <c r="R3601" t="s">
        <v>8316</v>
      </c>
      <c r="S3601" s="16">
        <f t="shared" si="287"/>
        <v>41997.507905092592</v>
      </c>
      <c r="T3601" s="16">
        <f t="shared" si="288"/>
        <v>42027.507905092592</v>
      </c>
      <c r="U3601">
        <f t="shared" si="289"/>
        <v>2014</v>
      </c>
    </row>
    <row r="3602" spans="1:21" ht="48" x14ac:dyDescent="0.2">
      <c r="A3602" s="9">
        <v>3570</v>
      </c>
      <c r="B3602" s="3" t="s">
        <v>3569</v>
      </c>
      <c r="C3602" s="3" t="s">
        <v>7680</v>
      </c>
      <c r="D3602" s="6">
        <v>2000</v>
      </c>
      <c r="E3602" s="8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285"/>
        <v>114</v>
      </c>
      <c r="P3602" s="6">
        <f t="shared" si="286"/>
        <v>87.96</v>
      </c>
      <c r="Q3602" s="12" t="s">
        <v>8315</v>
      </c>
      <c r="R3602" t="s">
        <v>8316</v>
      </c>
      <c r="S3602" s="16">
        <f t="shared" si="287"/>
        <v>41976.331979166673</v>
      </c>
      <c r="T3602" s="16">
        <f t="shared" si="288"/>
        <v>42004.291666666672</v>
      </c>
      <c r="U3602">
        <f t="shared" si="289"/>
        <v>2014</v>
      </c>
    </row>
    <row r="3603" spans="1:21" ht="48" x14ac:dyDescent="0.2">
      <c r="A3603" s="9">
        <v>3592</v>
      </c>
      <c r="B3603" s="3" t="s">
        <v>3591</v>
      </c>
      <c r="C3603" s="3" t="s">
        <v>7702</v>
      </c>
      <c r="D3603" s="6">
        <v>2000</v>
      </c>
      <c r="E3603" s="8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285"/>
        <v>127</v>
      </c>
      <c r="P3603" s="6">
        <f t="shared" si="286"/>
        <v>72.709999999999994</v>
      </c>
      <c r="Q3603" s="12" t="s">
        <v>8315</v>
      </c>
      <c r="R3603" t="s">
        <v>8316</v>
      </c>
      <c r="S3603" s="16">
        <f t="shared" si="287"/>
        <v>41988.829942129625</v>
      </c>
      <c r="T3603" s="16">
        <f t="shared" si="288"/>
        <v>42046.207638888889</v>
      </c>
      <c r="U3603">
        <f t="shared" si="289"/>
        <v>2014</v>
      </c>
    </row>
    <row r="3604" spans="1:21" ht="48" x14ac:dyDescent="0.2">
      <c r="A3604" s="9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85"/>
        <v>104</v>
      </c>
      <c r="P3604" s="6">
        <f t="shared" si="286"/>
        <v>39.380000000000003</v>
      </c>
      <c r="Q3604" s="12" t="s">
        <v>8315</v>
      </c>
      <c r="R3604" t="s">
        <v>8316</v>
      </c>
      <c r="S3604" s="16">
        <f t="shared" si="287"/>
        <v>41990.99863425926</v>
      </c>
      <c r="T3604" s="16">
        <f t="shared" si="288"/>
        <v>42020.99863425926</v>
      </c>
      <c r="U3604">
        <f t="shared" si="289"/>
        <v>2014</v>
      </c>
    </row>
    <row r="3605" spans="1:21" ht="48" x14ac:dyDescent="0.2">
      <c r="A3605" s="9">
        <v>3618</v>
      </c>
      <c r="B3605" s="3" t="s">
        <v>3616</v>
      </c>
      <c r="C3605" s="3" t="s">
        <v>7728</v>
      </c>
      <c r="D3605" s="6">
        <v>2000</v>
      </c>
      <c r="E3605" s="8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285"/>
        <v>101</v>
      </c>
      <c r="P3605" s="6">
        <f t="shared" si="286"/>
        <v>36.07</v>
      </c>
      <c r="Q3605" s="12" t="s">
        <v>8315</v>
      </c>
      <c r="R3605" t="s">
        <v>8316</v>
      </c>
      <c r="S3605" s="16">
        <f t="shared" si="287"/>
        <v>42128.627893518518</v>
      </c>
      <c r="T3605" s="16">
        <f t="shared" si="288"/>
        <v>42158.627893518518</v>
      </c>
      <c r="U3605">
        <f t="shared" si="289"/>
        <v>2015</v>
      </c>
    </row>
    <row r="3606" spans="1:21" ht="48" x14ac:dyDescent="0.2">
      <c r="A3606" s="9">
        <v>3627</v>
      </c>
      <c r="B3606" s="3" t="s">
        <v>3625</v>
      </c>
      <c r="C3606" s="3" t="s">
        <v>7737</v>
      </c>
      <c r="D3606" s="6">
        <v>2000</v>
      </c>
      <c r="E3606" s="8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285"/>
        <v>100</v>
      </c>
      <c r="P3606" s="6">
        <f t="shared" si="286"/>
        <v>68.97</v>
      </c>
      <c r="Q3606" s="12" t="s">
        <v>8315</v>
      </c>
      <c r="R3606" t="s">
        <v>8316</v>
      </c>
      <c r="S3606" s="16">
        <f t="shared" si="287"/>
        <v>42460.741747685184</v>
      </c>
      <c r="T3606" s="16">
        <f t="shared" si="288"/>
        <v>42511.165972222225</v>
      </c>
      <c r="U3606">
        <f t="shared" si="289"/>
        <v>2016</v>
      </c>
    </row>
    <row r="3607" spans="1:21" ht="48" x14ac:dyDescent="0.2">
      <c r="A3607" s="9">
        <v>3653</v>
      </c>
      <c r="B3607" s="3" t="s">
        <v>3650</v>
      </c>
      <c r="C3607" s="3" t="s">
        <v>7763</v>
      </c>
      <c r="D3607" s="6">
        <v>2000</v>
      </c>
      <c r="E3607" s="8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285"/>
        <v>101</v>
      </c>
      <c r="P3607" s="6">
        <f t="shared" si="286"/>
        <v>60.91</v>
      </c>
      <c r="Q3607" s="12" t="s">
        <v>8315</v>
      </c>
      <c r="R3607" t="s">
        <v>8316</v>
      </c>
      <c r="S3607" s="16">
        <f t="shared" si="287"/>
        <v>42191.363506944443</v>
      </c>
      <c r="T3607" s="16">
        <f t="shared" si="288"/>
        <v>42221.363506944443</v>
      </c>
      <c r="U3607">
        <f t="shared" si="289"/>
        <v>2015</v>
      </c>
    </row>
    <row r="3608" spans="1:21" ht="48" x14ac:dyDescent="0.2">
      <c r="A3608" s="9">
        <v>3657</v>
      </c>
      <c r="B3608" s="3" t="s">
        <v>3654</v>
      </c>
      <c r="C3608" s="3" t="s">
        <v>7767</v>
      </c>
      <c r="D3608" s="6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285"/>
        <v>111</v>
      </c>
      <c r="P3608" s="6">
        <f t="shared" si="286"/>
        <v>110.75</v>
      </c>
      <c r="Q3608" s="12" t="s">
        <v>8315</v>
      </c>
      <c r="R3608" t="s">
        <v>8316</v>
      </c>
      <c r="S3608" s="16">
        <f t="shared" si="287"/>
        <v>42499.629849537043</v>
      </c>
      <c r="T3608" s="16">
        <f t="shared" si="288"/>
        <v>42522.904166666667</v>
      </c>
      <c r="U3608">
        <f t="shared" si="289"/>
        <v>2016</v>
      </c>
    </row>
    <row r="3609" spans="1:21" ht="32" x14ac:dyDescent="0.2">
      <c r="A3609" s="9">
        <v>3678</v>
      </c>
      <c r="B3609" s="3" t="s">
        <v>3675</v>
      </c>
      <c r="C3609" s="3" t="s">
        <v>7788</v>
      </c>
      <c r="D3609" s="6">
        <v>2000</v>
      </c>
      <c r="E3609" s="8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103</v>
      </c>
      <c r="P3609" s="6">
        <f t="shared" si="286"/>
        <v>66.13</v>
      </c>
      <c r="Q3609" s="12" t="s">
        <v>8315</v>
      </c>
      <c r="R3609" t="s">
        <v>8316</v>
      </c>
      <c r="S3609" s="16">
        <f t="shared" si="287"/>
        <v>42120.531226851846</v>
      </c>
      <c r="T3609" s="16">
        <f t="shared" si="288"/>
        <v>42155.531226851846</v>
      </c>
      <c r="U3609">
        <f t="shared" si="289"/>
        <v>2015</v>
      </c>
    </row>
    <row r="3610" spans="1:21" ht="48" x14ac:dyDescent="0.2">
      <c r="A3610" s="9">
        <v>3679</v>
      </c>
      <c r="B3610" s="3" t="s">
        <v>3676</v>
      </c>
      <c r="C3610" s="3" t="s">
        <v>7789</v>
      </c>
      <c r="D3610" s="6">
        <v>2000</v>
      </c>
      <c r="E3610" s="8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285"/>
        <v>110</v>
      </c>
      <c r="P3610" s="6">
        <f t="shared" si="286"/>
        <v>73.400000000000006</v>
      </c>
      <c r="Q3610" s="12" t="s">
        <v>8315</v>
      </c>
      <c r="R3610" t="s">
        <v>8316</v>
      </c>
      <c r="S3610" s="16">
        <f t="shared" si="287"/>
        <v>41786.761354166665</v>
      </c>
      <c r="T3610" s="16">
        <f t="shared" si="288"/>
        <v>41821.207638888889</v>
      </c>
      <c r="U3610">
        <f t="shared" si="289"/>
        <v>2014</v>
      </c>
    </row>
    <row r="3611" spans="1:21" ht="48" x14ac:dyDescent="0.2">
      <c r="A3611" s="9">
        <v>3696</v>
      </c>
      <c r="B3611" s="3" t="s">
        <v>3693</v>
      </c>
      <c r="C3611" s="3" t="s">
        <v>7806</v>
      </c>
      <c r="D3611" s="6">
        <v>2000</v>
      </c>
      <c r="E3611" s="8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285"/>
        <v>155</v>
      </c>
      <c r="P3611" s="6">
        <f t="shared" si="286"/>
        <v>39.74</v>
      </c>
      <c r="Q3611" s="12" t="s">
        <v>8315</v>
      </c>
      <c r="R3611" t="s">
        <v>8316</v>
      </c>
      <c r="S3611" s="16">
        <f t="shared" si="287"/>
        <v>41988.617083333331</v>
      </c>
      <c r="T3611" s="16">
        <f t="shared" si="288"/>
        <v>42048.617083333331</v>
      </c>
      <c r="U3611">
        <f t="shared" si="289"/>
        <v>2014</v>
      </c>
    </row>
    <row r="3612" spans="1:21" ht="48" x14ac:dyDescent="0.2">
      <c r="A3612" s="9">
        <v>3697</v>
      </c>
      <c r="B3612" s="3" t="s">
        <v>3694</v>
      </c>
      <c r="C3612" s="3" t="s">
        <v>7807</v>
      </c>
      <c r="D3612" s="6">
        <v>2000</v>
      </c>
      <c r="E3612" s="8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285"/>
        <v>108</v>
      </c>
      <c r="P3612" s="6">
        <f t="shared" si="286"/>
        <v>72</v>
      </c>
      <c r="Q3612" s="12" t="s">
        <v>8315</v>
      </c>
      <c r="R3612" t="s">
        <v>8316</v>
      </c>
      <c r="S3612" s="16">
        <f t="shared" si="287"/>
        <v>42479.465833333335</v>
      </c>
      <c r="T3612" s="16">
        <f t="shared" si="288"/>
        <v>42500.465833333335</v>
      </c>
      <c r="U3612">
        <f t="shared" si="289"/>
        <v>2016</v>
      </c>
    </row>
    <row r="3613" spans="1:21" ht="48" x14ac:dyDescent="0.2">
      <c r="A3613" s="9">
        <v>3713</v>
      </c>
      <c r="B3613" s="3" t="s">
        <v>3710</v>
      </c>
      <c r="C3613" s="3" t="s">
        <v>7823</v>
      </c>
      <c r="D3613" s="6">
        <v>2000</v>
      </c>
      <c r="E3613" s="8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285"/>
        <v>102</v>
      </c>
      <c r="P3613" s="6">
        <f t="shared" si="286"/>
        <v>106.84</v>
      </c>
      <c r="Q3613" s="12" t="s">
        <v>8315</v>
      </c>
      <c r="R3613" t="s">
        <v>8316</v>
      </c>
      <c r="S3613" s="16">
        <f t="shared" si="287"/>
        <v>42505.738032407404</v>
      </c>
      <c r="T3613" s="16">
        <f t="shared" si="288"/>
        <v>42525.738032407404</v>
      </c>
      <c r="U3613">
        <f t="shared" si="289"/>
        <v>2016</v>
      </c>
    </row>
    <row r="3614" spans="1:21" ht="48" x14ac:dyDescent="0.2">
      <c r="A3614" s="9">
        <v>3727</v>
      </c>
      <c r="B3614" s="3" t="s">
        <v>3724</v>
      </c>
      <c r="C3614" s="3" t="s">
        <v>7837</v>
      </c>
      <c r="D3614" s="6">
        <v>2000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 s="6">
        <f t="shared" si="286"/>
        <v>61.06</v>
      </c>
      <c r="Q3614" s="12" t="s">
        <v>8315</v>
      </c>
      <c r="R3614" t="s">
        <v>8316</v>
      </c>
      <c r="S3614" s="16">
        <f t="shared" si="287"/>
        <v>42632.348310185189</v>
      </c>
      <c r="T3614" s="16">
        <f t="shared" si="288"/>
        <v>42663.204861111109</v>
      </c>
      <c r="U3614">
        <f t="shared" si="289"/>
        <v>2016</v>
      </c>
    </row>
    <row r="3615" spans="1:21" ht="48" x14ac:dyDescent="0.2">
      <c r="A3615" s="9">
        <v>3740</v>
      </c>
      <c r="B3615" s="3" t="s">
        <v>3737</v>
      </c>
      <c r="C3615" s="3" t="s">
        <v>7850</v>
      </c>
      <c r="D3615" s="6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285"/>
        <v>18</v>
      </c>
      <c r="P3615" s="6">
        <f t="shared" si="286"/>
        <v>25.57</v>
      </c>
      <c r="Q3615" s="12" t="s">
        <v>8315</v>
      </c>
      <c r="R3615" t="s">
        <v>8316</v>
      </c>
      <c r="S3615" s="16">
        <f t="shared" si="287"/>
        <v>41833.089756944442</v>
      </c>
      <c r="T3615" s="16">
        <f t="shared" si="288"/>
        <v>41863.079143518517</v>
      </c>
      <c r="U3615">
        <f t="shared" si="289"/>
        <v>2014</v>
      </c>
    </row>
    <row r="3616" spans="1:21" ht="48" x14ac:dyDescent="0.2">
      <c r="A3616" s="9">
        <v>3809</v>
      </c>
      <c r="B3616" s="3" t="s">
        <v>3806</v>
      </c>
      <c r="C3616" s="3" t="s">
        <v>7919</v>
      </c>
      <c r="D3616" s="6">
        <v>2000</v>
      </c>
      <c r="E3616" s="8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285"/>
        <v>101</v>
      </c>
      <c r="P3616" s="6">
        <f t="shared" si="286"/>
        <v>53.29</v>
      </c>
      <c r="Q3616" s="12" t="s">
        <v>8315</v>
      </c>
      <c r="R3616" t="s">
        <v>8316</v>
      </c>
      <c r="S3616" s="16">
        <f t="shared" si="287"/>
        <v>41800.526701388888</v>
      </c>
      <c r="T3616" s="16">
        <f t="shared" si="288"/>
        <v>41850.958333333336</v>
      </c>
      <c r="U3616">
        <f t="shared" si="289"/>
        <v>2014</v>
      </c>
    </row>
    <row r="3617" spans="1:21" ht="48" x14ac:dyDescent="0.2">
      <c r="A3617" s="9">
        <v>3812</v>
      </c>
      <c r="B3617" s="3" t="s">
        <v>3809</v>
      </c>
      <c r="C3617" s="3" t="s">
        <v>7922</v>
      </c>
      <c r="D3617" s="6">
        <v>2000</v>
      </c>
      <c r="E3617" s="8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285"/>
        <v>110</v>
      </c>
      <c r="P3617" s="6">
        <f t="shared" si="286"/>
        <v>199.18</v>
      </c>
      <c r="Q3617" s="12" t="s">
        <v>8315</v>
      </c>
      <c r="R3617" t="s">
        <v>8316</v>
      </c>
      <c r="S3617" s="16">
        <f t="shared" si="287"/>
        <v>42109.751250000001</v>
      </c>
      <c r="T3617" s="16">
        <f t="shared" si="288"/>
        <v>42156.165972222225</v>
      </c>
      <c r="U3617">
        <f t="shared" si="289"/>
        <v>2015</v>
      </c>
    </row>
    <row r="3618" spans="1:21" ht="48" x14ac:dyDescent="0.2">
      <c r="A3618" s="9">
        <v>3817</v>
      </c>
      <c r="B3618" s="3" t="s">
        <v>3814</v>
      </c>
      <c r="C3618" s="3" t="s">
        <v>7927</v>
      </c>
      <c r="D3618" s="6">
        <v>2000</v>
      </c>
      <c r="E3618" s="8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285"/>
        <v>107</v>
      </c>
      <c r="P3618" s="6">
        <f t="shared" si="286"/>
        <v>107.25</v>
      </c>
      <c r="Q3618" s="12" t="s">
        <v>8315</v>
      </c>
      <c r="R3618" t="s">
        <v>8316</v>
      </c>
      <c r="S3618" s="16">
        <f t="shared" si="287"/>
        <v>42284.69694444444</v>
      </c>
      <c r="T3618" s="16">
        <f t="shared" si="288"/>
        <v>42301.165972222225</v>
      </c>
      <c r="U3618">
        <f t="shared" si="289"/>
        <v>2015</v>
      </c>
    </row>
    <row r="3619" spans="1:21" ht="32" x14ac:dyDescent="0.2">
      <c r="A3619" s="9">
        <v>3837</v>
      </c>
      <c r="B3619" s="3" t="s">
        <v>3834</v>
      </c>
      <c r="C3619" s="3" t="s">
        <v>7946</v>
      </c>
      <c r="D3619" s="6">
        <v>2000</v>
      </c>
      <c r="E3619" s="8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285"/>
        <v>102</v>
      </c>
      <c r="P3619" s="6">
        <f t="shared" si="286"/>
        <v>120.12</v>
      </c>
      <c r="Q3619" s="12" t="s">
        <v>8315</v>
      </c>
      <c r="R3619" t="s">
        <v>8316</v>
      </c>
      <c r="S3619" s="16">
        <f t="shared" si="287"/>
        <v>42152.765717592592</v>
      </c>
      <c r="T3619" s="16">
        <f t="shared" si="288"/>
        <v>42188.765717592592</v>
      </c>
      <c r="U3619">
        <f t="shared" si="289"/>
        <v>2015</v>
      </c>
    </row>
    <row r="3620" spans="1:21" ht="48" x14ac:dyDescent="0.2">
      <c r="A3620" s="9">
        <v>3839</v>
      </c>
      <c r="B3620" s="3" t="s">
        <v>3836</v>
      </c>
      <c r="C3620" s="3" t="s">
        <v>7948</v>
      </c>
      <c r="D3620" s="6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285"/>
        <v>101</v>
      </c>
      <c r="P3620" s="6">
        <f t="shared" si="286"/>
        <v>63.28</v>
      </c>
      <c r="Q3620" s="12" t="s">
        <v>8315</v>
      </c>
      <c r="R3620" t="s">
        <v>8316</v>
      </c>
      <c r="S3620" s="16">
        <f t="shared" si="287"/>
        <v>42155.142638888887</v>
      </c>
      <c r="T3620" s="16">
        <f t="shared" si="288"/>
        <v>42215.142638888887</v>
      </c>
      <c r="U3620">
        <f t="shared" si="289"/>
        <v>2015</v>
      </c>
    </row>
    <row r="3621" spans="1:21" ht="16" x14ac:dyDescent="0.2">
      <c r="A3621" s="9">
        <v>3861</v>
      </c>
      <c r="B3621" s="3" t="s">
        <v>3858</v>
      </c>
      <c r="C3621" s="3" t="s">
        <v>7970</v>
      </c>
      <c r="D3621" s="6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285"/>
        <v>5</v>
      </c>
      <c r="P3621" s="6">
        <f t="shared" si="286"/>
        <v>100</v>
      </c>
      <c r="Q3621" s="12" t="s">
        <v>8315</v>
      </c>
      <c r="R3621" t="s">
        <v>8316</v>
      </c>
      <c r="S3621" s="16">
        <f t="shared" si="287"/>
        <v>41914.590011574073</v>
      </c>
      <c r="T3621" s="16">
        <f t="shared" si="288"/>
        <v>41955.907638888893</v>
      </c>
      <c r="U3621">
        <f t="shared" si="289"/>
        <v>2014</v>
      </c>
    </row>
    <row r="3622" spans="1:21" ht="32" x14ac:dyDescent="0.2">
      <c r="A3622" s="9">
        <v>3866</v>
      </c>
      <c r="B3622" s="3" t="s">
        <v>3863</v>
      </c>
      <c r="C3622" s="3" t="s">
        <v>7975</v>
      </c>
      <c r="D3622" s="6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285"/>
        <v>1</v>
      </c>
      <c r="P3622" s="6">
        <f t="shared" si="286"/>
        <v>5.5</v>
      </c>
      <c r="Q3622" s="12" t="s">
        <v>8315</v>
      </c>
      <c r="R3622" t="s">
        <v>8316</v>
      </c>
      <c r="S3622" s="16">
        <f t="shared" si="287"/>
        <v>42402.947002314817</v>
      </c>
      <c r="T3622" s="16">
        <f t="shared" si="288"/>
        <v>42452.145138888889</v>
      </c>
      <c r="U3622">
        <f t="shared" si="289"/>
        <v>2016</v>
      </c>
    </row>
    <row r="3623" spans="1:21" ht="48" x14ac:dyDescent="0.2">
      <c r="A3623" s="9">
        <v>3867</v>
      </c>
      <c r="B3623" s="3" t="s">
        <v>3864</v>
      </c>
      <c r="C3623" s="3" t="s">
        <v>7976</v>
      </c>
      <c r="D3623" s="6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285"/>
        <v>13</v>
      </c>
      <c r="P3623" s="6">
        <f t="shared" si="286"/>
        <v>50.2</v>
      </c>
      <c r="Q3623" s="12" t="s">
        <v>8315</v>
      </c>
      <c r="R3623" t="s">
        <v>8316</v>
      </c>
      <c r="S3623" s="16">
        <f t="shared" si="287"/>
        <v>42509.814108796301</v>
      </c>
      <c r="T3623" s="16">
        <f t="shared" si="288"/>
        <v>42539.814108796301</v>
      </c>
      <c r="U3623">
        <f t="shared" si="289"/>
        <v>2016</v>
      </c>
    </row>
    <row r="3624" spans="1:21" ht="48" x14ac:dyDescent="0.2">
      <c r="A3624" s="9">
        <v>3888</v>
      </c>
      <c r="B3624" s="3" t="s">
        <v>3885</v>
      </c>
      <c r="C3624" s="3" t="s">
        <v>7996</v>
      </c>
      <c r="D3624" s="6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285"/>
        <v>27</v>
      </c>
      <c r="P3624" s="6">
        <f t="shared" si="286"/>
        <v>38.71</v>
      </c>
      <c r="Q3624" s="12" t="s">
        <v>8315</v>
      </c>
      <c r="R3624" t="s">
        <v>8316</v>
      </c>
      <c r="S3624" s="16">
        <f t="shared" si="287"/>
        <v>42762.545810185184</v>
      </c>
      <c r="T3624" s="16">
        <f t="shared" si="288"/>
        <v>42792.545810185184</v>
      </c>
      <c r="U3624">
        <f t="shared" si="289"/>
        <v>2017</v>
      </c>
    </row>
    <row r="3625" spans="1:21" ht="48" x14ac:dyDescent="0.2">
      <c r="A3625" s="9">
        <v>3916</v>
      </c>
      <c r="B3625" s="3" t="s">
        <v>3913</v>
      </c>
      <c r="C3625" s="3" t="s">
        <v>8024</v>
      </c>
      <c r="D3625" s="6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285"/>
        <v>0</v>
      </c>
      <c r="P3625" s="6">
        <f t="shared" si="286"/>
        <v>0</v>
      </c>
      <c r="Q3625" s="12" t="s">
        <v>8315</v>
      </c>
      <c r="R3625" t="s">
        <v>8316</v>
      </c>
      <c r="S3625" s="16">
        <f t="shared" si="287"/>
        <v>42494.471666666665</v>
      </c>
      <c r="T3625" s="16">
        <f t="shared" si="288"/>
        <v>42524.471666666665</v>
      </c>
      <c r="U3625">
        <f t="shared" si="289"/>
        <v>2016</v>
      </c>
    </row>
    <row r="3626" spans="1:21" ht="48" x14ac:dyDescent="0.2">
      <c r="A3626" s="9">
        <v>3945</v>
      </c>
      <c r="B3626" s="3" t="s">
        <v>3942</v>
      </c>
      <c r="C3626" s="3" t="s">
        <v>8053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285"/>
        <v>0</v>
      </c>
      <c r="P3626" s="6">
        <f t="shared" si="286"/>
        <v>5</v>
      </c>
      <c r="Q3626" s="12" t="s">
        <v>8315</v>
      </c>
      <c r="R3626" t="s">
        <v>8316</v>
      </c>
      <c r="S3626" s="16">
        <f t="shared" si="287"/>
        <v>42109.801712962959</v>
      </c>
      <c r="T3626" s="16">
        <f t="shared" si="288"/>
        <v>42139.801712962959</v>
      </c>
      <c r="U3626">
        <f t="shared" si="289"/>
        <v>2015</v>
      </c>
    </row>
    <row r="3627" spans="1:21" ht="48" x14ac:dyDescent="0.2">
      <c r="A3627" s="9">
        <v>3958</v>
      </c>
      <c r="B3627" s="3" t="s">
        <v>3955</v>
      </c>
      <c r="C3627" s="3" t="s">
        <v>8065</v>
      </c>
      <c r="D3627" s="6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285"/>
        <v>32</v>
      </c>
      <c r="P3627" s="6">
        <f t="shared" si="286"/>
        <v>40.06</v>
      </c>
      <c r="Q3627" s="12" t="s">
        <v>8315</v>
      </c>
      <c r="R3627" t="s">
        <v>8316</v>
      </c>
      <c r="S3627" s="16">
        <f t="shared" si="287"/>
        <v>41816.950370370374</v>
      </c>
      <c r="T3627" s="16">
        <f t="shared" si="288"/>
        <v>41853.583333333336</v>
      </c>
      <c r="U3627">
        <f t="shared" si="289"/>
        <v>2014</v>
      </c>
    </row>
    <row r="3628" spans="1:21" ht="48" x14ac:dyDescent="0.2">
      <c r="A3628" s="9">
        <v>3964</v>
      </c>
      <c r="B3628" s="3" t="s">
        <v>3961</v>
      </c>
      <c r="C3628" s="3" t="s">
        <v>8071</v>
      </c>
      <c r="D3628" s="6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285"/>
        <v>6</v>
      </c>
      <c r="P3628" s="6">
        <f t="shared" si="286"/>
        <v>42</v>
      </c>
      <c r="Q3628" s="12" t="s">
        <v>8315</v>
      </c>
      <c r="R3628" t="s">
        <v>8316</v>
      </c>
      <c r="S3628" s="16">
        <f t="shared" si="287"/>
        <v>42053.722060185188</v>
      </c>
      <c r="T3628" s="16">
        <f t="shared" si="288"/>
        <v>42113.680393518516</v>
      </c>
      <c r="U3628">
        <f t="shared" si="289"/>
        <v>2015</v>
      </c>
    </row>
    <row r="3629" spans="1:21" ht="48" x14ac:dyDescent="0.2">
      <c r="A3629" s="9">
        <v>3965</v>
      </c>
      <c r="B3629" s="3" t="s">
        <v>3962</v>
      </c>
      <c r="C3629" s="3" t="s">
        <v>8072</v>
      </c>
      <c r="D3629" s="6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285"/>
        <v>14</v>
      </c>
      <c r="P3629" s="6">
        <f t="shared" si="286"/>
        <v>71.25</v>
      </c>
      <c r="Q3629" s="12" t="s">
        <v>8315</v>
      </c>
      <c r="R3629" t="s">
        <v>8316</v>
      </c>
      <c r="S3629" s="16">
        <f t="shared" si="287"/>
        <v>42414.235879629632</v>
      </c>
      <c r="T3629" s="16">
        <f t="shared" si="288"/>
        <v>42474.194212962961</v>
      </c>
      <c r="U3629">
        <f t="shared" si="289"/>
        <v>2016</v>
      </c>
    </row>
    <row r="3630" spans="1:21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6">
        <f t="shared" si="286"/>
        <v>0</v>
      </c>
      <c r="Q3630" s="12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6">
        <f t="shared" si="286"/>
        <v>1</v>
      </c>
      <c r="Q3631" s="12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48" hidden="1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6">
        <f t="shared" si="286"/>
        <v>1</v>
      </c>
      <c r="Q3632" s="12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6">
        <f t="shared" si="286"/>
        <v>147.88</v>
      </c>
      <c r="Q3633" s="12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48" hidden="1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6">
        <f t="shared" si="286"/>
        <v>100</v>
      </c>
      <c r="Q3634" s="12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6">
        <f t="shared" si="286"/>
        <v>56.84</v>
      </c>
      <c r="Q3635" s="12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6">
        <f t="shared" si="286"/>
        <v>176.94</v>
      </c>
      <c r="Q3636" s="12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6">
        <f t="shared" si="286"/>
        <v>127.6</v>
      </c>
      <c r="Q3637" s="12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6">
        <f t="shared" si="286"/>
        <v>0</v>
      </c>
      <c r="Q3638" s="12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6">
        <f t="shared" si="286"/>
        <v>66.14</v>
      </c>
      <c r="Q3639" s="12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6">
        <f t="shared" si="286"/>
        <v>108</v>
      </c>
      <c r="Q3640" s="12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6">
        <f t="shared" si="286"/>
        <v>1</v>
      </c>
      <c r="Q3641" s="12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6">
        <f t="shared" si="286"/>
        <v>18.329999999999998</v>
      </c>
      <c r="Q3642" s="12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6">
        <f t="shared" si="286"/>
        <v>0</v>
      </c>
      <c r="Q3643" s="12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6">
        <f t="shared" si="286"/>
        <v>7.5</v>
      </c>
      <c r="Q3644" s="12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6">
        <f t="shared" si="286"/>
        <v>0</v>
      </c>
      <c r="Q3645" s="12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6">
        <f t="shared" si="286"/>
        <v>68.42</v>
      </c>
      <c r="Q3646" s="12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6">
        <f t="shared" si="286"/>
        <v>1</v>
      </c>
      <c r="Q3647" s="12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6">
        <f t="shared" si="286"/>
        <v>60.13</v>
      </c>
      <c r="Q3648" s="12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48" hidden="1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6">
        <f t="shared" si="286"/>
        <v>15</v>
      </c>
      <c r="Q3649" s="12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8" x14ac:dyDescent="0.2">
      <c r="A3650" s="9">
        <v>3978</v>
      </c>
      <c r="B3650" s="3" t="s">
        <v>3975</v>
      </c>
      <c r="C3650" s="3" t="s">
        <v>8085</v>
      </c>
      <c r="D3650" s="6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285"/>
        <v>11</v>
      </c>
      <c r="P3650" s="6">
        <f t="shared" si="286"/>
        <v>26.75</v>
      </c>
      <c r="Q3650" s="12" t="s">
        <v>8315</v>
      </c>
      <c r="R3650" t="s">
        <v>8316</v>
      </c>
      <c r="S3650" s="16">
        <f t="shared" si="287"/>
        <v>41975.642974537041</v>
      </c>
      <c r="T3650" s="16">
        <f t="shared" si="288"/>
        <v>42035.642974537041</v>
      </c>
      <c r="U3650">
        <f t="shared" si="289"/>
        <v>2014</v>
      </c>
    </row>
    <row r="3651" spans="1:21" ht="48" x14ac:dyDescent="0.2">
      <c r="A3651" s="9">
        <v>3985</v>
      </c>
      <c r="B3651" s="3" t="s">
        <v>3981</v>
      </c>
      <c r="C3651" s="3" t="s">
        <v>8091</v>
      </c>
      <c r="D3651" s="6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285"/>
        <v>32</v>
      </c>
      <c r="P3651" s="6">
        <f t="shared" si="286"/>
        <v>33.74</v>
      </c>
      <c r="Q3651" s="12" t="s">
        <v>8315</v>
      </c>
      <c r="R3651" t="s">
        <v>8316</v>
      </c>
      <c r="S3651" s="16">
        <f t="shared" si="287"/>
        <v>42399.707407407404</v>
      </c>
      <c r="T3651" s="16">
        <f t="shared" si="288"/>
        <v>42420.878472222219</v>
      </c>
      <c r="U3651">
        <f t="shared" si="289"/>
        <v>2016</v>
      </c>
    </row>
    <row r="3652" spans="1:21" ht="32" x14ac:dyDescent="0.2">
      <c r="A3652" s="9">
        <v>3994</v>
      </c>
      <c r="B3652" s="3" t="s">
        <v>3990</v>
      </c>
      <c r="C3652" s="3" t="s">
        <v>8100</v>
      </c>
      <c r="D3652" s="6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 s="6">
        <f t="shared" si="286"/>
        <v>5</v>
      </c>
      <c r="Q3652" s="12" t="s">
        <v>8315</v>
      </c>
      <c r="R3652" t="s">
        <v>8316</v>
      </c>
      <c r="S3652" s="16">
        <f t="shared" si="287"/>
        <v>41809.389930555553</v>
      </c>
      <c r="T3652" s="16">
        <f t="shared" si="288"/>
        <v>41839.389930555553</v>
      </c>
      <c r="U3652">
        <f t="shared" si="289"/>
        <v>2014</v>
      </c>
    </row>
    <row r="3653" spans="1:21" ht="48" x14ac:dyDescent="0.2">
      <c r="A3653" s="9">
        <v>4003</v>
      </c>
      <c r="B3653" s="3" t="s">
        <v>3999</v>
      </c>
      <c r="C3653" s="3" t="s">
        <v>8071</v>
      </c>
      <c r="D3653" s="6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285"/>
        <v>10</v>
      </c>
      <c r="P3653" s="6">
        <f t="shared" si="286"/>
        <v>100.5</v>
      </c>
      <c r="Q3653" s="12" t="s">
        <v>8315</v>
      </c>
      <c r="R3653" t="s">
        <v>8316</v>
      </c>
      <c r="S3653" s="16">
        <f t="shared" si="287"/>
        <v>42020.587349537032</v>
      </c>
      <c r="T3653" s="16">
        <f t="shared" si="288"/>
        <v>42050.587349537032</v>
      </c>
      <c r="U3653">
        <f t="shared" si="289"/>
        <v>2015</v>
      </c>
    </row>
    <row r="3654" spans="1:21" ht="48" x14ac:dyDescent="0.2">
      <c r="A3654" s="9">
        <v>4007</v>
      </c>
      <c r="B3654" s="3" t="s">
        <v>4003</v>
      </c>
      <c r="C3654" s="3" t="s">
        <v>8112</v>
      </c>
      <c r="D3654" s="6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 s="6">
        <f t="shared" si="286"/>
        <v>5</v>
      </c>
      <c r="Q3654" s="12" t="s">
        <v>8315</v>
      </c>
      <c r="R3654" t="s">
        <v>8316</v>
      </c>
      <c r="S3654" s="16">
        <f t="shared" si="287"/>
        <v>41848.772928240738</v>
      </c>
      <c r="T3654" s="16">
        <f t="shared" si="288"/>
        <v>41877.686111111114</v>
      </c>
      <c r="U3654">
        <f t="shared" si="289"/>
        <v>2014</v>
      </c>
    </row>
    <row r="3655" spans="1:21" ht="48" x14ac:dyDescent="0.2">
      <c r="A3655" s="9">
        <v>4013</v>
      </c>
      <c r="B3655" s="3" t="s">
        <v>4009</v>
      </c>
      <c r="C3655" s="3" t="s">
        <v>8118</v>
      </c>
      <c r="D3655" s="6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285"/>
        <v>1</v>
      </c>
      <c r="P3655" s="6">
        <f t="shared" si="286"/>
        <v>13</v>
      </c>
      <c r="Q3655" s="12" t="s">
        <v>8315</v>
      </c>
      <c r="R3655" t="s">
        <v>8316</v>
      </c>
      <c r="S3655" s="16">
        <f t="shared" si="287"/>
        <v>42021.301192129627</v>
      </c>
      <c r="T3655" s="16">
        <f t="shared" si="288"/>
        <v>42051.301192129627</v>
      </c>
      <c r="U3655">
        <f t="shared" si="289"/>
        <v>2015</v>
      </c>
    </row>
    <row r="3656" spans="1:21" ht="48" x14ac:dyDescent="0.2">
      <c r="A3656" s="9">
        <v>4028</v>
      </c>
      <c r="B3656" s="3" t="s">
        <v>4024</v>
      </c>
      <c r="C3656" s="3" t="s">
        <v>8133</v>
      </c>
      <c r="D3656" s="6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285"/>
        <v>28</v>
      </c>
      <c r="P3656" s="6">
        <f t="shared" si="286"/>
        <v>51</v>
      </c>
      <c r="Q3656" s="12" t="s">
        <v>8315</v>
      </c>
      <c r="R3656" t="s">
        <v>8316</v>
      </c>
      <c r="S3656" s="16">
        <f t="shared" si="287"/>
        <v>41765.938657407409</v>
      </c>
      <c r="T3656" s="16">
        <f t="shared" si="288"/>
        <v>41795.938657407409</v>
      </c>
      <c r="U3656">
        <f t="shared" si="289"/>
        <v>2014</v>
      </c>
    </row>
    <row r="3657" spans="1:21" ht="48" x14ac:dyDescent="0.2">
      <c r="A3657" s="9">
        <v>4064</v>
      </c>
      <c r="B3657" s="3" t="s">
        <v>4060</v>
      </c>
      <c r="C3657" s="3" t="s">
        <v>8168</v>
      </c>
      <c r="D3657" s="6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285"/>
        <v>19</v>
      </c>
      <c r="P3657" s="6">
        <f t="shared" si="286"/>
        <v>64.17</v>
      </c>
      <c r="Q3657" s="12" t="s">
        <v>8315</v>
      </c>
      <c r="R3657" t="s">
        <v>8316</v>
      </c>
      <c r="S3657" s="16">
        <f t="shared" si="287"/>
        <v>42093.588263888887</v>
      </c>
      <c r="T3657" s="16">
        <f t="shared" si="288"/>
        <v>42123.588263888887</v>
      </c>
      <c r="U3657">
        <f t="shared" si="289"/>
        <v>2015</v>
      </c>
    </row>
    <row r="3658" spans="1:21" ht="48" x14ac:dyDescent="0.2">
      <c r="A3658" s="9">
        <v>4075</v>
      </c>
      <c r="B3658" s="3" t="s">
        <v>4071</v>
      </c>
      <c r="C3658" s="3" t="s">
        <v>8178</v>
      </c>
      <c r="D3658" s="6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290">ROUND(E3658/D3658*100,0)</f>
        <v>29</v>
      </c>
      <c r="P3658" s="6">
        <f t="shared" ref="P3658:P3721" si="291">IFERROR(ROUND(E3658/L3658,2),0)</f>
        <v>44.31</v>
      </c>
      <c r="Q3658" s="12" t="s">
        <v>8315</v>
      </c>
      <c r="R3658" t="s">
        <v>8316</v>
      </c>
      <c r="S3658" s="16">
        <f t="shared" ref="S3658:S3721" si="292">(((J3658/60)/60)/24)+DATE(1970,1,1)</f>
        <v>41779.045937499999</v>
      </c>
      <c r="T3658" s="16">
        <f t="shared" ref="T3658:T3721" si="293">(((I3658/60)/60)/24)+DATE(1970,1,1)</f>
        <v>41820.727777777778</v>
      </c>
      <c r="U3658">
        <f t="shared" ref="U3658:U3721" si="294">YEAR(S3658)</f>
        <v>2014</v>
      </c>
    </row>
    <row r="3659" spans="1:21" ht="48" x14ac:dyDescent="0.2">
      <c r="A3659" s="9">
        <v>4088</v>
      </c>
      <c r="B3659" s="3" t="s">
        <v>4084</v>
      </c>
      <c r="C3659" s="3" t="s">
        <v>8191</v>
      </c>
      <c r="D3659" s="6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290"/>
        <v>11</v>
      </c>
      <c r="P3659" s="6">
        <f t="shared" si="291"/>
        <v>72</v>
      </c>
      <c r="Q3659" s="12" t="s">
        <v>8315</v>
      </c>
      <c r="R3659" t="s">
        <v>8316</v>
      </c>
      <c r="S3659" s="16">
        <f t="shared" si="292"/>
        <v>41990.612546296295</v>
      </c>
      <c r="T3659" s="16">
        <f t="shared" si="293"/>
        <v>42020.434722222228</v>
      </c>
      <c r="U3659">
        <f t="shared" si="294"/>
        <v>2014</v>
      </c>
    </row>
    <row r="3660" spans="1:21" ht="48" x14ac:dyDescent="0.2">
      <c r="A3660" s="9">
        <v>4094</v>
      </c>
      <c r="B3660" s="3" t="s">
        <v>4090</v>
      </c>
      <c r="C3660" s="3" t="s">
        <v>8197</v>
      </c>
      <c r="D3660" s="6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290"/>
        <v>37</v>
      </c>
      <c r="P3660" s="6">
        <f t="shared" si="291"/>
        <v>91.25</v>
      </c>
      <c r="Q3660" s="12" t="s">
        <v>8315</v>
      </c>
      <c r="R3660" t="s">
        <v>8316</v>
      </c>
      <c r="S3660" s="16">
        <f t="shared" si="292"/>
        <v>41890.086805555555</v>
      </c>
      <c r="T3660" s="16">
        <f t="shared" si="293"/>
        <v>41934.207638888889</v>
      </c>
      <c r="U3660">
        <f t="shared" si="294"/>
        <v>2014</v>
      </c>
    </row>
    <row r="3661" spans="1:21" ht="48" x14ac:dyDescent="0.2">
      <c r="A3661" s="9">
        <v>4107</v>
      </c>
      <c r="B3661" s="3" t="s">
        <v>4103</v>
      </c>
      <c r="C3661" s="3" t="s">
        <v>8210</v>
      </c>
      <c r="D3661" s="6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290"/>
        <v>2</v>
      </c>
      <c r="P3661" s="6">
        <f t="shared" si="291"/>
        <v>10.25</v>
      </c>
      <c r="Q3661" s="12" t="s">
        <v>8315</v>
      </c>
      <c r="R3661" t="s">
        <v>8316</v>
      </c>
      <c r="S3661" s="16">
        <f t="shared" si="292"/>
        <v>41883.916678240741</v>
      </c>
      <c r="T3661" s="16">
        <f t="shared" si="293"/>
        <v>41906.916678240741</v>
      </c>
      <c r="U3661">
        <f t="shared" si="294"/>
        <v>2014</v>
      </c>
    </row>
    <row r="3662" spans="1:21" ht="48" x14ac:dyDescent="0.2">
      <c r="A3662" s="9">
        <v>3609</v>
      </c>
      <c r="B3662" s="3" t="s">
        <v>3608</v>
      </c>
      <c r="C3662" s="3" t="s">
        <v>7719</v>
      </c>
      <c r="D3662" s="6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290"/>
        <v>153</v>
      </c>
      <c r="P3662" s="6">
        <f t="shared" si="291"/>
        <v>143.1</v>
      </c>
      <c r="Q3662" s="12" t="s">
        <v>8315</v>
      </c>
      <c r="R3662" t="s">
        <v>8316</v>
      </c>
      <c r="S3662" s="16">
        <f t="shared" si="292"/>
        <v>42429.991724537031</v>
      </c>
      <c r="T3662" s="16">
        <f t="shared" si="293"/>
        <v>42459.950057870374</v>
      </c>
      <c r="U3662">
        <f t="shared" si="294"/>
        <v>2016</v>
      </c>
    </row>
    <row r="3663" spans="1:21" ht="48" x14ac:dyDescent="0.2">
      <c r="A3663" s="9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290"/>
        <v>4</v>
      </c>
      <c r="P3663" s="6">
        <f t="shared" si="291"/>
        <v>25</v>
      </c>
      <c r="Q3663" s="12" t="s">
        <v>8315</v>
      </c>
      <c r="R3663" t="s">
        <v>8316</v>
      </c>
      <c r="S3663" s="16">
        <f t="shared" si="292"/>
        <v>41851.700925925928</v>
      </c>
      <c r="T3663" s="16">
        <f t="shared" si="293"/>
        <v>41891.700925925928</v>
      </c>
      <c r="U3663">
        <f t="shared" si="294"/>
        <v>2014</v>
      </c>
    </row>
    <row r="3664" spans="1:21" ht="48" x14ac:dyDescent="0.2">
      <c r="A3664" s="9">
        <v>3176</v>
      </c>
      <c r="B3664" s="3" t="s">
        <v>3176</v>
      </c>
      <c r="C3664" s="3" t="s">
        <v>7286</v>
      </c>
      <c r="D3664" s="6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290"/>
        <v>115</v>
      </c>
      <c r="P3664" s="6">
        <f t="shared" si="291"/>
        <v>39.67</v>
      </c>
      <c r="Q3664" s="12" t="s">
        <v>8315</v>
      </c>
      <c r="R3664" t="s">
        <v>8316</v>
      </c>
      <c r="S3664" s="16">
        <f t="shared" si="292"/>
        <v>41477.930914351848</v>
      </c>
      <c r="T3664" s="16">
        <f t="shared" si="293"/>
        <v>41504.625</v>
      </c>
      <c r="U3664">
        <f t="shared" si="294"/>
        <v>2013</v>
      </c>
    </row>
    <row r="3665" spans="1:21" ht="32" x14ac:dyDescent="0.2">
      <c r="A3665" s="9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290"/>
        <v>8</v>
      </c>
      <c r="P3665" s="6">
        <f t="shared" si="291"/>
        <v>20.71</v>
      </c>
      <c r="Q3665" s="12" t="s">
        <v>8315</v>
      </c>
      <c r="R3665" t="s">
        <v>8316</v>
      </c>
      <c r="S3665" s="16">
        <f t="shared" si="292"/>
        <v>41755.476724537039</v>
      </c>
      <c r="T3665" s="16">
        <f t="shared" si="293"/>
        <v>41778.476724537039</v>
      </c>
      <c r="U3665">
        <f t="shared" si="294"/>
        <v>2014</v>
      </c>
    </row>
    <row r="3666" spans="1:21" ht="48" x14ac:dyDescent="0.2">
      <c r="A3666" s="9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290"/>
        <v>37</v>
      </c>
      <c r="P3666" s="6">
        <f t="shared" si="291"/>
        <v>46.93</v>
      </c>
      <c r="Q3666" s="12" t="s">
        <v>8315</v>
      </c>
      <c r="R3666" t="s">
        <v>8316</v>
      </c>
      <c r="S3666" s="16">
        <f t="shared" si="292"/>
        <v>42142.768819444449</v>
      </c>
      <c r="T3666" s="16">
        <f t="shared" si="293"/>
        <v>42182.768819444449</v>
      </c>
      <c r="U3666">
        <f t="shared" si="294"/>
        <v>2015</v>
      </c>
    </row>
    <row r="3667" spans="1:21" ht="32" x14ac:dyDescent="0.2">
      <c r="A3667" s="9">
        <v>3148</v>
      </c>
      <c r="B3667" s="3" t="s">
        <v>3148</v>
      </c>
      <c r="C3667" s="3" t="s">
        <v>7258</v>
      </c>
      <c r="D3667" s="6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290"/>
        <v>131</v>
      </c>
      <c r="P3667" s="6">
        <f t="shared" si="291"/>
        <v>41.42</v>
      </c>
      <c r="Q3667" s="12" t="s">
        <v>8315</v>
      </c>
      <c r="R3667" t="s">
        <v>8316</v>
      </c>
      <c r="S3667" s="16">
        <f t="shared" si="292"/>
        <v>41891.665324074071</v>
      </c>
      <c r="T3667" s="16">
        <f t="shared" si="293"/>
        <v>41913.166666666664</v>
      </c>
      <c r="U3667">
        <f t="shared" si="294"/>
        <v>2014</v>
      </c>
    </row>
    <row r="3668" spans="1:21" ht="48" x14ac:dyDescent="0.2">
      <c r="A3668" s="9">
        <v>3270</v>
      </c>
      <c r="B3668" s="3" t="s">
        <v>3270</v>
      </c>
      <c r="C3668" s="3" t="s">
        <v>7380</v>
      </c>
      <c r="D3668" s="6">
        <v>1800</v>
      </c>
      <c r="E3668" s="8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290"/>
        <v>102</v>
      </c>
      <c r="P3668" s="6">
        <f t="shared" si="291"/>
        <v>61</v>
      </c>
      <c r="Q3668" s="12" t="s">
        <v>8315</v>
      </c>
      <c r="R3668" t="s">
        <v>8316</v>
      </c>
      <c r="S3668" s="16">
        <f t="shared" si="292"/>
        <v>42167.533159722225</v>
      </c>
      <c r="T3668" s="16">
        <f t="shared" si="293"/>
        <v>42197.533159722225</v>
      </c>
      <c r="U3668">
        <f t="shared" si="294"/>
        <v>2015</v>
      </c>
    </row>
    <row r="3669" spans="1:21" ht="48" x14ac:dyDescent="0.2">
      <c r="A3669" s="9">
        <v>3275</v>
      </c>
      <c r="B3669" s="3" t="s">
        <v>3275</v>
      </c>
      <c r="C3669" s="3" t="s">
        <v>7385</v>
      </c>
      <c r="D3669" s="6">
        <v>1800</v>
      </c>
      <c r="E3669" s="8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290"/>
        <v>100</v>
      </c>
      <c r="P3669" s="6">
        <f t="shared" si="291"/>
        <v>150.41999999999999</v>
      </c>
      <c r="Q3669" s="12" t="s">
        <v>8315</v>
      </c>
      <c r="R3669" t="s">
        <v>8316</v>
      </c>
      <c r="S3669" s="16">
        <f t="shared" si="292"/>
        <v>42017.88045138889</v>
      </c>
      <c r="T3669" s="16">
        <f t="shared" si="293"/>
        <v>42044.1875</v>
      </c>
      <c r="U3669">
        <f t="shared" si="294"/>
        <v>2015</v>
      </c>
    </row>
    <row r="3670" spans="1:21" ht="48" x14ac:dyDescent="0.2">
      <c r="A3670" s="9">
        <v>3303</v>
      </c>
      <c r="B3670" s="3" t="s">
        <v>3303</v>
      </c>
      <c r="C3670" s="3" t="s">
        <v>7413</v>
      </c>
      <c r="D3670" s="6">
        <v>1800</v>
      </c>
      <c r="E3670" s="8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290"/>
        <v>116</v>
      </c>
      <c r="P3670" s="6">
        <f t="shared" si="291"/>
        <v>59.6</v>
      </c>
      <c r="Q3670" s="12" t="s">
        <v>8315</v>
      </c>
      <c r="R3670" t="s">
        <v>8316</v>
      </c>
      <c r="S3670" s="16">
        <f t="shared" si="292"/>
        <v>42056.65143518518</v>
      </c>
      <c r="T3670" s="16">
        <f t="shared" si="293"/>
        <v>42091.609768518523</v>
      </c>
      <c r="U3670">
        <f t="shared" si="294"/>
        <v>2015</v>
      </c>
    </row>
    <row r="3671" spans="1:21" ht="48" x14ac:dyDescent="0.2">
      <c r="A3671" s="9">
        <v>3328</v>
      </c>
      <c r="B3671" s="3" t="s">
        <v>3328</v>
      </c>
      <c r="C3671" s="3" t="s">
        <v>7438</v>
      </c>
      <c r="D3671" s="6">
        <v>1800</v>
      </c>
      <c r="E3671" s="8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290"/>
        <v>146</v>
      </c>
      <c r="P3671" s="6">
        <f t="shared" si="291"/>
        <v>292.77999999999997</v>
      </c>
      <c r="Q3671" s="12" t="s">
        <v>8315</v>
      </c>
      <c r="R3671" t="s">
        <v>8316</v>
      </c>
      <c r="S3671" s="16">
        <f t="shared" si="292"/>
        <v>41822.57503472222</v>
      </c>
      <c r="T3671" s="16">
        <f t="shared" si="293"/>
        <v>41825.041666666664</v>
      </c>
      <c r="U3671">
        <f t="shared" si="294"/>
        <v>2014</v>
      </c>
    </row>
    <row r="3672" spans="1:21" ht="48" x14ac:dyDescent="0.2">
      <c r="A3672" s="9">
        <v>3477</v>
      </c>
      <c r="B3672" s="3" t="s">
        <v>3476</v>
      </c>
      <c r="C3672" s="3" t="s">
        <v>7587</v>
      </c>
      <c r="D3672" s="6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90"/>
        <v>115</v>
      </c>
      <c r="P3672" s="6">
        <f t="shared" si="291"/>
        <v>53.23</v>
      </c>
      <c r="Q3672" s="12" t="s">
        <v>8315</v>
      </c>
      <c r="R3672" t="s">
        <v>8316</v>
      </c>
      <c r="S3672" s="16">
        <f t="shared" si="292"/>
        <v>42128.736608796295</v>
      </c>
      <c r="T3672" s="16">
        <f t="shared" si="293"/>
        <v>42141.125</v>
      </c>
      <c r="U3672">
        <f t="shared" si="294"/>
        <v>2015</v>
      </c>
    </row>
    <row r="3673" spans="1:21" ht="48" x14ac:dyDescent="0.2">
      <c r="A3673" s="9">
        <v>3355</v>
      </c>
      <c r="B3673" s="3" t="s">
        <v>3354</v>
      </c>
      <c r="C3673" s="3" t="s">
        <v>7465</v>
      </c>
      <c r="D3673" s="6">
        <v>1750</v>
      </c>
      <c r="E3673" s="8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290"/>
        <v>126</v>
      </c>
      <c r="P3673" s="6">
        <f t="shared" si="291"/>
        <v>147.33000000000001</v>
      </c>
      <c r="Q3673" s="12" t="s">
        <v>8315</v>
      </c>
      <c r="R3673" t="s">
        <v>8316</v>
      </c>
      <c r="S3673" s="16">
        <f t="shared" si="292"/>
        <v>42489.619525462964</v>
      </c>
      <c r="T3673" s="16">
        <f t="shared" si="293"/>
        <v>42500.470138888893</v>
      </c>
      <c r="U3673">
        <f t="shared" si="294"/>
        <v>2016</v>
      </c>
    </row>
    <row r="3674" spans="1:21" ht="48" x14ac:dyDescent="0.2">
      <c r="A3674" s="9">
        <v>3383</v>
      </c>
      <c r="B3674" s="3" t="s">
        <v>3382</v>
      </c>
      <c r="C3674" s="3" t="s">
        <v>7493</v>
      </c>
      <c r="D3674" s="6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290"/>
        <v>112</v>
      </c>
      <c r="P3674" s="6">
        <f t="shared" si="291"/>
        <v>65.17</v>
      </c>
      <c r="Q3674" s="12" t="s">
        <v>8315</v>
      </c>
      <c r="R3674" t="s">
        <v>8316</v>
      </c>
      <c r="S3674" s="16">
        <f t="shared" si="292"/>
        <v>42524.782638888893</v>
      </c>
      <c r="T3674" s="16">
        <f t="shared" si="293"/>
        <v>42544.782638888893</v>
      </c>
      <c r="U3674">
        <f t="shared" si="294"/>
        <v>2016</v>
      </c>
    </row>
    <row r="3675" spans="1:21" ht="48" x14ac:dyDescent="0.2">
      <c r="A3675" s="9">
        <v>3955</v>
      </c>
      <c r="B3675" s="3" t="s">
        <v>3952</v>
      </c>
      <c r="C3675" s="3" t="s">
        <v>8062</v>
      </c>
      <c r="D3675" s="6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290"/>
        <v>24</v>
      </c>
      <c r="P3675" s="6">
        <f t="shared" si="291"/>
        <v>53.13</v>
      </c>
      <c r="Q3675" s="12" t="s">
        <v>8315</v>
      </c>
      <c r="R3675" t="s">
        <v>8316</v>
      </c>
      <c r="S3675" s="16">
        <f t="shared" si="292"/>
        <v>42306.848854166667</v>
      </c>
      <c r="T3675" s="16">
        <f t="shared" si="293"/>
        <v>42336.890520833331</v>
      </c>
      <c r="U3675">
        <f t="shared" si="294"/>
        <v>2015</v>
      </c>
    </row>
    <row r="3676" spans="1:21" ht="48" x14ac:dyDescent="0.2">
      <c r="A3676" s="9">
        <v>1292</v>
      </c>
      <c r="B3676" s="3" t="s">
        <v>1293</v>
      </c>
      <c r="C3676" s="3" t="s">
        <v>5402</v>
      </c>
      <c r="D3676" s="6">
        <v>1700</v>
      </c>
      <c r="E3676" s="8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290"/>
        <v>110</v>
      </c>
      <c r="P3676" s="6">
        <f t="shared" si="291"/>
        <v>35.96</v>
      </c>
      <c r="Q3676" s="12" t="s">
        <v>8315</v>
      </c>
      <c r="R3676" t="s">
        <v>8316</v>
      </c>
      <c r="S3676" s="16">
        <f t="shared" si="292"/>
        <v>42256.764212962968</v>
      </c>
      <c r="T3676" s="16">
        <f t="shared" si="293"/>
        <v>42283.957638888889</v>
      </c>
      <c r="U3676">
        <f t="shared" si="294"/>
        <v>2015</v>
      </c>
    </row>
    <row r="3677" spans="1:21" ht="48" x14ac:dyDescent="0.2">
      <c r="A3677" s="9">
        <v>3417</v>
      </c>
      <c r="B3677" s="3" t="s">
        <v>3416</v>
      </c>
      <c r="C3677" s="3" t="s">
        <v>7527</v>
      </c>
      <c r="D3677" s="6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290"/>
        <v>100</v>
      </c>
      <c r="P3677" s="6">
        <f t="shared" si="291"/>
        <v>37.78</v>
      </c>
      <c r="Q3677" s="12" t="s">
        <v>8315</v>
      </c>
      <c r="R3677" t="s">
        <v>8316</v>
      </c>
      <c r="S3677" s="16">
        <f t="shared" si="292"/>
        <v>41894.91375</v>
      </c>
      <c r="T3677" s="16">
        <f t="shared" si="293"/>
        <v>41938.029861111114</v>
      </c>
      <c r="U3677">
        <f t="shared" si="294"/>
        <v>2014</v>
      </c>
    </row>
    <row r="3678" spans="1:21" ht="48" x14ac:dyDescent="0.2">
      <c r="A3678" s="9">
        <v>3967</v>
      </c>
      <c r="B3678" s="3" t="s">
        <v>3964</v>
      </c>
      <c r="C3678" s="3" t="s">
        <v>8074</v>
      </c>
      <c r="D3678" s="6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290"/>
        <v>24</v>
      </c>
      <c r="P3678" s="6">
        <f t="shared" si="291"/>
        <v>41</v>
      </c>
      <c r="Q3678" s="12" t="s">
        <v>8315</v>
      </c>
      <c r="R3678" t="s">
        <v>8316</v>
      </c>
      <c r="S3678" s="16">
        <f t="shared" si="292"/>
        <v>42770.290590277778</v>
      </c>
      <c r="T3678" s="16">
        <f t="shared" si="293"/>
        <v>42800.290590277778</v>
      </c>
      <c r="U3678">
        <f t="shared" si="294"/>
        <v>2017</v>
      </c>
    </row>
    <row r="3679" spans="1:21" ht="48" x14ac:dyDescent="0.2">
      <c r="A3679" s="9">
        <v>3485</v>
      </c>
      <c r="B3679" s="3" t="s">
        <v>3484</v>
      </c>
      <c r="C3679" s="3" t="s">
        <v>7595</v>
      </c>
      <c r="D3679" s="6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290"/>
        <v>101</v>
      </c>
      <c r="P3679" s="6">
        <f t="shared" si="291"/>
        <v>55.33</v>
      </c>
      <c r="Q3679" s="12" t="s">
        <v>8315</v>
      </c>
      <c r="R3679" t="s">
        <v>8316</v>
      </c>
      <c r="S3679" s="16">
        <f t="shared" si="292"/>
        <v>42372.693055555559</v>
      </c>
      <c r="T3679" s="16">
        <f t="shared" si="293"/>
        <v>42402.693055555559</v>
      </c>
      <c r="U3679">
        <f t="shared" si="294"/>
        <v>2016</v>
      </c>
    </row>
    <row r="3680" spans="1:21" ht="48" x14ac:dyDescent="0.2">
      <c r="A3680" s="9">
        <v>3498</v>
      </c>
      <c r="B3680" s="3" t="s">
        <v>3497</v>
      </c>
      <c r="C3680" s="3" t="s">
        <v>7608</v>
      </c>
      <c r="D3680" s="6">
        <v>1650</v>
      </c>
      <c r="E3680" s="8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290"/>
        <v>102</v>
      </c>
      <c r="P3680" s="6">
        <f t="shared" si="291"/>
        <v>40.24</v>
      </c>
      <c r="Q3680" s="12" t="s">
        <v>8315</v>
      </c>
      <c r="R3680" t="s">
        <v>8316</v>
      </c>
      <c r="S3680" s="16">
        <f t="shared" si="292"/>
        <v>42459.15861111111</v>
      </c>
      <c r="T3680" s="16">
        <f t="shared" si="293"/>
        <v>42518.905555555553</v>
      </c>
      <c r="U3680">
        <f t="shared" si="294"/>
        <v>2016</v>
      </c>
    </row>
    <row r="3681" spans="1:21" ht="48" x14ac:dyDescent="0.2">
      <c r="A3681" s="9">
        <v>3528</v>
      </c>
      <c r="B3681" s="3" t="s">
        <v>3527</v>
      </c>
      <c r="C3681" s="3" t="s">
        <v>7638</v>
      </c>
      <c r="D3681" s="6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290"/>
        <v>101</v>
      </c>
      <c r="P3681" s="6">
        <f t="shared" si="291"/>
        <v>45.11</v>
      </c>
      <c r="Q3681" s="12" t="s">
        <v>8315</v>
      </c>
      <c r="R3681" t="s">
        <v>8316</v>
      </c>
      <c r="S3681" s="16">
        <f t="shared" si="292"/>
        <v>42733.50136574074</v>
      </c>
      <c r="T3681" s="16">
        <f t="shared" si="293"/>
        <v>42753.50136574074</v>
      </c>
      <c r="U3681">
        <f t="shared" si="294"/>
        <v>2016</v>
      </c>
    </row>
    <row r="3682" spans="1:21" ht="48" x14ac:dyDescent="0.2">
      <c r="A3682" s="9">
        <v>3990</v>
      </c>
      <c r="B3682" s="3" t="s">
        <v>3986</v>
      </c>
      <c r="C3682" s="3" t="s">
        <v>8096</v>
      </c>
      <c r="D3682" s="6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290"/>
        <v>4</v>
      </c>
      <c r="P3682" s="6">
        <f t="shared" si="291"/>
        <v>23</v>
      </c>
      <c r="Q3682" s="12" t="s">
        <v>8315</v>
      </c>
      <c r="R3682" t="s">
        <v>8316</v>
      </c>
      <c r="S3682" s="16">
        <f t="shared" si="292"/>
        <v>42401.672372685185</v>
      </c>
      <c r="T3682" s="16">
        <f t="shared" si="293"/>
        <v>42431.672372685185</v>
      </c>
      <c r="U3682">
        <f t="shared" si="294"/>
        <v>2016</v>
      </c>
    </row>
    <row r="3683" spans="1:21" ht="48" x14ac:dyDescent="0.2">
      <c r="A3683" s="9">
        <v>3244</v>
      </c>
      <c r="B3683" s="3" t="s">
        <v>3244</v>
      </c>
      <c r="C3683" s="3" t="s">
        <v>7354</v>
      </c>
      <c r="D3683" s="6">
        <v>1600</v>
      </c>
      <c r="E3683" s="8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290"/>
        <v>103</v>
      </c>
      <c r="P3683" s="6">
        <f t="shared" si="291"/>
        <v>23.87</v>
      </c>
      <c r="Q3683" s="12" t="s">
        <v>8315</v>
      </c>
      <c r="R3683" t="s">
        <v>8316</v>
      </c>
      <c r="S3683" s="16">
        <f t="shared" si="292"/>
        <v>42675.694236111114</v>
      </c>
      <c r="T3683" s="16">
        <f t="shared" si="293"/>
        <v>42705.735902777778</v>
      </c>
      <c r="U3683">
        <f t="shared" si="294"/>
        <v>2016</v>
      </c>
    </row>
    <row r="3684" spans="1:21" ht="48" x14ac:dyDescent="0.2">
      <c r="A3684" s="9">
        <v>3594</v>
      </c>
      <c r="B3684" s="3" t="s">
        <v>3593</v>
      </c>
      <c r="C3684" s="3" t="s">
        <v>7704</v>
      </c>
      <c r="D3684" s="6">
        <v>1600</v>
      </c>
      <c r="E3684" s="8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290"/>
        <v>126</v>
      </c>
      <c r="P3684" s="6">
        <f t="shared" si="291"/>
        <v>55.97</v>
      </c>
      <c r="Q3684" s="12" t="s">
        <v>8315</v>
      </c>
      <c r="R3684" t="s">
        <v>8316</v>
      </c>
      <c r="S3684" s="16">
        <f t="shared" si="292"/>
        <v>42592.066921296297</v>
      </c>
      <c r="T3684" s="16">
        <f t="shared" si="293"/>
        <v>42617.066921296297</v>
      </c>
      <c r="U3684">
        <f t="shared" si="294"/>
        <v>2016</v>
      </c>
    </row>
    <row r="3685" spans="1:21" ht="48" x14ac:dyDescent="0.2">
      <c r="A3685" s="9">
        <v>3896</v>
      </c>
      <c r="B3685" s="3" t="s">
        <v>3893</v>
      </c>
      <c r="C3685" s="3" t="s">
        <v>8004</v>
      </c>
      <c r="D3685" s="6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290"/>
        <v>11</v>
      </c>
      <c r="P3685" s="6">
        <f t="shared" si="291"/>
        <v>42.5</v>
      </c>
      <c r="Q3685" s="12" t="s">
        <v>8315</v>
      </c>
      <c r="R3685" t="s">
        <v>8316</v>
      </c>
      <c r="S3685" s="16">
        <f t="shared" si="292"/>
        <v>41793.191875000004</v>
      </c>
      <c r="T3685" s="16">
        <f t="shared" si="293"/>
        <v>41807.191875000004</v>
      </c>
      <c r="U3685">
        <f t="shared" si="294"/>
        <v>2014</v>
      </c>
    </row>
    <row r="3686" spans="1:21" ht="48" x14ac:dyDescent="0.2">
      <c r="A3686" s="9">
        <v>4091</v>
      </c>
      <c r="B3686" s="3" t="s">
        <v>4087</v>
      </c>
      <c r="C3686" s="3" t="s">
        <v>8194</v>
      </c>
      <c r="D3686" s="6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290"/>
        <v>13</v>
      </c>
      <c r="P3686" s="6">
        <f t="shared" si="291"/>
        <v>25.5</v>
      </c>
      <c r="Q3686" s="12" t="s">
        <v>8315</v>
      </c>
      <c r="R3686" t="s">
        <v>8316</v>
      </c>
      <c r="S3686" s="16">
        <f t="shared" si="292"/>
        <v>41990.506377314814</v>
      </c>
      <c r="T3686" s="16">
        <f t="shared" si="293"/>
        <v>42020.506377314814</v>
      </c>
      <c r="U3686">
        <f t="shared" si="294"/>
        <v>2014</v>
      </c>
    </row>
    <row r="3687" spans="1:21" ht="48" x14ac:dyDescent="0.2">
      <c r="A3687" s="9">
        <v>3497</v>
      </c>
      <c r="B3687" s="3" t="s">
        <v>3496</v>
      </c>
      <c r="C3687" s="3" t="s">
        <v>7607</v>
      </c>
      <c r="D3687" s="6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290"/>
        <v>109</v>
      </c>
      <c r="P3687" s="6">
        <f t="shared" si="291"/>
        <v>34.409999999999997</v>
      </c>
      <c r="Q3687" s="12" t="s">
        <v>8315</v>
      </c>
      <c r="R3687" t="s">
        <v>8316</v>
      </c>
      <c r="S3687" s="16">
        <f t="shared" si="292"/>
        <v>42511.741944444439</v>
      </c>
      <c r="T3687" s="16">
        <f t="shared" si="293"/>
        <v>42523.916666666672</v>
      </c>
      <c r="U3687">
        <f t="shared" si="294"/>
        <v>2016</v>
      </c>
    </row>
    <row r="3688" spans="1:21" ht="48" x14ac:dyDescent="0.2">
      <c r="A3688" s="9">
        <v>526</v>
      </c>
      <c r="B3688" s="3" t="s">
        <v>527</v>
      </c>
      <c r="C3688" s="3" t="s">
        <v>4636</v>
      </c>
      <c r="D3688" s="6">
        <v>1500</v>
      </c>
      <c r="E3688" s="8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290"/>
        <v>114</v>
      </c>
      <c r="P3688" s="6">
        <f t="shared" si="291"/>
        <v>74.349999999999994</v>
      </c>
      <c r="Q3688" s="12" t="s">
        <v>8315</v>
      </c>
      <c r="R3688" t="s">
        <v>8316</v>
      </c>
      <c r="S3688" s="16">
        <f t="shared" si="292"/>
        <v>42192.591944444444</v>
      </c>
      <c r="T3688" s="16">
        <f t="shared" si="293"/>
        <v>42223.708333333328</v>
      </c>
      <c r="U3688">
        <f t="shared" si="294"/>
        <v>2015</v>
      </c>
    </row>
    <row r="3689" spans="1:21" ht="48" x14ac:dyDescent="0.2">
      <c r="A3689" s="9">
        <v>1286</v>
      </c>
      <c r="B3689" s="3" t="s">
        <v>1287</v>
      </c>
      <c r="C3689" s="3" t="s">
        <v>5396</v>
      </c>
      <c r="D3689" s="6">
        <v>1500</v>
      </c>
      <c r="E3689" s="8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290"/>
        <v>108</v>
      </c>
      <c r="P3689" s="6">
        <f t="shared" si="291"/>
        <v>81.25</v>
      </c>
      <c r="Q3689" s="12" t="s">
        <v>8315</v>
      </c>
      <c r="R3689" t="s">
        <v>8316</v>
      </c>
      <c r="S3689" s="16">
        <f t="shared" si="292"/>
        <v>42039.384571759263</v>
      </c>
      <c r="T3689" s="16">
        <f t="shared" si="293"/>
        <v>42052.583333333328</v>
      </c>
      <c r="U3689">
        <f t="shared" si="294"/>
        <v>2015</v>
      </c>
    </row>
    <row r="3690" spans="1:21" ht="48" x14ac:dyDescent="0.2">
      <c r="A3690" s="9">
        <v>1289</v>
      </c>
      <c r="B3690" s="3" t="s">
        <v>1290</v>
      </c>
      <c r="C3690" s="3" t="s">
        <v>5399</v>
      </c>
      <c r="D3690" s="6">
        <v>1500</v>
      </c>
      <c r="E3690" s="8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290"/>
        <v>125</v>
      </c>
      <c r="P3690" s="6">
        <f t="shared" si="291"/>
        <v>36.08</v>
      </c>
      <c r="Q3690" s="12" t="s">
        <v>8315</v>
      </c>
      <c r="R3690" t="s">
        <v>8316</v>
      </c>
      <c r="S3690" s="16">
        <f t="shared" si="292"/>
        <v>42709.134780092587</v>
      </c>
      <c r="T3690" s="16">
        <f t="shared" si="293"/>
        <v>42739.134780092587</v>
      </c>
      <c r="U3690">
        <f t="shared" si="294"/>
        <v>2016</v>
      </c>
    </row>
    <row r="3691" spans="1:21" ht="48" x14ac:dyDescent="0.2">
      <c r="A3691" s="9">
        <v>2814</v>
      </c>
      <c r="B3691" s="3" t="s">
        <v>2814</v>
      </c>
      <c r="C3691" s="3" t="s">
        <v>6924</v>
      </c>
      <c r="D3691" s="6">
        <v>1500</v>
      </c>
      <c r="E3691" s="8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290"/>
        <v>108</v>
      </c>
      <c r="P3691" s="6">
        <f t="shared" si="291"/>
        <v>25.25</v>
      </c>
      <c r="Q3691" s="12" t="s">
        <v>8315</v>
      </c>
      <c r="R3691" t="s">
        <v>8316</v>
      </c>
      <c r="S3691" s="16">
        <f t="shared" si="292"/>
        <v>42103.399479166663</v>
      </c>
      <c r="T3691" s="16">
        <f t="shared" si="293"/>
        <v>42133.399479166663</v>
      </c>
      <c r="U3691">
        <f t="shared" si="294"/>
        <v>2015</v>
      </c>
    </row>
    <row r="3692" spans="1:21" ht="48" x14ac:dyDescent="0.2">
      <c r="A3692" s="9">
        <v>2842</v>
      </c>
      <c r="B3692" s="3" t="s">
        <v>2842</v>
      </c>
      <c r="C3692" s="3" t="s">
        <v>6952</v>
      </c>
      <c r="D3692" s="6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290"/>
        <v>0</v>
      </c>
      <c r="P3692" s="6">
        <f t="shared" si="291"/>
        <v>0</v>
      </c>
      <c r="Q3692" s="12" t="s">
        <v>8315</v>
      </c>
      <c r="R3692" t="s">
        <v>8316</v>
      </c>
      <c r="S3692" s="16">
        <f t="shared" si="292"/>
        <v>41784.952488425923</v>
      </c>
      <c r="T3692" s="16">
        <f t="shared" si="293"/>
        <v>41811.458333333336</v>
      </c>
      <c r="U3692">
        <f t="shared" si="294"/>
        <v>2014</v>
      </c>
    </row>
    <row r="3693" spans="1:21" ht="48" x14ac:dyDescent="0.2">
      <c r="A3693" s="9">
        <v>2904</v>
      </c>
      <c r="B3693" s="3" t="s">
        <v>2904</v>
      </c>
      <c r="C3693" s="3" t="s">
        <v>7014</v>
      </c>
      <c r="D3693" s="6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290"/>
        <v>5</v>
      </c>
      <c r="P3693" s="6">
        <f t="shared" si="291"/>
        <v>18.75</v>
      </c>
      <c r="Q3693" s="12" t="s">
        <v>8315</v>
      </c>
      <c r="R3693" t="s">
        <v>8316</v>
      </c>
      <c r="S3693" s="16">
        <f t="shared" si="292"/>
        <v>41940.967951388891</v>
      </c>
      <c r="T3693" s="16">
        <f t="shared" si="293"/>
        <v>41952.5</v>
      </c>
      <c r="U3693">
        <f t="shared" si="294"/>
        <v>2014</v>
      </c>
    </row>
    <row r="3694" spans="1:21" ht="48" x14ac:dyDescent="0.2">
      <c r="A3694" s="9">
        <v>2965</v>
      </c>
      <c r="B3694" s="3" t="s">
        <v>2965</v>
      </c>
      <c r="C3694" s="3" t="s">
        <v>7075</v>
      </c>
      <c r="D3694" s="6">
        <v>1500</v>
      </c>
      <c r="E3694" s="8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290"/>
        <v>109</v>
      </c>
      <c r="P3694" s="6">
        <f t="shared" si="291"/>
        <v>41.92</v>
      </c>
      <c r="Q3694" s="12" t="s">
        <v>8315</v>
      </c>
      <c r="R3694" t="s">
        <v>8316</v>
      </c>
      <c r="S3694" s="16">
        <f t="shared" si="292"/>
        <v>42162.729548611111</v>
      </c>
      <c r="T3694" s="16">
        <f t="shared" si="293"/>
        <v>42192.729548611111</v>
      </c>
      <c r="U3694">
        <f t="shared" si="294"/>
        <v>2015</v>
      </c>
    </row>
    <row r="3695" spans="1:21" ht="32" x14ac:dyDescent="0.2">
      <c r="A3695" s="9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290"/>
        <v>3</v>
      </c>
      <c r="P3695" s="6">
        <f t="shared" si="291"/>
        <v>50</v>
      </c>
      <c r="Q3695" s="12" t="s">
        <v>8315</v>
      </c>
      <c r="R3695" t="s">
        <v>8316</v>
      </c>
      <c r="S3695" s="16">
        <f t="shared" si="292"/>
        <v>42807.885057870371</v>
      </c>
      <c r="T3695" s="16">
        <f t="shared" si="293"/>
        <v>42858.8</v>
      </c>
      <c r="U3695">
        <f t="shared" si="294"/>
        <v>2017</v>
      </c>
    </row>
    <row r="3696" spans="1:21" ht="32" x14ac:dyDescent="0.2">
      <c r="A3696" s="9">
        <v>3159</v>
      </c>
      <c r="B3696" s="3" t="s">
        <v>3159</v>
      </c>
      <c r="C3696" s="3" t="s">
        <v>7269</v>
      </c>
      <c r="D3696" s="6">
        <v>1500</v>
      </c>
      <c r="E3696" s="8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290"/>
        <v>133</v>
      </c>
      <c r="P3696" s="6">
        <f t="shared" si="291"/>
        <v>38.5</v>
      </c>
      <c r="Q3696" s="12" t="s">
        <v>8315</v>
      </c>
      <c r="R3696" t="s">
        <v>8316</v>
      </c>
      <c r="S3696" s="16">
        <f t="shared" si="292"/>
        <v>40884.066678240742</v>
      </c>
      <c r="T3696" s="16">
        <f t="shared" si="293"/>
        <v>40926.958333333336</v>
      </c>
      <c r="U3696">
        <f t="shared" si="294"/>
        <v>2011</v>
      </c>
    </row>
    <row r="3697" spans="1:21" ht="48" x14ac:dyDescent="0.2">
      <c r="A3697" s="9">
        <v>3178</v>
      </c>
      <c r="B3697" s="3" t="s">
        <v>3178</v>
      </c>
      <c r="C3697" s="3" t="s">
        <v>7288</v>
      </c>
      <c r="D3697" s="6">
        <v>1500</v>
      </c>
      <c r="E3697" s="8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290"/>
        <v>172</v>
      </c>
      <c r="P3697" s="6">
        <f t="shared" si="291"/>
        <v>33.03</v>
      </c>
      <c r="Q3697" s="12" t="s">
        <v>8315</v>
      </c>
      <c r="R3697" t="s">
        <v>8316</v>
      </c>
      <c r="S3697" s="16">
        <f t="shared" si="292"/>
        <v>41806.605034722219</v>
      </c>
      <c r="T3697" s="16">
        <f t="shared" si="293"/>
        <v>41836.605034722219</v>
      </c>
      <c r="U3697">
        <f t="shared" si="294"/>
        <v>2014</v>
      </c>
    </row>
    <row r="3698" spans="1:21" ht="48" x14ac:dyDescent="0.2">
      <c r="A3698" s="9">
        <v>3251</v>
      </c>
      <c r="B3698" s="3" t="s">
        <v>3251</v>
      </c>
      <c r="C3698" s="3" t="s">
        <v>7361</v>
      </c>
      <c r="D3698" s="6">
        <v>1500</v>
      </c>
      <c r="E3698" s="8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290"/>
        <v>111</v>
      </c>
      <c r="P3698" s="6">
        <f t="shared" si="291"/>
        <v>83.05</v>
      </c>
      <c r="Q3698" s="12" t="s">
        <v>8315</v>
      </c>
      <c r="R3698" t="s">
        <v>8316</v>
      </c>
      <c r="S3698" s="16">
        <f t="shared" si="292"/>
        <v>42146.731087962966</v>
      </c>
      <c r="T3698" s="16">
        <f t="shared" si="293"/>
        <v>42176.731087962966</v>
      </c>
      <c r="U3698">
        <f t="shared" si="294"/>
        <v>2015</v>
      </c>
    </row>
    <row r="3699" spans="1:21" ht="16" x14ac:dyDescent="0.2">
      <c r="A3699" s="9">
        <v>3271</v>
      </c>
      <c r="B3699" s="3" t="s">
        <v>3271</v>
      </c>
      <c r="C3699" s="3" t="s">
        <v>7381</v>
      </c>
      <c r="D3699" s="6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290"/>
        <v>130</v>
      </c>
      <c r="P3699" s="6">
        <f t="shared" si="291"/>
        <v>38.24</v>
      </c>
      <c r="Q3699" s="12" t="s">
        <v>8315</v>
      </c>
      <c r="R3699" t="s">
        <v>8316</v>
      </c>
      <c r="S3699" s="16">
        <f t="shared" si="292"/>
        <v>41915.437210648146</v>
      </c>
      <c r="T3699" s="16">
        <f t="shared" si="293"/>
        <v>41945.478877314818</v>
      </c>
      <c r="U3699">
        <f t="shared" si="294"/>
        <v>2014</v>
      </c>
    </row>
    <row r="3700" spans="1:21" ht="48" x14ac:dyDescent="0.2">
      <c r="A3700" s="9">
        <v>3296</v>
      </c>
      <c r="B3700" s="3" t="s">
        <v>3296</v>
      </c>
      <c r="C3700" s="3" t="s">
        <v>7406</v>
      </c>
      <c r="D3700" s="6">
        <v>1500</v>
      </c>
      <c r="E3700" s="8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290"/>
        <v>144</v>
      </c>
      <c r="P3700" s="6">
        <f t="shared" si="291"/>
        <v>45.98</v>
      </c>
      <c r="Q3700" s="12" t="s">
        <v>8315</v>
      </c>
      <c r="R3700" t="s">
        <v>8316</v>
      </c>
      <c r="S3700" s="16">
        <f t="shared" si="292"/>
        <v>42309.756620370375</v>
      </c>
      <c r="T3700" s="16">
        <f t="shared" si="293"/>
        <v>42330.916666666672</v>
      </c>
      <c r="U3700">
        <f t="shared" si="294"/>
        <v>2015</v>
      </c>
    </row>
    <row r="3701" spans="1:21" ht="48" x14ac:dyDescent="0.2">
      <c r="A3701" s="9">
        <v>3306</v>
      </c>
      <c r="B3701" s="3" t="s">
        <v>3306</v>
      </c>
      <c r="C3701" s="3" t="s">
        <v>7416</v>
      </c>
      <c r="D3701" s="6">
        <v>1500</v>
      </c>
      <c r="E3701" s="8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290"/>
        <v>175</v>
      </c>
      <c r="P3701" s="6">
        <f t="shared" si="291"/>
        <v>48.7</v>
      </c>
      <c r="Q3701" s="12" t="s">
        <v>8315</v>
      </c>
      <c r="R3701" t="s">
        <v>8316</v>
      </c>
      <c r="S3701" s="16">
        <f t="shared" si="292"/>
        <v>42493.219236111108</v>
      </c>
      <c r="T3701" s="16">
        <f t="shared" si="293"/>
        <v>42531.125</v>
      </c>
      <c r="U3701">
        <f t="shared" si="294"/>
        <v>2016</v>
      </c>
    </row>
    <row r="3702" spans="1:21" ht="32" x14ac:dyDescent="0.2">
      <c r="A3702" s="9">
        <v>3324</v>
      </c>
      <c r="B3702" s="3" t="s">
        <v>3324</v>
      </c>
      <c r="C3702" s="3" t="s">
        <v>7434</v>
      </c>
      <c r="D3702" s="6">
        <v>1500</v>
      </c>
      <c r="E3702" s="8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290"/>
        <v>102</v>
      </c>
      <c r="P3702" s="6">
        <f t="shared" si="291"/>
        <v>152.5</v>
      </c>
      <c r="Q3702" s="12" t="s">
        <v>8315</v>
      </c>
      <c r="R3702" t="s">
        <v>8316</v>
      </c>
      <c r="S3702" s="16">
        <f t="shared" si="292"/>
        <v>42512.58321759259</v>
      </c>
      <c r="T3702" s="16">
        <f t="shared" si="293"/>
        <v>42526.58321759259</v>
      </c>
      <c r="U3702">
        <f t="shared" si="294"/>
        <v>2016</v>
      </c>
    </row>
    <row r="3703" spans="1:21" ht="48" x14ac:dyDescent="0.2">
      <c r="A3703" s="9">
        <v>3330</v>
      </c>
      <c r="B3703" s="3" t="s">
        <v>3330</v>
      </c>
      <c r="C3703" s="3" t="s">
        <v>7440</v>
      </c>
      <c r="D3703" s="6">
        <v>1500</v>
      </c>
      <c r="E3703" s="8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290"/>
        <v>106</v>
      </c>
      <c r="P3703" s="6">
        <f t="shared" si="291"/>
        <v>23.1</v>
      </c>
      <c r="Q3703" s="12" t="s">
        <v>8315</v>
      </c>
      <c r="R3703" t="s">
        <v>8316</v>
      </c>
      <c r="S3703" s="16">
        <f t="shared" si="292"/>
        <v>42065.887361111112</v>
      </c>
      <c r="T3703" s="16">
        <f t="shared" si="293"/>
        <v>42095.845694444448</v>
      </c>
      <c r="U3703">
        <f t="shared" si="294"/>
        <v>2015</v>
      </c>
    </row>
    <row r="3704" spans="1:21" ht="48" x14ac:dyDescent="0.2">
      <c r="A3704" s="9">
        <v>3346</v>
      </c>
      <c r="B3704" s="3" t="s">
        <v>3346</v>
      </c>
      <c r="C3704" s="3" t="s">
        <v>7456</v>
      </c>
      <c r="D3704" s="6">
        <v>1500</v>
      </c>
      <c r="E3704" s="8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290"/>
        <v>110</v>
      </c>
      <c r="P3704" s="6">
        <f t="shared" si="291"/>
        <v>91.67</v>
      </c>
      <c r="Q3704" s="12" t="s">
        <v>8315</v>
      </c>
      <c r="R3704" t="s">
        <v>8316</v>
      </c>
      <c r="S3704" s="16">
        <f t="shared" si="292"/>
        <v>42054.024421296301</v>
      </c>
      <c r="T3704" s="16">
        <f t="shared" si="293"/>
        <v>42061.024421296301</v>
      </c>
      <c r="U3704">
        <f t="shared" si="294"/>
        <v>2015</v>
      </c>
    </row>
    <row r="3705" spans="1:21" ht="48" x14ac:dyDescent="0.2">
      <c r="A3705" s="9">
        <v>3356</v>
      </c>
      <c r="B3705" s="3" t="s">
        <v>3355</v>
      </c>
      <c r="C3705" s="3" t="s">
        <v>7466</v>
      </c>
      <c r="D3705" s="6">
        <v>1500</v>
      </c>
      <c r="E3705" s="8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290"/>
        <v>101</v>
      </c>
      <c r="P3705" s="6">
        <f t="shared" si="291"/>
        <v>56.33</v>
      </c>
      <c r="Q3705" s="12" t="s">
        <v>8315</v>
      </c>
      <c r="R3705" t="s">
        <v>8316</v>
      </c>
      <c r="S3705" s="16">
        <f t="shared" si="292"/>
        <v>42536.815648148149</v>
      </c>
      <c r="T3705" s="16">
        <f t="shared" si="293"/>
        <v>42566.815648148149</v>
      </c>
      <c r="U3705">
        <f t="shared" si="294"/>
        <v>2016</v>
      </c>
    </row>
    <row r="3706" spans="1:21" ht="32" x14ac:dyDescent="0.2">
      <c r="A3706" s="9">
        <v>3370</v>
      </c>
      <c r="B3706" s="3" t="s">
        <v>3369</v>
      </c>
      <c r="C3706" s="3" t="s">
        <v>7480</v>
      </c>
      <c r="D3706" s="6">
        <v>1500</v>
      </c>
      <c r="E3706" s="8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290"/>
        <v>118</v>
      </c>
      <c r="P3706" s="6">
        <f t="shared" si="291"/>
        <v>67.92</v>
      </c>
      <c r="Q3706" s="12" t="s">
        <v>8315</v>
      </c>
      <c r="R3706" t="s">
        <v>8316</v>
      </c>
      <c r="S3706" s="16">
        <f t="shared" si="292"/>
        <v>42690.334317129629</v>
      </c>
      <c r="T3706" s="16">
        <f t="shared" si="293"/>
        <v>42721.333333333328</v>
      </c>
      <c r="U3706">
        <f t="shared" si="294"/>
        <v>2016</v>
      </c>
    </row>
    <row r="3707" spans="1:21" ht="48" x14ac:dyDescent="0.2">
      <c r="A3707" s="9">
        <v>3388</v>
      </c>
      <c r="B3707" s="3" t="s">
        <v>3387</v>
      </c>
      <c r="C3707" s="3" t="s">
        <v>7498</v>
      </c>
      <c r="D3707" s="6">
        <v>1500</v>
      </c>
      <c r="E3707" s="8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290"/>
        <v>104</v>
      </c>
      <c r="P3707" s="6">
        <f t="shared" si="291"/>
        <v>34.6</v>
      </c>
      <c r="Q3707" s="12" t="s">
        <v>8315</v>
      </c>
      <c r="R3707" t="s">
        <v>8316</v>
      </c>
      <c r="S3707" s="16">
        <f t="shared" si="292"/>
        <v>42143.461122685185</v>
      </c>
      <c r="T3707" s="16">
        <f t="shared" si="293"/>
        <v>42173.461122685185</v>
      </c>
      <c r="U3707">
        <f t="shared" si="294"/>
        <v>2015</v>
      </c>
    </row>
    <row r="3708" spans="1:21" ht="48" x14ac:dyDescent="0.2">
      <c r="A3708" s="9">
        <v>3390</v>
      </c>
      <c r="B3708" s="3" t="s">
        <v>3389</v>
      </c>
      <c r="C3708" s="3" t="s">
        <v>7500</v>
      </c>
      <c r="D3708" s="6">
        <v>1500</v>
      </c>
      <c r="E3708" s="8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290"/>
        <v>102</v>
      </c>
      <c r="P3708" s="6">
        <f t="shared" si="291"/>
        <v>69.819999999999993</v>
      </c>
      <c r="Q3708" s="12" t="s">
        <v>8315</v>
      </c>
      <c r="R3708" t="s">
        <v>8316</v>
      </c>
      <c r="S3708" s="16">
        <f t="shared" si="292"/>
        <v>41815.774826388886</v>
      </c>
      <c r="T3708" s="16">
        <f t="shared" si="293"/>
        <v>41830.774826388886</v>
      </c>
      <c r="U3708">
        <f t="shared" si="294"/>
        <v>2014</v>
      </c>
    </row>
    <row r="3709" spans="1:21" ht="48" x14ac:dyDescent="0.2">
      <c r="A3709" s="9">
        <v>3393</v>
      </c>
      <c r="B3709" s="3" t="s">
        <v>3392</v>
      </c>
      <c r="C3709" s="3" t="s">
        <v>7503</v>
      </c>
      <c r="D3709" s="6">
        <v>1500</v>
      </c>
      <c r="E3709" s="8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290"/>
        <v>106</v>
      </c>
      <c r="P3709" s="6">
        <f t="shared" si="291"/>
        <v>36.07</v>
      </c>
      <c r="Q3709" s="12" t="s">
        <v>8315</v>
      </c>
      <c r="R3709" t="s">
        <v>8316</v>
      </c>
      <c r="S3709" s="16">
        <f t="shared" si="292"/>
        <v>41923.921643518523</v>
      </c>
      <c r="T3709" s="16">
        <f t="shared" si="293"/>
        <v>41949.031944444447</v>
      </c>
      <c r="U3709">
        <f t="shared" si="294"/>
        <v>2014</v>
      </c>
    </row>
    <row r="3710" spans="1:21" ht="48" x14ac:dyDescent="0.2">
      <c r="A3710" s="9">
        <v>3396</v>
      </c>
      <c r="B3710" s="3" t="s">
        <v>3395</v>
      </c>
      <c r="C3710" s="3" t="s">
        <v>7506</v>
      </c>
      <c r="D3710" s="6">
        <v>1500</v>
      </c>
      <c r="E3710" s="8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290"/>
        <v>104</v>
      </c>
      <c r="P3710" s="6">
        <f t="shared" si="291"/>
        <v>55.89</v>
      </c>
      <c r="Q3710" s="12" t="s">
        <v>8315</v>
      </c>
      <c r="R3710" t="s">
        <v>8316</v>
      </c>
      <c r="S3710" s="16">
        <f t="shared" si="292"/>
        <v>41764.44663194444</v>
      </c>
      <c r="T3710" s="16">
        <f t="shared" si="293"/>
        <v>41791.165972222225</v>
      </c>
      <c r="U3710">
        <f t="shared" si="294"/>
        <v>2014</v>
      </c>
    </row>
    <row r="3711" spans="1:21" ht="48" x14ac:dyDescent="0.2">
      <c r="A3711" s="9">
        <v>3427</v>
      </c>
      <c r="B3711" s="3" t="s">
        <v>3426</v>
      </c>
      <c r="C3711" s="3" t="s">
        <v>7537</v>
      </c>
      <c r="D3711" s="6">
        <v>1500</v>
      </c>
      <c r="E3711" s="8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290"/>
        <v>100</v>
      </c>
      <c r="P3711" s="6">
        <f t="shared" si="291"/>
        <v>51.72</v>
      </c>
      <c r="Q3711" s="12" t="s">
        <v>8315</v>
      </c>
      <c r="R3711" t="s">
        <v>8316</v>
      </c>
      <c r="S3711" s="16">
        <f t="shared" si="292"/>
        <v>41792.645277777774</v>
      </c>
      <c r="T3711" s="16">
        <f t="shared" si="293"/>
        <v>41822.645277777774</v>
      </c>
      <c r="U3711">
        <f t="shared" si="294"/>
        <v>2014</v>
      </c>
    </row>
    <row r="3712" spans="1:21" ht="48" x14ac:dyDescent="0.2">
      <c r="A3712" s="9">
        <v>3479</v>
      </c>
      <c r="B3712" s="3" t="s">
        <v>3478</v>
      </c>
      <c r="C3712" s="3" t="s">
        <v>7589</v>
      </c>
      <c r="D3712" s="6">
        <v>1500</v>
      </c>
      <c r="E3712" s="8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290"/>
        <v>128</v>
      </c>
      <c r="P3712" s="6">
        <f t="shared" si="291"/>
        <v>34.25</v>
      </c>
      <c r="Q3712" s="12" t="s">
        <v>8315</v>
      </c>
      <c r="R3712" t="s">
        <v>8316</v>
      </c>
      <c r="S3712" s="16">
        <f t="shared" si="292"/>
        <v>41781.855092592588</v>
      </c>
      <c r="T3712" s="16">
        <f t="shared" si="293"/>
        <v>41811.855092592588</v>
      </c>
      <c r="U3712">
        <f t="shared" si="294"/>
        <v>2014</v>
      </c>
    </row>
    <row r="3713" spans="1:21" ht="48" x14ac:dyDescent="0.2">
      <c r="A3713" s="9">
        <v>3480</v>
      </c>
      <c r="B3713" s="3" t="s">
        <v>3479</v>
      </c>
      <c r="C3713" s="3" t="s">
        <v>7590</v>
      </c>
      <c r="D3713" s="6">
        <v>1500</v>
      </c>
      <c r="E3713" s="8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290"/>
        <v>143</v>
      </c>
      <c r="P3713" s="6">
        <f t="shared" si="291"/>
        <v>164.62</v>
      </c>
      <c r="Q3713" s="12" t="s">
        <v>8315</v>
      </c>
      <c r="R3713" t="s">
        <v>8316</v>
      </c>
      <c r="S3713" s="16">
        <f t="shared" si="292"/>
        <v>42171.317442129628</v>
      </c>
      <c r="T3713" s="16">
        <f t="shared" si="293"/>
        <v>42195.875</v>
      </c>
      <c r="U3713">
        <f t="shared" si="294"/>
        <v>2015</v>
      </c>
    </row>
    <row r="3714" spans="1:21" ht="48" x14ac:dyDescent="0.2">
      <c r="A3714" s="9">
        <v>3493</v>
      </c>
      <c r="B3714" s="3" t="s">
        <v>3492</v>
      </c>
      <c r="C3714" s="3" t="s">
        <v>7603</v>
      </c>
      <c r="D3714" s="6">
        <v>1500</v>
      </c>
      <c r="E3714" s="8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290"/>
        <v>100</v>
      </c>
      <c r="P3714" s="6">
        <f t="shared" si="291"/>
        <v>51.72</v>
      </c>
      <c r="Q3714" s="12" t="s">
        <v>8315</v>
      </c>
      <c r="R3714" t="s">
        <v>8316</v>
      </c>
      <c r="S3714" s="16">
        <f t="shared" si="292"/>
        <v>41848.866157407407</v>
      </c>
      <c r="T3714" s="16">
        <f t="shared" si="293"/>
        <v>41868.21597222222</v>
      </c>
      <c r="U3714">
        <f t="shared" si="294"/>
        <v>2014</v>
      </c>
    </row>
    <row r="3715" spans="1:21" ht="48" x14ac:dyDescent="0.2">
      <c r="A3715" s="9">
        <v>3501</v>
      </c>
      <c r="B3715" s="3" t="s">
        <v>3500</v>
      </c>
      <c r="C3715" s="3" t="s">
        <v>7611</v>
      </c>
      <c r="D3715" s="6">
        <v>1500</v>
      </c>
      <c r="E3715" s="8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290"/>
        <v>101</v>
      </c>
      <c r="P3715" s="6">
        <f t="shared" si="291"/>
        <v>35.950000000000003</v>
      </c>
      <c r="Q3715" s="12" t="s">
        <v>8315</v>
      </c>
      <c r="R3715" t="s">
        <v>8316</v>
      </c>
      <c r="S3715" s="16">
        <f t="shared" si="292"/>
        <v>42233.763831018514</v>
      </c>
      <c r="T3715" s="16">
        <f t="shared" si="293"/>
        <v>42258.763831018514</v>
      </c>
      <c r="U3715">
        <f t="shared" si="294"/>
        <v>2015</v>
      </c>
    </row>
    <row r="3716" spans="1:21" ht="48" x14ac:dyDescent="0.2">
      <c r="A3716" s="9">
        <v>3511</v>
      </c>
      <c r="B3716" s="3" t="s">
        <v>3510</v>
      </c>
      <c r="C3716" s="3" t="s">
        <v>7621</v>
      </c>
      <c r="D3716" s="6">
        <v>1500</v>
      </c>
      <c r="E3716" s="8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290"/>
        <v>101</v>
      </c>
      <c r="P3716" s="6">
        <f t="shared" si="291"/>
        <v>79.89</v>
      </c>
      <c r="Q3716" s="12" t="s">
        <v>8315</v>
      </c>
      <c r="R3716" t="s">
        <v>8316</v>
      </c>
      <c r="S3716" s="16">
        <f t="shared" si="292"/>
        <v>41927.873784722222</v>
      </c>
      <c r="T3716" s="16">
        <f t="shared" si="293"/>
        <v>41950.770833333336</v>
      </c>
      <c r="U3716">
        <f t="shared" si="294"/>
        <v>2014</v>
      </c>
    </row>
    <row r="3717" spans="1:21" ht="48" x14ac:dyDescent="0.2">
      <c r="A3717" s="9">
        <v>3518</v>
      </c>
      <c r="B3717" s="3" t="s">
        <v>3517</v>
      </c>
      <c r="C3717" s="3" t="s">
        <v>7628</v>
      </c>
      <c r="D3717" s="6">
        <v>1500</v>
      </c>
      <c r="E3717" s="8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290"/>
        <v>110</v>
      </c>
      <c r="P3717" s="6">
        <f t="shared" si="291"/>
        <v>50.02</v>
      </c>
      <c r="Q3717" s="12" t="s">
        <v>8315</v>
      </c>
      <c r="R3717" t="s">
        <v>8316</v>
      </c>
      <c r="S3717" s="16">
        <f t="shared" si="292"/>
        <v>41893.783553240741</v>
      </c>
      <c r="T3717" s="16">
        <f t="shared" si="293"/>
        <v>41914.597916666666</v>
      </c>
      <c r="U3717">
        <f t="shared" si="294"/>
        <v>2014</v>
      </c>
    </row>
    <row r="3718" spans="1:21" ht="48" x14ac:dyDescent="0.2">
      <c r="A3718" s="9">
        <v>3543</v>
      </c>
      <c r="B3718" s="3" t="s">
        <v>3542</v>
      </c>
      <c r="C3718" s="3" t="s">
        <v>7653</v>
      </c>
      <c r="D3718" s="6">
        <v>1500</v>
      </c>
      <c r="E3718" s="8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290"/>
        <v>105</v>
      </c>
      <c r="P3718" s="6">
        <f t="shared" si="291"/>
        <v>54.14</v>
      </c>
      <c r="Q3718" s="12" t="s">
        <v>8315</v>
      </c>
      <c r="R3718" t="s">
        <v>8316</v>
      </c>
      <c r="S3718" s="16">
        <f t="shared" si="292"/>
        <v>42150.755312499998</v>
      </c>
      <c r="T3718" s="16">
        <f t="shared" si="293"/>
        <v>42180.755312499998</v>
      </c>
      <c r="U3718">
        <f t="shared" si="294"/>
        <v>2015</v>
      </c>
    </row>
    <row r="3719" spans="1:21" ht="48" x14ac:dyDescent="0.2">
      <c r="A3719" s="9">
        <v>3551</v>
      </c>
      <c r="B3719" s="3" t="s">
        <v>3550</v>
      </c>
      <c r="C3719" s="3" t="s">
        <v>7661</v>
      </c>
      <c r="D3719" s="6">
        <v>1500</v>
      </c>
      <c r="E3719" s="8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290"/>
        <v>102</v>
      </c>
      <c r="P3719" s="6">
        <f t="shared" si="291"/>
        <v>61.1</v>
      </c>
      <c r="Q3719" s="12" t="s">
        <v>8315</v>
      </c>
      <c r="R3719" t="s">
        <v>8316</v>
      </c>
      <c r="S3719" s="16">
        <f t="shared" si="292"/>
        <v>41753.515856481477</v>
      </c>
      <c r="T3719" s="16">
        <f t="shared" si="293"/>
        <v>41781.921527777777</v>
      </c>
      <c r="U3719">
        <f t="shared" si="294"/>
        <v>2014</v>
      </c>
    </row>
    <row r="3720" spans="1:21" ht="48" x14ac:dyDescent="0.2">
      <c r="A3720" s="9">
        <v>3571</v>
      </c>
      <c r="B3720" s="3" t="s">
        <v>3570</v>
      </c>
      <c r="C3720" s="3" t="s">
        <v>7681</v>
      </c>
      <c r="D3720" s="6">
        <v>1500</v>
      </c>
      <c r="E3720" s="8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290"/>
        <v>122</v>
      </c>
      <c r="P3720" s="6">
        <f t="shared" si="291"/>
        <v>73.239999999999995</v>
      </c>
      <c r="Q3720" s="12" t="s">
        <v>8315</v>
      </c>
      <c r="R3720" t="s">
        <v>8316</v>
      </c>
      <c r="S3720" s="16">
        <f t="shared" si="292"/>
        <v>41912.858946759261</v>
      </c>
      <c r="T3720" s="16">
        <f t="shared" si="293"/>
        <v>41942.858946759261</v>
      </c>
      <c r="U3720">
        <f t="shared" si="294"/>
        <v>2014</v>
      </c>
    </row>
    <row r="3721" spans="1:21" ht="48" x14ac:dyDescent="0.2">
      <c r="A3721" s="9">
        <v>3578</v>
      </c>
      <c r="B3721" s="3" t="s">
        <v>3577</v>
      </c>
      <c r="C3721" s="3" t="s">
        <v>7688</v>
      </c>
      <c r="D3721" s="6">
        <v>1500</v>
      </c>
      <c r="E3721" s="8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290"/>
        <v>100</v>
      </c>
      <c r="P3721" s="6">
        <f t="shared" si="291"/>
        <v>40.549999999999997</v>
      </c>
      <c r="Q3721" s="12" t="s">
        <v>8315</v>
      </c>
      <c r="R3721" t="s">
        <v>8316</v>
      </c>
      <c r="S3721" s="16">
        <f t="shared" si="292"/>
        <v>42460.733530092592</v>
      </c>
      <c r="T3721" s="16">
        <f t="shared" si="293"/>
        <v>42490.733530092592</v>
      </c>
      <c r="U3721">
        <f t="shared" si="294"/>
        <v>2016</v>
      </c>
    </row>
    <row r="3722" spans="1:21" ht="48" x14ac:dyDescent="0.2">
      <c r="A3722" s="9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295">ROUND(E3722/D3722*100,0)</f>
        <v>100</v>
      </c>
      <c r="P3722" s="6">
        <f t="shared" ref="P3722:P3785" si="296">IFERROR(ROUND(E3722/L3722,2),0)</f>
        <v>33.33</v>
      </c>
      <c r="Q3722" s="12" t="s">
        <v>8315</v>
      </c>
      <c r="R3722" t="s">
        <v>8316</v>
      </c>
      <c r="S3722" s="16">
        <f t="shared" ref="S3722:S3785" si="297">(((J3722/60)/60)/24)+DATE(1970,1,1)</f>
        <v>41836.471180555556</v>
      </c>
      <c r="T3722" s="16">
        <f t="shared" ref="T3722:T3785" si="298">(((I3722/60)/60)/24)+DATE(1970,1,1)</f>
        <v>41850.471180555556</v>
      </c>
      <c r="U3722">
        <f t="shared" ref="U3722:U3785" si="299">YEAR(S3722)</f>
        <v>2014</v>
      </c>
    </row>
    <row r="3723" spans="1:21" ht="48" x14ac:dyDescent="0.2">
      <c r="A3723" s="9">
        <v>3603</v>
      </c>
      <c r="B3723" s="3" t="s">
        <v>3602</v>
      </c>
      <c r="C3723" s="3" t="s">
        <v>7713</v>
      </c>
      <c r="D3723" s="6">
        <v>1500</v>
      </c>
      <c r="E3723" s="8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295"/>
        <v>171</v>
      </c>
      <c r="P3723" s="6">
        <f t="shared" si="296"/>
        <v>44.91</v>
      </c>
      <c r="Q3723" s="12" t="s">
        <v>8315</v>
      </c>
      <c r="R3723" t="s">
        <v>8316</v>
      </c>
      <c r="S3723" s="16">
        <f t="shared" si="297"/>
        <v>42283.864351851851</v>
      </c>
      <c r="T3723" s="16">
        <f t="shared" si="298"/>
        <v>42313.906018518523</v>
      </c>
      <c r="U3723">
        <f t="shared" si="299"/>
        <v>2015</v>
      </c>
    </row>
    <row r="3724" spans="1:21" ht="48" x14ac:dyDescent="0.2">
      <c r="A3724" s="9">
        <v>3654</v>
      </c>
      <c r="B3724" s="3" t="s">
        <v>3651</v>
      </c>
      <c r="C3724" s="3" t="s">
        <v>7764</v>
      </c>
      <c r="D3724" s="6">
        <v>1500</v>
      </c>
      <c r="E3724" s="8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295"/>
        <v>174</v>
      </c>
      <c r="P3724" s="6">
        <f t="shared" si="296"/>
        <v>68.84</v>
      </c>
      <c r="Q3724" s="12" t="s">
        <v>8315</v>
      </c>
      <c r="R3724" t="s">
        <v>8316</v>
      </c>
      <c r="S3724" s="16">
        <f t="shared" si="297"/>
        <v>42440.416504629626</v>
      </c>
      <c r="T3724" s="16">
        <f t="shared" si="298"/>
        <v>42463.708333333328</v>
      </c>
      <c r="U3724">
        <f t="shared" si="299"/>
        <v>2016</v>
      </c>
    </row>
    <row r="3725" spans="1:21" ht="32" x14ac:dyDescent="0.2">
      <c r="A3725" s="9">
        <v>3658</v>
      </c>
      <c r="B3725" s="3" t="s">
        <v>3655</v>
      </c>
      <c r="C3725" s="3" t="s">
        <v>7768</v>
      </c>
      <c r="D3725" s="6">
        <v>1500</v>
      </c>
      <c r="E3725" s="8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295"/>
        <v>101</v>
      </c>
      <c r="P3725" s="6">
        <f t="shared" si="296"/>
        <v>75.5</v>
      </c>
      <c r="Q3725" s="12" t="s">
        <v>8315</v>
      </c>
      <c r="R3725" t="s">
        <v>8316</v>
      </c>
      <c r="S3725" s="16">
        <f t="shared" si="297"/>
        <v>41775.858564814815</v>
      </c>
      <c r="T3725" s="16">
        <f t="shared" si="298"/>
        <v>41822.165972222225</v>
      </c>
      <c r="U3725">
        <f t="shared" si="299"/>
        <v>2014</v>
      </c>
    </row>
    <row r="3726" spans="1:21" ht="48" x14ac:dyDescent="0.2">
      <c r="A3726" s="9">
        <v>3690</v>
      </c>
      <c r="B3726" s="3" t="s">
        <v>3687</v>
      </c>
      <c r="C3726" s="3" t="s">
        <v>7800</v>
      </c>
      <c r="D3726" s="6">
        <v>1500</v>
      </c>
      <c r="E3726" s="8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295"/>
        <v>120</v>
      </c>
      <c r="P3726" s="6">
        <f t="shared" si="296"/>
        <v>58.06</v>
      </c>
      <c r="Q3726" s="12" t="s">
        <v>8315</v>
      </c>
      <c r="R3726" t="s">
        <v>8316</v>
      </c>
      <c r="S3726" s="16">
        <f t="shared" si="297"/>
        <v>41940.598182870373</v>
      </c>
      <c r="T3726" s="16">
        <f t="shared" si="298"/>
        <v>41970.639849537038</v>
      </c>
      <c r="U3726">
        <f t="shared" si="299"/>
        <v>2014</v>
      </c>
    </row>
    <row r="3727" spans="1:21" ht="48" x14ac:dyDescent="0.2">
      <c r="A3727" s="9">
        <v>3701</v>
      </c>
      <c r="B3727" s="3" t="s">
        <v>3698</v>
      </c>
      <c r="C3727" s="3" t="s">
        <v>7811</v>
      </c>
      <c r="D3727" s="6">
        <v>1500</v>
      </c>
      <c r="E3727" s="8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295"/>
        <v>100</v>
      </c>
      <c r="P3727" s="6">
        <f t="shared" si="296"/>
        <v>38.590000000000003</v>
      </c>
      <c r="Q3727" s="12" t="s">
        <v>8315</v>
      </c>
      <c r="R3727" t="s">
        <v>8316</v>
      </c>
      <c r="S3727" s="16">
        <f t="shared" si="297"/>
        <v>42129.541585648149</v>
      </c>
      <c r="T3727" s="16">
        <f t="shared" si="298"/>
        <v>42159.541585648149</v>
      </c>
      <c r="U3727">
        <f t="shared" si="299"/>
        <v>2015</v>
      </c>
    </row>
    <row r="3728" spans="1:21" ht="48" x14ac:dyDescent="0.2">
      <c r="A3728" s="9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295"/>
        <v>121</v>
      </c>
      <c r="P3728" s="6">
        <f t="shared" si="296"/>
        <v>140</v>
      </c>
      <c r="Q3728" s="12" t="s">
        <v>8315</v>
      </c>
      <c r="R3728" t="s">
        <v>8316</v>
      </c>
      <c r="S3728" s="16">
        <f t="shared" si="297"/>
        <v>41879.913761574076</v>
      </c>
      <c r="T3728" s="16">
        <f t="shared" si="298"/>
        <v>41894.913761574076</v>
      </c>
      <c r="U3728">
        <f t="shared" si="299"/>
        <v>2014</v>
      </c>
    </row>
    <row r="3729" spans="1:21" ht="64" x14ac:dyDescent="0.2">
      <c r="A3729" s="9">
        <v>3722</v>
      </c>
      <c r="B3729" s="3" t="s">
        <v>3719</v>
      </c>
      <c r="C3729" s="3" t="s">
        <v>7832</v>
      </c>
      <c r="D3729" s="6">
        <v>1500</v>
      </c>
      <c r="E3729" s="8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295"/>
        <v>111</v>
      </c>
      <c r="P3729" s="6">
        <f t="shared" si="296"/>
        <v>47.66</v>
      </c>
      <c r="Q3729" s="12" t="s">
        <v>8315</v>
      </c>
      <c r="R3729" t="s">
        <v>8316</v>
      </c>
      <c r="S3729" s="16">
        <f t="shared" si="297"/>
        <v>42381.671840277777</v>
      </c>
      <c r="T3729" s="16">
        <f t="shared" si="298"/>
        <v>42411.957638888889</v>
      </c>
      <c r="U3729">
        <f t="shared" si="299"/>
        <v>2016</v>
      </c>
    </row>
    <row r="3730" spans="1:21" ht="48" x14ac:dyDescent="0.2">
      <c r="A3730" s="9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295"/>
        <v>0</v>
      </c>
      <c r="P3730" s="6">
        <f t="shared" si="296"/>
        <v>0</v>
      </c>
      <c r="Q3730" s="12" t="s">
        <v>8315</v>
      </c>
      <c r="R3730" t="s">
        <v>8316</v>
      </c>
      <c r="S3730" s="16">
        <f t="shared" si="297"/>
        <v>42103.024398148147</v>
      </c>
      <c r="T3730" s="16">
        <f t="shared" si="298"/>
        <v>42112.9375</v>
      </c>
      <c r="U3730">
        <f t="shared" si="299"/>
        <v>2015</v>
      </c>
    </row>
    <row r="3731" spans="1:21" ht="48" x14ac:dyDescent="0.2">
      <c r="A3731" s="9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295"/>
        <v>28</v>
      </c>
      <c r="P3731" s="6">
        <f t="shared" si="296"/>
        <v>61</v>
      </c>
      <c r="Q3731" s="12" t="s">
        <v>8315</v>
      </c>
      <c r="R3731" t="s">
        <v>8316</v>
      </c>
      <c r="S3731" s="16">
        <f t="shared" si="297"/>
        <v>42089.901574074072</v>
      </c>
      <c r="T3731" s="16">
        <f t="shared" si="298"/>
        <v>42149.901574074072</v>
      </c>
      <c r="U3731">
        <f t="shared" si="299"/>
        <v>2015</v>
      </c>
    </row>
    <row r="3732" spans="1:21" ht="48" x14ac:dyDescent="0.2">
      <c r="A3732" s="9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</v>
      </c>
      <c r="P3732" s="6">
        <f t="shared" si="296"/>
        <v>10</v>
      </c>
      <c r="Q3732" s="12" t="s">
        <v>8315</v>
      </c>
      <c r="R3732" t="s">
        <v>8316</v>
      </c>
      <c r="S3732" s="16">
        <f t="shared" si="297"/>
        <v>42048.711724537032</v>
      </c>
      <c r="T3732" s="16">
        <f t="shared" si="298"/>
        <v>42086.75</v>
      </c>
      <c r="U3732">
        <f t="shared" si="299"/>
        <v>2015</v>
      </c>
    </row>
    <row r="3733" spans="1:21" ht="32" x14ac:dyDescent="0.2">
      <c r="A3733" s="9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295"/>
        <v>18</v>
      </c>
      <c r="P3733" s="6">
        <f t="shared" si="296"/>
        <v>45</v>
      </c>
      <c r="Q3733" s="12" t="s">
        <v>8315</v>
      </c>
      <c r="R3733" t="s">
        <v>8316</v>
      </c>
      <c r="S3733" s="16">
        <f t="shared" si="297"/>
        <v>41813.938715277778</v>
      </c>
      <c r="T3733" s="16">
        <f t="shared" si="298"/>
        <v>41835.916666666664</v>
      </c>
      <c r="U3733">
        <f t="shared" si="299"/>
        <v>2014</v>
      </c>
    </row>
    <row r="3734" spans="1:21" ht="48" x14ac:dyDescent="0.2">
      <c r="A3734" s="9">
        <v>3810</v>
      </c>
      <c r="B3734" s="3" t="s">
        <v>3807</v>
      </c>
      <c r="C3734" s="3" t="s">
        <v>7920</v>
      </c>
      <c r="D3734" s="6">
        <v>1500</v>
      </c>
      <c r="E3734" s="8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295"/>
        <v>122</v>
      </c>
      <c r="P3734" s="6">
        <f t="shared" si="296"/>
        <v>70.23</v>
      </c>
      <c r="Q3734" s="12" t="s">
        <v>8315</v>
      </c>
      <c r="R3734" t="s">
        <v>8316</v>
      </c>
      <c r="S3734" s="16">
        <f t="shared" si="297"/>
        <v>42054.849050925928</v>
      </c>
      <c r="T3734" s="16">
        <f t="shared" si="298"/>
        <v>42084.807384259257</v>
      </c>
      <c r="U3734">
        <f t="shared" si="299"/>
        <v>2015</v>
      </c>
    </row>
    <row r="3735" spans="1:21" ht="48" x14ac:dyDescent="0.2">
      <c r="A3735" s="9">
        <v>3814</v>
      </c>
      <c r="B3735" s="3" t="s">
        <v>3811</v>
      </c>
      <c r="C3735" s="3" t="s">
        <v>7924</v>
      </c>
      <c r="D3735" s="6">
        <v>1500</v>
      </c>
      <c r="E3735" s="8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295"/>
        <v>140</v>
      </c>
      <c r="P3735" s="6">
        <f t="shared" si="296"/>
        <v>61.82</v>
      </c>
      <c r="Q3735" s="12" t="s">
        <v>8315</v>
      </c>
      <c r="R3735" t="s">
        <v>8316</v>
      </c>
      <c r="S3735" s="16">
        <f t="shared" si="297"/>
        <v>42058.904074074075</v>
      </c>
      <c r="T3735" s="16">
        <f t="shared" si="298"/>
        <v>42095.165972222225</v>
      </c>
      <c r="U3735">
        <f t="shared" si="299"/>
        <v>2015</v>
      </c>
    </row>
    <row r="3736" spans="1:21" ht="64" x14ac:dyDescent="0.2">
      <c r="A3736" s="9">
        <v>3816</v>
      </c>
      <c r="B3736" s="3" t="s">
        <v>3813</v>
      </c>
      <c r="C3736" s="3" t="s">
        <v>7926</v>
      </c>
      <c r="D3736" s="6">
        <v>1500</v>
      </c>
      <c r="E3736" s="8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295"/>
        <v>119</v>
      </c>
      <c r="P3736" s="6">
        <f t="shared" si="296"/>
        <v>48.34</v>
      </c>
      <c r="Q3736" s="12" t="s">
        <v>8315</v>
      </c>
      <c r="R3736" t="s">
        <v>8316</v>
      </c>
      <c r="S3736" s="16">
        <f t="shared" si="297"/>
        <v>41807.690081018518</v>
      </c>
      <c r="T3736" s="16">
        <f t="shared" si="298"/>
        <v>41837.690081018518</v>
      </c>
      <c r="U3736">
        <f t="shared" si="299"/>
        <v>2014</v>
      </c>
    </row>
    <row r="3737" spans="1:21" ht="48" x14ac:dyDescent="0.2">
      <c r="A3737" s="9">
        <v>3903</v>
      </c>
      <c r="B3737" s="3" t="s">
        <v>3900</v>
      </c>
      <c r="C3737" s="3" t="s">
        <v>8011</v>
      </c>
      <c r="D3737" s="6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295"/>
        <v>0</v>
      </c>
      <c r="P3737" s="6">
        <f t="shared" si="296"/>
        <v>0</v>
      </c>
      <c r="Q3737" s="12" t="s">
        <v>8315</v>
      </c>
      <c r="R3737" t="s">
        <v>8316</v>
      </c>
      <c r="S3737" s="16">
        <f t="shared" si="297"/>
        <v>42186.01116898148</v>
      </c>
      <c r="T3737" s="16">
        <f t="shared" si="298"/>
        <v>42230.818055555559</v>
      </c>
      <c r="U3737">
        <f t="shared" si="299"/>
        <v>2015</v>
      </c>
    </row>
    <row r="3738" spans="1:21" ht="48" x14ac:dyDescent="0.2">
      <c r="A3738" s="9">
        <v>3905</v>
      </c>
      <c r="B3738" s="3" t="s">
        <v>3902</v>
      </c>
      <c r="C3738" s="3" t="s">
        <v>8013</v>
      </c>
      <c r="D3738" s="6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295"/>
        <v>12</v>
      </c>
      <c r="P3738" s="6">
        <f t="shared" si="296"/>
        <v>24.71</v>
      </c>
      <c r="Q3738" s="12" t="s">
        <v>8315</v>
      </c>
      <c r="R3738" t="s">
        <v>8316</v>
      </c>
      <c r="S3738" s="16">
        <f t="shared" si="297"/>
        <v>42124.623877314814</v>
      </c>
      <c r="T3738" s="16">
        <f t="shared" si="298"/>
        <v>42166.958333333328</v>
      </c>
      <c r="U3738">
        <f t="shared" si="299"/>
        <v>2015</v>
      </c>
    </row>
    <row r="3739" spans="1:21" ht="48" x14ac:dyDescent="0.2">
      <c r="A3739" s="9">
        <v>3906</v>
      </c>
      <c r="B3739" s="3" t="s">
        <v>3903</v>
      </c>
      <c r="C3739" s="3" t="s">
        <v>8014</v>
      </c>
      <c r="D3739" s="6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295"/>
        <v>67</v>
      </c>
      <c r="P3739" s="6">
        <f t="shared" si="296"/>
        <v>63.13</v>
      </c>
      <c r="Q3739" s="12" t="s">
        <v>8315</v>
      </c>
      <c r="R3739" t="s">
        <v>8316</v>
      </c>
      <c r="S3739" s="16">
        <f t="shared" si="297"/>
        <v>42143.917743055557</v>
      </c>
      <c r="T3739" s="16">
        <f t="shared" si="298"/>
        <v>42181.559027777781</v>
      </c>
      <c r="U3739">
        <f t="shared" si="299"/>
        <v>2015</v>
      </c>
    </row>
    <row r="3740" spans="1:21" ht="48" x14ac:dyDescent="0.2">
      <c r="A3740" s="9">
        <v>3915</v>
      </c>
      <c r="B3740" s="3" t="s">
        <v>3912</v>
      </c>
      <c r="C3740" s="3" t="s">
        <v>8023</v>
      </c>
      <c r="D3740" s="6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295"/>
        <v>0</v>
      </c>
      <c r="P3740" s="6">
        <f t="shared" si="296"/>
        <v>5</v>
      </c>
      <c r="Q3740" s="12" t="s">
        <v>8315</v>
      </c>
      <c r="R3740" t="s">
        <v>8316</v>
      </c>
      <c r="S3740" s="16">
        <f t="shared" si="297"/>
        <v>42492.98505787037</v>
      </c>
      <c r="T3740" s="16">
        <f t="shared" si="298"/>
        <v>42522.98505787037</v>
      </c>
      <c r="U3740">
        <f t="shared" si="299"/>
        <v>2016</v>
      </c>
    </row>
    <row r="3741" spans="1:21" ht="48" x14ac:dyDescent="0.2">
      <c r="A3741" s="9">
        <v>3984</v>
      </c>
      <c r="B3741" s="3" t="s">
        <v>3980</v>
      </c>
      <c r="C3741" s="3" t="s">
        <v>8090</v>
      </c>
      <c r="D3741" s="6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295"/>
        <v>6</v>
      </c>
      <c r="P3741" s="6">
        <f t="shared" si="296"/>
        <v>9.5</v>
      </c>
      <c r="Q3741" s="12" t="s">
        <v>8315</v>
      </c>
      <c r="R3741" t="s">
        <v>8316</v>
      </c>
      <c r="S3741" s="16">
        <f t="shared" si="297"/>
        <v>41920.963472222218</v>
      </c>
      <c r="T3741" s="16">
        <f t="shared" si="298"/>
        <v>41951</v>
      </c>
      <c r="U3741">
        <f t="shared" si="299"/>
        <v>2014</v>
      </c>
    </row>
    <row r="3742" spans="1:21" ht="32" x14ac:dyDescent="0.2">
      <c r="A3742" s="9">
        <v>3988</v>
      </c>
      <c r="B3742" s="3" t="s">
        <v>3984</v>
      </c>
      <c r="C3742" s="3" t="s">
        <v>8094</v>
      </c>
      <c r="D3742" s="6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295"/>
        <v>2</v>
      </c>
      <c r="P3742" s="6">
        <f t="shared" si="296"/>
        <v>8</v>
      </c>
      <c r="Q3742" s="12" t="s">
        <v>8315</v>
      </c>
      <c r="R3742" t="s">
        <v>8316</v>
      </c>
      <c r="S3742" s="16">
        <f t="shared" si="297"/>
        <v>42230.08116898148</v>
      </c>
      <c r="T3742" s="16">
        <f t="shared" si="298"/>
        <v>42245.08116898148</v>
      </c>
      <c r="U3742">
        <f t="shared" si="299"/>
        <v>2015</v>
      </c>
    </row>
    <row r="3743" spans="1:21" ht="32" x14ac:dyDescent="0.2">
      <c r="A3743" s="9">
        <v>4018</v>
      </c>
      <c r="B3743" s="3" t="s">
        <v>4014</v>
      </c>
      <c r="C3743" s="3" t="s">
        <v>8123</v>
      </c>
      <c r="D3743" s="6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295"/>
        <v>9</v>
      </c>
      <c r="P3743" s="6">
        <f t="shared" si="296"/>
        <v>32.5</v>
      </c>
      <c r="Q3743" s="12" t="s">
        <v>8315</v>
      </c>
      <c r="R3743" t="s">
        <v>8316</v>
      </c>
      <c r="S3743" s="16">
        <f t="shared" si="297"/>
        <v>42620.91097222222</v>
      </c>
      <c r="T3743" s="16">
        <f t="shared" si="298"/>
        <v>42650.91097222222</v>
      </c>
      <c r="U3743">
        <f t="shared" si="299"/>
        <v>2016</v>
      </c>
    </row>
    <row r="3744" spans="1:21" ht="48" x14ac:dyDescent="0.2">
      <c r="A3744" s="9">
        <v>4050</v>
      </c>
      <c r="B3744" s="3" t="s">
        <v>4046</v>
      </c>
      <c r="C3744" s="3" t="s">
        <v>8154</v>
      </c>
      <c r="D3744" s="6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295"/>
        <v>0</v>
      </c>
      <c r="P3744" s="6">
        <f t="shared" si="296"/>
        <v>1</v>
      </c>
      <c r="Q3744" s="12" t="s">
        <v>8315</v>
      </c>
      <c r="R3744" t="s">
        <v>8316</v>
      </c>
      <c r="S3744" s="16">
        <f t="shared" si="297"/>
        <v>41905.636469907404</v>
      </c>
      <c r="T3744" s="16">
        <f t="shared" si="298"/>
        <v>41935.636469907404</v>
      </c>
      <c r="U3744">
        <f t="shared" si="299"/>
        <v>2014</v>
      </c>
    </row>
    <row r="3745" spans="1:21" ht="48" x14ac:dyDescent="0.2">
      <c r="A3745" s="9">
        <v>4056</v>
      </c>
      <c r="B3745" s="3" t="s">
        <v>4052</v>
      </c>
      <c r="C3745" s="3" t="s">
        <v>8160</v>
      </c>
      <c r="D3745" s="6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295"/>
        <v>53</v>
      </c>
      <c r="P3745" s="6">
        <f t="shared" si="296"/>
        <v>88.33</v>
      </c>
      <c r="Q3745" s="12" t="s">
        <v>8315</v>
      </c>
      <c r="R3745" t="s">
        <v>8316</v>
      </c>
      <c r="S3745" s="16">
        <f t="shared" si="297"/>
        <v>42534.933321759265</v>
      </c>
      <c r="T3745" s="16">
        <f t="shared" si="298"/>
        <v>42554.832638888889</v>
      </c>
      <c r="U3745">
        <f t="shared" si="299"/>
        <v>2016</v>
      </c>
    </row>
    <row r="3746" spans="1:21" ht="48" x14ac:dyDescent="0.2">
      <c r="A3746" s="9">
        <v>4113</v>
      </c>
      <c r="B3746" s="3" t="s">
        <v>4109</v>
      </c>
      <c r="C3746" s="3" t="s">
        <v>8215</v>
      </c>
      <c r="D3746" s="6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0</v>
      </c>
      <c r="P3746" s="6">
        <f t="shared" si="296"/>
        <v>1</v>
      </c>
      <c r="Q3746" s="12" t="s">
        <v>8315</v>
      </c>
      <c r="R3746" t="s">
        <v>8316</v>
      </c>
      <c r="S3746" s="16">
        <f t="shared" si="297"/>
        <v>42358.573182870372</v>
      </c>
      <c r="T3746" s="16">
        <f t="shared" si="298"/>
        <v>42377.273611111115</v>
      </c>
      <c r="U3746">
        <f t="shared" si="299"/>
        <v>2015</v>
      </c>
    </row>
    <row r="3747" spans="1:21" ht="48" x14ac:dyDescent="0.2">
      <c r="A3747" s="9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295"/>
        <v>3</v>
      </c>
      <c r="P3747" s="6">
        <f t="shared" si="296"/>
        <v>15</v>
      </c>
      <c r="Q3747" s="12" t="s">
        <v>8315</v>
      </c>
      <c r="R3747" t="s">
        <v>8316</v>
      </c>
      <c r="S3747" s="16">
        <f t="shared" si="297"/>
        <v>42311.621458333335</v>
      </c>
      <c r="T3747" s="16">
        <f t="shared" si="298"/>
        <v>42336.621458333335</v>
      </c>
      <c r="U3747">
        <f t="shared" si="299"/>
        <v>2015</v>
      </c>
    </row>
    <row r="3748" spans="1:21" ht="48" x14ac:dyDescent="0.2">
      <c r="A3748" s="9">
        <v>3522</v>
      </c>
      <c r="B3748" s="3" t="s">
        <v>3521</v>
      </c>
      <c r="C3748" s="3" t="s">
        <v>7632</v>
      </c>
      <c r="D3748" s="6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295"/>
        <v>100</v>
      </c>
      <c r="P3748" s="6">
        <f t="shared" si="296"/>
        <v>41.03</v>
      </c>
      <c r="Q3748" s="12" t="s">
        <v>8315</v>
      </c>
      <c r="R3748" t="s">
        <v>8316</v>
      </c>
      <c r="S3748" s="16">
        <f t="shared" si="297"/>
        <v>42234.789884259255</v>
      </c>
      <c r="T3748" s="16">
        <f t="shared" si="298"/>
        <v>42262.420833333337</v>
      </c>
      <c r="U3748">
        <f t="shared" si="299"/>
        <v>2015</v>
      </c>
    </row>
    <row r="3749" spans="1:21" ht="32" x14ac:dyDescent="0.2">
      <c r="A3749" s="9">
        <v>3710</v>
      </c>
      <c r="B3749" s="3" t="s">
        <v>3707</v>
      </c>
      <c r="C3749" s="3" t="s">
        <v>7820</v>
      </c>
      <c r="D3749" s="6">
        <v>1300</v>
      </c>
      <c r="E3749" s="8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295"/>
        <v>141</v>
      </c>
      <c r="P3749" s="6">
        <f t="shared" si="296"/>
        <v>67.959999999999994</v>
      </c>
      <c r="Q3749" s="12" t="s">
        <v>8315</v>
      </c>
      <c r="R3749" t="s">
        <v>8316</v>
      </c>
      <c r="S3749" s="16">
        <f t="shared" si="297"/>
        <v>42072.576249999998</v>
      </c>
      <c r="T3749" s="16">
        <f t="shared" si="298"/>
        <v>42097.576249999998</v>
      </c>
      <c r="U3749">
        <f t="shared" si="299"/>
        <v>2015</v>
      </c>
    </row>
    <row r="3750" spans="1:21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6">
        <f t="shared" si="296"/>
        <v>99.54</v>
      </c>
      <c r="Q3750" s="12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6">
        <f t="shared" si="296"/>
        <v>75</v>
      </c>
      <c r="Q3751" s="12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6">
        <f t="shared" si="296"/>
        <v>215.25</v>
      </c>
      <c r="Q3752" s="12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6">
        <f t="shared" si="296"/>
        <v>120.55</v>
      </c>
      <c r="Q3753" s="12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4" hidden="1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6">
        <f t="shared" si="296"/>
        <v>37.67</v>
      </c>
      <c r="Q3754" s="12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6">
        <f t="shared" si="296"/>
        <v>172.23</v>
      </c>
      <c r="Q3755" s="12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6">
        <f t="shared" si="296"/>
        <v>111.11</v>
      </c>
      <c r="Q3756" s="12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48" hidden="1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6">
        <f t="shared" si="296"/>
        <v>25.46</v>
      </c>
      <c r="Q3757" s="12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6">
        <f t="shared" si="296"/>
        <v>267.64999999999998</v>
      </c>
      <c r="Q3758" s="12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6">
        <f t="shared" si="296"/>
        <v>75.959999999999994</v>
      </c>
      <c r="Q3759" s="12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6">
        <f t="shared" si="296"/>
        <v>59.04</v>
      </c>
      <c r="Q3760" s="12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6">
        <f t="shared" si="296"/>
        <v>50.11</v>
      </c>
      <c r="Q3761" s="12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6">
        <f t="shared" si="296"/>
        <v>55.5</v>
      </c>
      <c r="Q3762" s="12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48" hidden="1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6">
        <f t="shared" si="296"/>
        <v>166.67</v>
      </c>
      <c r="Q3763" s="12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8" hidden="1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6">
        <f t="shared" si="296"/>
        <v>47.43</v>
      </c>
      <c r="Q3764" s="12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6">
        <f t="shared" si="296"/>
        <v>64.94</v>
      </c>
      <c r="Q3765" s="12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6">
        <f t="shared" si="296"/>
        <v>55.56</v>
      </c>
      <c r="Q3766" s="12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6">
        <f t="shared" si="296"/>
        <v>74.22</v>
      </c>
      <c r="Q3767" s="12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6">
        <f t="shared" si="296"/>
        <v>106.93</v>
      </c>
      <c r="Q3768" s="12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6">
        <f t="shared" si="296"/>
        <v>41.7</v>
      </c>
      <c r="Q3769" s="12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6">
        <f t="shared" si="296"/>
        <v>74.239999999999995</v>
      </c>
      <c r="Q3770" s="12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6">
        <f t="shared" si="296"/>
        <v>73.33</v>
      </c>
      <c r="Q3771" s="12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48" hidden="1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6">
        <f t="shared" si="296"/>
        <v>100</v>
      </c>
      <c r="Q3772" s="12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6">
        <f t="shared" si="296"/>
        <v>38.42</v>
      </c>
      <c r="Q3773" s="12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6">
        <f t="shared" si="296"/>
        <v>166.97</v>
      </c>
      <c r="Q3774" s="12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6">
        <f t="shared" si="296"/>
        <v>94.91</v>
      </c>
      <c r="Q3775" s="12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6">
        <f t="shared" si="296"/>
        <v>100</v>
      </c>
      <c r="Q3776" s="12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6">
        <f t="shared" si="296"/>
        <v>143.21</v>
      </c>
      <c r="Q3777" s="12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48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6">
        <f t="shared" si="296"/>
        <v>90.82</v>
      </c>
      <c r="Q3778" s="12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6">
        <f t="shared" ref="P3786:P3849" si="301">IFERROR(ROUND(E3786/L3786,2),0)</f>
        <v>115</v>
      </c>
      <c r="Q3786" s="12" t="s">
        <v>8315</v>
      </c>
      <c r="R3786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48" hidden="1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6">
        <f t="shared" si="301"/>
        <v>100.5</v>
      </c>
      <c r="Q3787" s="12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6">
        <f t="shared" si="301"/>
        <v>93.77</v>
      </c>
      <c r="Q3788" s="12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6">
        <f t="shared" si="301"/>
        <v>35.1</v>
      </c>
      <c r="Q3789" s="12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6">
        <f t="shared" si="301"/>
        <v>500</v>
      </c>
      <c r="Q3790" s="12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8" hidden="1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6">
        <f t="shared" si="301"/>
        <v>29</v>
      </c>
      <c r="Q3791" s="12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6">
        <f t="shared" si="301"/>
        <v>0</v>
      </c>
      <c r="Q3792" s="12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6">
        <f t="shared" si="301"/>
        <v>0</v>
      </c>
      <c r="Q3793" s="12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6">
        <f t="shared" si="301"/>
        <v>17.5</v>
      </c>
      <c r="Q3794" s="12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6">
        <f t="shared" si="301"/>
        <v>174</v>
      </c>
      <c r="Q3795" s="12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8" hidden="1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6">
        <f t="shared" si="301"/>
        <v>50</v>
      </c>
      <c r="Q3796" s="12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8" hidden="1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6">
        <f t="shared" si="301"/>
        <v>5</v>
      </c>
      <c r="Q3797" s="12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6">
        <f t="shared" si="301"/>
        <v>1</v>
      </c>
      <c r="Q3798" s="12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6">
        <f t="shared" si="301"/>
        <v>145.41</v>
      </c>
      <c r="Q3799" s="12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6">
        <f t="shared" si="301"/>
        <v>205</v>
      </c>
      <c r="Q3800" s="12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6">
        <f t="shared" si="301"/>
        <v>100.5</v>
      </c>
      <c r="Q3801" s="12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6">
        <f t="shared" si="301"/>
        <v>55.06</v>
      </c>
      <c r="Q3802" s="12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6">
        <f t="shared" si="301"/>
        <v>47.33</v>
      </c>
      <c r="Q3803" s="12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6">
        <f t="shared" si="301"/>
        <v>0</v>
      </c>
      <c r="Q3804" s="12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6">
        <f t="shared" si="301"/>
        <v>58.95</v>
      </c>
      <c r="Q3805" s="12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6">
        <f t="shared" si="301"/>
        <v>0</v>
      </c>
      <c r="Q3806" s="12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6">
        <f t="shared" si="301"/>
        <v>1.5</v>
      </c>
      <c r="Q3807" s="12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6">
        <f t="shared" si="301"/>
        <v>5</v>
      </c>
      <c r="Q3808" s="12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6">
        <f t="shared" si="301"/>
        <v>50.56</v>
      </c>
      <c r="Q3809" s="12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8" x14ac:dyDescent="0.2">
      <c r="A3810" s="9">
        <v>3976</v>
      </c>
      <c r="B3810" s="3" t="s">
        <v>3973</v>
      </c>
      <c r="C3810" s="3" t="s">
        <v>8083</v>
      </c>
      <c r="D3810" s="6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00"/>
        <v>48</v>
      </c>
      <c r="P3810" s="6">
        <f t="shared" si="301"/>
        <v>62</v>
      </c>
      <c r="Q3810" s="12" t="s">
        <v>8315</v>
      </c>
      <c r="R3810" t="s">
        <v>8316</v>
      </c>
      <c r="S3810" s="16">
        <f t="shared" si="302"/>
        <v>41830.858344907407</v>
      </c>
      <c r="T3810" s="16">
        <f t="shared" si="303"/>
        <v>41852.291666666664</v>
      </c>
      <c r="U3810">
        <f t="shared" si="304"/>
        <v>2014</v>
      </c>
    </row>
    <row r="3811" spans="1:21" ht="32" x14ac:dyDescent="0.2">
      <c r="A3811" s="9">
        <v>2781</v>
      </c>
      <c r="B3811" s="3" t="s">
        <v>2781</v>
      </c>
      <c r="C3811" s="3" t="s">
        <v>6891</v>
      </c>
      <c r="D3811" s="6">
        <v>1250</v>
      </c>
      <c r="E3811" s="8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00"/>
        <v>105</v>
      </c>
      <c r="P3811" s="6">
        <f t="shared" si="301"/>
        <v>47</v>
      </c>
      <c r="Q3811" s="12" t="s">
        <v>8315</v>
      </c>
      <c r="R3811" t="s">
        <v>8316</v>
      </c>
      <c r="S3811" s="16">
        <f t="shared" si="302"/>
        <v>42018.94159722222</v>
      </c>
      <c r="T3811" s="16">
        <f t="shared" si="303"/>
        <v>42047.291666666672</v>
      </c>
      <c r="U3811">
        <f t="shared" si="304"/>
        <v>2015</v>
      </c>
    </row>
    <row r="3812" spans="1:21" ht="48" x14ac:dyDescent="0.2">
      <c r="A3812" s="9">
        <v>3129</v>
      </c>
      <c r="B3812" s="3" t="s">
        <v>3129</v>
      </c>
      <c r="C3812" s="3" t="s">
        <v>7239</v>
      </c>
      <c r="D3812" s="6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00"/>
        <v>1</v>
      </c>
      <c r="P3812" s="6">
        <f t="shared" si="301"/>
        <v>10</v>
      </c>
      <c r="Q3812" s="12" t="s">
        <v>8315</v>
      </c>
      <c r="R3812" t="s">
        <v>8316</v>
      </c>
      <c r="S3812" s="16">
        <f t="shared" si="302"/>
        <v>42803.842812499999</v>
      </c>
      <c r="T3812" s="16">
        <f t="shared" si="303"/>
        <v>42843.801145833335</v>
      </c>
      <c r="U3812">
        <f t="shared" si="304"/>
        <v>2017</v>
      </c>
    </row>
    <row r="3813" spans="1:21" ht="48" x14ac:dyDescent="0.2">
      <c r="A3813" s="9">
        <v>3149</v>
      </c>
      <c r="B3813" s="3" t="s">
        <v>3149</v>
      </c>
      <c r="C3813" s="3" t="s">
        <v>7259</v>
      </c>
      <c r="D3813" s="6">
        <v>1250</v>
      </c>
      <c r="E3813" s="8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00"/>
        <v>104</v>
      </c>
      <c r="P3813" s="6">
        <f t="shared" si="301"/>
        <v>52</v>
      </c>
      <c r="Q3813" s="12" t="s">
        <v>8315</v>
      </c>
      <c r="R3813" t="s">
        <v>8316</v>
      </c>
      <c r="S3813" s="16">
        <f t="shared" si="302"/>
        <v>41226.017361111109</v>
      </c>
      <c r="T3813" s="16">
        <f t="shared" si="303"/>
        <v>41250.083333333336</v>
      </c>
      <c r="U3813">
        <f t="shared" si="304"/>
        <v>2012</v>
      </c>
    </row>
    <row r="3814" spans="1:21" ht="32" x14ac:dyDescent="0.2">
      <c r="A3814" s="9">
        <v>3613</v>
      </c>
      <c r="B3814" s="3" t="s">
        <v>3612</v>
      </c>
      <c r="C3814" s="3" t="s">
        <v>7723</v>
      </c>
      <c r="D3814" s="6">
        <v>1250</v>
      </c>
      <c r="E3814" s="8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00"/>
        <v>100</v>
      </c>
      <c r="P3814" s="6">
        <f t="shared" si="301"/>
        <v>62.5</v>
      </c>
      <c r="Q3814" s="12" t="s">
        <v>8315</v>
      </c>
      <c r="R3814" t="s">
        <v>8316</v>
      </c>
      <c r="S3814" s="16">
        <f t="shared" si="302"/>
        <v>41788.58997685185</v>
      </c>
      <c r="T3814" s="16">
        <f t="shared" si="303"/>
        <v>41818.58997685185</v>
      </c>
      <c r="U3814">
        <f t="shared" si="304"/>
        <v>2014</v>
      </c>
    </row>
    <row r="3815" spans="1:21" ht="48" x14ac:dyDescent="0.2">
      <c r="A3815" s="9">
        <v>3998</v>
      </c>
      <c r="B3815" s="3" t="s">
        <v>3994</v>
      </c>
      <c r="C3815" s="3" t="s">
        <v>8104</v>
      </c>
      <c r="D3815" s="6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00"/>
        <v>57</v>
      </c>
      <c r="P3815" s="6">
        <f t="shared" si="301"/>
        <v>59.58</v>
      </c>
      <c r="Q3815" s="12" t="s">
        <v>8315</v>
      </c>
      <c r="R3815" t="s">
        <v>8316</v>
      </c>
      <c r="S3815" s="16">
        <f t="shared" si="302"/>
        <v>42061.963263888887</v>
      </c>
      <c r="T3815" s="16">
        <f t="shared" si="303"/>
        <v>42091.921597222223</v>
      </c>
      <c r="U3815">
        <f t="shared" si="304"/>
        <v>2015</v>
      </c>
    </row>
    <row r="3816" spans="1:21" ht="48" x14ac:dyDescent="0.2">
      <c r="A3816" s="9">
        <v>4002</v>
      </c>
      <c r="B3816" s="3" t="s">
        <v>3998</v>
      </c>
      <c r="C3816" s="3" t="s">
        <v>8108</v>
      </c>
      <c r="D3816" s="6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00"/>
        <v>2</v>
      </c>
      <c r="P3816" s="6">
        <f t="shared" si="301"/>
        <v>5.75</v>
      </c>
      <c r="Q3816" s="12" t="s">
        <v>8315</v>
      </c>
      <c r="R3816" t="s">
        <v>8316</v>
      </c>
      <c r="S3816" s="16">
        <f t="shared" si="302"/>
        <v>41879.043530092589</v>
      </c>
      <c r="T3816" s="16">
        <f t="shared" si="303"/>
        <v>41909.043530092589</v>
      </c>
      <c r="U3816">
        <f t="shared" si="304"/>
        <v>2014</v>
      </c>
    </row>
    <row r="3817" spans="1:21" ht="48" x14ac:dyDescent="0.2">
      <c r="A3817" s="9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00"/>
        <v>34</v>
      </c>
      <c r="P3817" s="6">
        <f t="shared" si="301"/>
        <v>33.08</v>
      </c>
      <c r="Q3817" s="12" t="s">
        <v>8315</v>
      </c>
      <c r="R3817" t="s">
        <v>8316</v>
      </c>
      <c r="S3817" s="16">
        <f t="shared" si="302"/>
        <v>42022.661527777775</v>
      </c>
      <c r="T3817" s="16">
        <f t="shared" si="303"/>
        <v>42063.5</v>
      </c>
      <c r="U3817">
        <f t="shared" si="304"/>
        <v>2015</v>
      </c>
    </row>
    <row r="3818" spans="1:21" ht="48" x14ac:dyDescent="0.2">
      <c r="A3818" s="9">
        <v>529</v>
      </c>
      <c r="B3818" s="3" t="s">
        <v>530</v>
      </c>
      <c r="C3818" s="3" t="s">
        <v>4639</v>
      </c>
      <c r="D3818" s="6">
        <v>1200</v>
      </c>
      <c r="E3818" s="8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00"/>
        <v>130</v>
      </c>
      <c r="P3818" s="6">
        <f t="shared" si="301"/>
        <v>86.94</v>
      </c>
      <c r="Q3818" s="12" t="s">
        <v>8315</v>
      </c>
      <c r="R3818" t="s">
        <v>8316</v>
      </c>
      <c r="S3818" s="16">
        <f t="shared" si="302"/>
        <v>42725.031180555554</v>
      </c>
      <c r="T3818" s="16">
        <f t="shared" si="303"/>
        <v>42746.208333333328</v>
      </c>
      <c r="U3818">
        <f t="shared" si="304"/>
        <v>2016</v>
      </c>
    </row>
    <row r="3819" spans="1:21" ht="48" x14ac:dyDescent="0.2">
      <c r="A3819" s="9">
        <v>2843</v>
      </c>
      <c r="B3819" s="3" t="s">
        <v>2843</v>
      </c>
      <c r="C3819" s="3" t="s">
        <v>6953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00"/>
        <v>0</v>
      </c>
      <c r="P3819" s="6">
        <f t="shared" si="301"/>
        <v>0</v>
      </c>
      <c r="Q3819" s="12" t="s">
        <v>8315</v>
      </c>
      <c r="R3819" t="s">
        <v>8316</v>
      </c>
      <c r="S3819" s="16">
        <f t="shared" si="302"/>
        <v>42492.737847222219</v>
      </c>
      <c r="T3819" s="16">
        <f t="shared" si="303"/>
        <v>42534.166666666672</v>
      </c>
      <c r="U3819">
        <f t="shared" si="304"/>
        <v>2016</v>
      </c>
    </row>
    <row r="3820" spans="1:21" ht="48" x14ac:dyDescent="0.2">
      <c r="A3820" s="9">
        <v>3180</v>
      </c>
      <c r="B3820" s="3" t="s">
        <v>3180</v>
      </c>
      <c r="C3820" s="3" t="s">
        <v>7290</v>
      </c>
      <c r="D3820" s="6">
        <v>1200</v>
      </c>
      <c r="E3820" s="8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00"/>
        <v>120</v>
      </c>
      <c r="P3820" s="6">
        <f t="shared" si="301"/>
        <v>31.93</v>
      </c>
      <c r="Q3820" s="12" t="s">
        <v>8315</v>
      </c>
      <c r="R3820" t="s">
        <v>8316</v>
      </c>
      <c r="S3820" s="16">
        <f t="shared" si="302"/>
        <v>41780.412604166668</v>
      </c>
      <c r="T3820" s="16">
        <f t="shared" si="303"/>
        <v>41810.412604166668</v>
      </c>
      <c r="U3820">
        <f t="shared" si="304"/>
        <v>2014</v>
      </c>
    </row>
    <row r="3821" spans="1:21" ht="48" x14ac:dyDescent="0.2">
      <c r="A3821" s="9">
        <v>3226</v>
      </c>
      <c r="B3821" s="3" t="s">
        <v>3226</v>
      </c>
      <c r="C3821" s="3" t="s">
        <v>7336</v>
      </c>
      <c r="D3821" s="6">
        <v>1200</v>
      </c>
      <c r="E3821" s="8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00"/>
        <v>104</v>
      </c>
      <c r="P3821" s="6">
        <f t="shared" si="301"/>
        <v>59.52</v>
      </c>
      <c r="Q3821" s="12" t="s">
        <v>8315</v>
      </c>
      <c r="R3821" t="s">
        <v>8316</v>
      </c>
      <c r="S3821" s="16">
        <f t="shared" si="302"/>
        <v>42277.583472222221</v>
      </c>
      <c r="T3821" s="16">
        <f t="shared" si="303"/>
        <v>42307.583472222221</v>
      </c>
      <c r="U3821">
        <f t="shared" si="304"/>
        <v>2015</v>
      </c>
    </row>
    <row r="3822" spans="1:21" ht="48" x14ac:dyDescent="0.2">
      <c r="A3822" s="9">
        <v>3227</v>
      </c>
      <c r="B3822" s="3" t="s">
        <v>3227</v>
      </c>
      <c r="C3822" s="3" t="s">
        <v>7337</v>
      </c>
      <c r="D3822" s="6">
        <v>1200</v>
      </c>
      <c r="E3822" s="8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00"/>
        <v>125</v>
      </c>
      <c r="P3822" s="6">
        <f t="shared" si="301"/>
        <v>50</v>
      </c>
      <c r="Q3822" s="12" t="s">
        <v>8315</v>
      </c>
      <c r="R3822" t="s">
        <v>8316</v>
      </c>
      <c r="S3822" s="16">
        <f t="shared" si="302"/>
        <v>42722.882361111115</v>
      </c>
      <c r="T3822" s="16">
        <f t="shared" si="303"/>
        <v>42752.882361111115</v>
      </c>
      <c r="U3822">
        <f t="shared" si="304"/>
        <v>2016</v>
      </c>
    </row>
    <row r="3823" spans="1:21" ht="48" x14ac:dyDescent="0.2">
      <c r="A3823" s="9">
        <v>3399</v>
      </c>
      <c r="B3823" s="3" t="s">
        <v>3398</v>
      </c>
      <c r="C3823" s="3" t="s">
        <v>7509</v>
      </c>
      <c r="D3823" s="6">
        <v>1200</v>
      </c>
      <c r="E3823" s="8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104</v>
      </c>
      <c r="P3823" s="6">
        <f t="shared" si="301"/>
        <v>27.07</v>
      </c>
      <c r="Q3823" s="12" t="s">
        <v>8315</v>
      </c>
      <c r="R3823" t="s">
        <v>8316</v>
      </c>
      <c r="S3823" s="16">
        <f t="shared" si="302"/>
        <v>42026.920428240745</v>
      </c>
      <c r="T3823" s="16">
        <f t="shared" si="303"/>
        <v>42056.920428240745</v>
      </c>
      <c r="U3823">
        <f t="shared" si="304"/>
        <v>2015</v>
      </c>
    </row>
    <row r="3824" spans="1:21" ht="32" x14ac:dyDescent="0.2">
      <c r="A3824" s="9">
        <v>3439</v>
      </c>
      <c r="B3824" s="3" t="s">
        <v>3438</v>
      </c>
      <c r="C3824" s="3" t="s">
        <v>7549</v>
      </c>
      <c r="D3824" s="6">
        <v>1200</v>
      </c>
      <c r="E3824" s="8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00"/>
        <v>135</v>
      </c>
      <c r="P3824" s="6">
        <f t="shared" si="301"/>
        <v>89.79</v>
      </c>
      <c r="Q3824" s="12" t="s">
        <v>8315</v>
      </c>
      <c r="R3824" t="s">
        <v>8316</v>
      </c>
      <c r="S3824" s="16">
        <f t="shared" si="302"/>
        <v>42374.911226851851</v>
      </c>
      <c r="T3824" s="16">
        <f t="shared" si="303"/>
        <v>42388.207638888889</v>
      </c>
      <c r="U3824">
        <f t="shared" si="304"/>
        <v>2016</v>
      </c>
    </row>
    <row r="3825" spans="1:21" ht="48" x14ac:dyDescent="0.2">
      <c r="A3825" s="9">
        <v>3541</v>
      </c>
      <c r="B3825" s="3" t="s">
        <v>3540</v>
      </c>
      <c r="C3825" s="3" t="s">
        <v>7651</v>
      </c>
      <c r="D3825" s="6">
        <v>1200</v>
      </c>
      <c r="E3825" s="8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00"/>
        <v>105</v>
      </c>
      <c r="P3825" s="6">
        <f t="shared" si="301"/>
        <v>39.380000000000003</v>
      </c>
      <c r="Q3825" s="12" t="s">
        <v>8315</v>
      </c>
      <c r="R3825" t="s">
        <v>8316</v>
      </c>
      <c r="S3825" s="16">
        <f t="shared" si="302"/>
        <v>42222.730034722219</v>
      </c>
      <c r="T3825" s="16">
        <f t="shared" si="303"/>
        <v>42247.730034722219</v>
      </c>
      <c r="U3825">
        <f t="shared" si="304"/>
        <v>2015</v>
      </c>
    </row>
    <row r="3826" spans="1:21" ht="16" x14ac:dyDescent="0.2">
      <c r="A3826" s="9">
        <v>3666</v>
      </c>
      <c r="B3826" s="3" t="s">
        <v>3663</v>
      </c>
      <c r="C3826" s="3" t="s">
        <v>7776</v>
      </c>
      <c r="D3826" s="6">
        <v>1200</v>
      </c>
      <c r="E3826" s="8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00"/>
        <v>100</v>
      </c>
      <c r="P3826" s="6">
        <f t="shared" si="301"/>
        <v>31.58</v>
      </c>
      <c r="Q3826" s="12" t="s">
        <v>8315</v>
      </c>
      <c r="R3826" t="s">
        <v>8316</v>
      </c>
      <c r="S3826" s="16">
        <f t="shared" si="302"/>
        <v>41822.90488425926</v>
      </c>
      <c r="T3826" s="16">
        <f t="shared" si="303"/>
        <v>41844.291666666664</v>
      </c>
      <c r="U3826">
        <f t="shared" si="304"/>
        <v>2014</v>
      </c>
    </row>
    <row r="3827" spans="1:21" ht="48" x14ac:dyDescent="0.2">
      <c r="A3827" s="9">
        <v>3744</v>
      </c>
      <c r="B3827" s="3" t="s">
        <v>3741</v>
      </c>
      <c r="C3827" s="3" t="s">
        <v>7854</v>
      </c>
      <c r="D3827" s="6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00"/>
        <v>0</v>
      </c>
      <c r="P3827" s="6">
        <f t="shared" si="301"/>
        <v>0</v>
      </c>
      <c r="Q3827" s="12" t="s">
        <v>8315</v>
      </c>
      <c r="R3827" t="s">
        <v>8316</v>
      </c>
      <c r="S3827" s="16">
        <f t="shared" si="302"/>
        <v>41793.814259259263</v>
      </c>
      <c r="T3827" s="16">
        <f t="shared" si="303"/>
        <v>41825.165972222225</v>
      </c>
      <c r="U3827">
        <f t="shared" si="304"/>
        <v>2014</v>
      </c>
    </row>
    <row r="3828" spans="1:21" ht="48" x14ac:dyDescent="0.2">
      <c r="A3828" s="9">
        <v>3832</v>
      </c>
      <c r="B3828" s="3" t="s">
        <v>3829</v>
      </c>
      <c r="C3828" s="3" t="s">
        <v>7941</v>
      </c>
      <c r="D3828" s="6">
        <v>1200</v>
      </c>
      <c r="E3828" s="8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00"/>
        <v>105</v>
      </c>
      <c r="P3828" s="6">
        <f t="shared" si="301"/>
        <v>139.56</v>
      </c>
      <c r="Q3828" s="12" t="s">
        <v>8315</v>
      </c>
      <c r="R3828" t="s">
        <v>8316</v>
      </c>
      <c r="S3828" s="16">
        <f t="shared" si="302"/>
        <v>42375.114988425921</v>
      </c>
      <c r="T3828" s="16">
        <f t="shared" si="303"/>
        <v>42420.114988425921</v>
      </c>
      <c r="U3828">
        <f t="shared" si="304"/>
        <v>2016</v>
      </c>
    </row>
    <row r="3829" spans="1:21" ht="48" x14ac:dyDescent="0.2">
      <c r="A3829" s="9">
        <v>3833</v>
      </c>
      <c r="B3829" s="3" t="s">
        <v>3830</v>
      </c>
      <c r="C3829" s="3" t="s">
        <v>7942</v>
      </c>
      <c r="D3829" s="6">
        <v>1200</v>
      </c>
      <c r="E3829" s="8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00"/>
        <v>117</v>
      </c>
      <c r="P3829" s="6">
        <f t="shared" si="301"/>
        <v>70</v>
      </c>
      <c r="Q3829" s="12" t="s">
        <v>8315</v>
      </c>
      <c r="R3829" t="s">
        <v>8316</v>
      </c>
      <c r="S3829" s="16">
        <f t="shared" si="302"/>
        <v>41963.872361111105</v>
      </c>
      <c r="T3829" s="16">
        <f t="shared" si="303"/>
        <v>41974.797916666663</v>
      </c>
      <c r="U3829">
        <f t="shared" si="304"/>
        <v>2014</v>
      </c>
    </row>
    <row r="3830" spans="1:21" ht="48" x14ac:dyDescent="0.2">
      <c r="A3830" s="9">
        <v>3942</v>
      </c>
      <c r="B3830" s="3" t="s">
        <v>3939</v>
      </c>
      <c r="C3830" s="3" t="s">
        <v>8050</v>
      </c>
      <c r="D3830" s="6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00"/>
        <v>0</v>
      </c>
      <c r="P3830" s="6">
        <f t="shared" si="301"/>
        <v>0</v>
      </c>
      <c r="Q3830" s="12" t="s">
        <v>8315</v>
      </c>
      <c r="R3830" t="s">
        <v>8316</v>
      </c>
      <c r="S3830" s="16">
        <f t="shared" si="302"/>
        <v>42111.904097222221</v>
      </c>
      <c r="T3830" s="16">
        <f t="shared" si="303"/>
        <v>42171.904097222221</v>
      </c>
      <c r="U3830">
        <f t="shared" si="304"/>
        <v>2015</v>
      </c>
    </row>
    <row r="3831" spans="1:21" ht="48" x14ac:dyDescent="0.2">
      <c r="A3831" s="9">
        <v>3959</v>
      </c>
      <c r="B3831" s="3" t="s">
        <v>3956</v>
      </c>
      <c r="C3831" s="3" t="s">
        <v>8066</v>
      </c>
      <c r="D3831" s="6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00"/>
        <v>24</v>
      </c>
      <c r="P3831" s="6">
        <f t="shared" si="301"/>
        <v>24.33</v>
      </c>
      <c r="Q3831" s="12" t="s">
        <v>8315</v>
      </c>
      <c r="R3831" t="s">
        <v>8316</v>
      </c>
      <c r="S3831" s="16">
        <f t="shared" si="302"/>
        <v>41880.788842592592</v>
      </c>
      <c r="T3831" s="16">
        <f t="shared" si="303"/>
        <v>41910.788842592592</v>
      </c>
      <c r="U3831">
        <f t="shared" si="304"/>
        <v>2014</v>
      </c>
    </row>
    <row r="3832" spans="1:21" ht="48" x14ac:dyDescent="0.2">
      <c r="A3832" s="9">
        <v>4001</v>
      </c>
      <c r="B3832" s="3" t="s">
        <v>3997</v>
      </c>
      <c r="C3832" s="3" t="s">
        <v>8107</v>
      </c>
      <c r="D3832" s="6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00"/>
        <v>38</v>
      </c>
      <c r="P3832" s="6">
        <f t="shared" si="301"/>
        <v>32.36</v>
      </c>
      <c r="Q3832" s="12" t="s">
        <v>8315</v>
      </c>
      <c r="R3832" t="s">
        <v>8316</v>
      </c>
      <c r="S3832" s="16">
        <f t="shared" si="302"/>
        <v>42775.964212962965</v>
      </c>
      <c r="T3832" s="16">
        <f t="shared" si="303"/>
        <v>42795.791666666672</v>
      </c>
      <c r="U3832">
        <f t="shared" si="304"/>
        <v>2017</v>
      </c>
    </row>
    <row r="3833" spans="1:21" ht="16" x14ac:dyDescent="0.2">
      <c r="A3833" s="9">
        <v>528</v>
      </c>
      <c r="B3833" s="3" t="s">
        <v>529</v>
      </c>
      <c r="C3833" s="3" t="s">
        <v>4638</v>
      </c>
      <c r="D3833" s="6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00"/>
        <v>116</v>
      </c>
      <c r="P3833" s="6">
        <f t="shared" si="301"/>
        <v>44.33</v>
      </c>
      <c r="Q3833" s="12" t="s">
        <v>8315</v>
      </c>
      <c r="R3833" t="s">
        <v>8316</v>
      </c>
      <c r="S3833" s="16">
        <f t="shared" si="302"/>
        <v>42155.920219907406</v>
      </c>
      <c r="T3833" s="16">
        <f t="shared" si="303"/>
        <v>42176.888888888891</v>
      </c>
      <c r="U3833">
        <f t="shared" si="304"/>
        <v>2015</v>
      </c>
    </row>
    <row r="3834" spans="1:21" ht="48" x14ac:dyDescent="0.2">
      <c r="A3834" s="9">
        <v>3546</v>
      </c>
      <c r="B3834" s="3" t="s">
        <v>3545</v>
      </c>
      <c r="C3834" s="3" t="s">
        <v>7656</v>
      </c>
      <c r="D3834" s="6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00"/>
        <v>102</v>
      </c>
      <c r="P3834" s="6">
        <f t="shared" si="301"/>
        <v>59.21</v>
      </c>
      <c r="Q3834" s="12" t="s">
        <v>8315</v>
      </c>
      <c r="R3834" t="s">
        <v>8316</v>
      </c>
      <c r="S3834" s="16">
        <f t="shared" si="302"/>
        <v>42073.660694444443</v>
      </c>
      <c r="T3834" s="16">
        <f t="shared" si="303"/>
        <v>42095.165972222225</v>
      </c>
      <c r="U3834">
        <f t="shared" si="304"/>
        <v>2015</v>
      </c>
    </row>
    <row r="3835" spans="1:21" ht="48" x14ac:dyDescent="0.2">
      <c r="A3835" s="9">
        <v>3596</v>
      </c>
      <c r="B3835" s="3" t="s">
        <v>3595</v>
      </c>
      <c r="C3835" s="3" t="s">
        <v>7706</v>
      </c>
      <c r="D3835" s="6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108</v>
      </c>
      <c r="P3835" s="6">
        <f t="shared" si="301"/>
        <v>79</v>
      </c>
      <c r="Q3835" s="12" t="s">
        <v>8315</v>
      </c>
      <c r="R3835" t="s">
        <v>8316</v>
      </c>
      <c r="S3835" s="16">
        <f t="shared" si="302"/>
        <v>41856.715069444443</v>
      </c>
      <c r="T3835" s="16">
        <f t="shared" si="303"/>
        <v>41877.715069444443</v>
      </c>
      <c r="U3835">
        <f t="shared" si="304"/>
        <v>2014</v>
      </c>
    </row>
    <row r="3836" spans="1:21" ht="48" x14ac:dyDescent="0.2">
      <c r="A3836" s="9">
        <v>3317</v>
      </c>
      <c r="B3836" s="3" t="s">
        <v>3317</v>
      </c>
      <c r="C3836" s="3" t="s">
        <v>7427</v>
      </c>
      <c r="D3836" s="6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00"/>
        <v>106</v>
      </c>
      <c r="P3836" s="6">
        <f t="shared" si="301"/>
        <v>61.94</v>
      </c>
      <c r="Q3836" s="12" t="s">
        <v>8315</v>
      </c>
      <c r="R3836" t="s">
        <v>8316</v>
      </c>
      <c r="S3836" s="16">
        <f t="shared" si="302"/>
        <v>42499.039629629624</v>
      </c>
      <c r="T3836" s="16">
        <f t="shared" si="303"/>
        <v>42529.039629629624</v>
      </c>
      <c r="U3836">
        <f t="shared" si="304"/>
        <v>2016</v>
      </c>
    </row>
    <row r="3837" spans="1:21" ht="48" x14ac:dyDescent="0.2">
      <c r="A3837" s="9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00"/>
        <v>123</v>
      </c>
      <c r="P3837" s="6">
        <f t="shared" si="301"/>
        <v>43.2</v>
      </c>
      <c r="Q3837" s="12" t="s">
        <v>8315</v>
      </c>
      <c r="R3837" t="s">
        <v>8316</v>
      </c>
      <c r="S3837" s="16">
        <f t="shared" si="302"/>
        <v>42556.504490740743</v>
      </c>
      <c r="T3837" s="16">
        <f t="shared" si="303"/>
        <v>42595.290972222225</v>
      </c>
      <c r="U3837">
        <f t="shared" si="304"/>
        <v>2016</v>
      </c>
    </row>
    <row r="3838" spans="1:21" ht="32" x14ac:dyDescent="0.2">
      <c r="A3838" s="9">
        <v>2782</v>
      </c>
      <c r="B3838" s="3" t="s">
        <v>2782</v>
      </c>
      <c r="C3838" s="3" t="s">
        <v>6892</v>
      </c>
      <c r="D3838" s="6">
        <v>1000</v>
      </c>
      <c r="E3838" s="8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00"/>
        <v>120</v>
      </c>
      <c r="P3838" s="6">
        <f t="shared" si="301"/>
        <v>66.67</v>
      </c>
      <c r="Q3838" s="12" t="s">
        <v>8315</v>
      </c>
      <c r="R3838" t="s">
        <v>8316</v>
      </c>
      <c r="S3838" s="16">
        <f t="shared" si="302"/>
        <v>42026.924976851849</v>
      </c>
      <c r="T3838" s="16">
        <f t="shared" si="303"/>
        <v>42052.207638888889</v>
      </c>
      <c r="U3838">
        <f t="shared" si="304"/>
        <v>2015</v>
      </c>
    </row>
    <row r="3839" spans="1:21" ht="48" x14ac:dyDescent="0.2">
      <c r="A3839" s="9">
        <v>2783</v>
      </c>
      <c r="B3839" s="3" t="s">
        <v>2783</v>
      </c>
      <c r="C3839" s="3" t="s">
        <v>6893</v>
      </c>
      <c r="D3839" s="6">
        <v>1000</v>
      </c>
      <c r="E3839" s="8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00"/>
        <v>115</v>
      </c>
      <c r="P3839" s="6">
        <f t="shared" si="301"/>
        <v>18.77</v>
      </c>
      <c r="Q3839" s="12" t="s">
        <v>8315</v>
      </c>
      <c r="R3839" t="s">
        <v>8316</v>
      </c>
      <c r="S3839" s="16">
        <f t="shared" si="302"/>
        <v>42103.535254629634</v>
      </c>
      <c r="T3839" s="16">
        <f t="shared" si="303"/>
        <v>42117.535254629634</v>
      </c>
      <c r="U3839">
        <f t="shared" si="304"/>
        <v>2015</v>
      </c>
    </row>
    <row r="3840" spans="1:21" ht="48" x14ac:dyDescent="0.2">
      <c r="A3840" s="9">
        <v>2787</v>
      </c>
      <c r="B3840" s="3" t="s">
        <v>2787</v>
      </c>
      <c r="C3840" s="3" t="s">
        <v>6897</v>
      </c>
      <c r="D3840" s="6">
        <v>1000</v>
      </c>
      <c r="E3840" s="8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00"/>
        <v>120</v>
      </c>
      <c r="P3840" s="6">
        <f t="shared" si="301"/>
        <v>31.5</v>
      </c>
      <c r="Q3840" s="12" t="s">
        <v>8315</v>
      </c>
      <c r="R3840" t="s">
        <v>8316</v>
      </c>
      <c r="S3840" s="16">
        <f t="shared" si="302"/>
        <v>41808.198518518519</v>
      </c>
      <c r="T3840" s="16">
        <f t="shared" si="303"/>
        <v>41838.198518518519</v>
      </c>
      <c r="U3840">
        <f t="shared" si="304"/>
        <v>2014</v>
      </c>
    </row>
    <row r="3841" spans="1:21" ht="48" x14ac:dyDescent="0.2">
      <c r="A3841" s="9">
        <v>2800</v>
      </c>
      <c r="B3841" s="3" t="s">
        <v>2800</v>
      </c>
      <c r="C3841" s="3" t="s">
        <v>6910</v>
      </c>
      <c r="D3841" s="6">
        <v>1000</v>
      </c>
      <c r="E3841" s="8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00"/>
        <v>133</v>
      </c>
      <c r="P3841" s="6">
        <f t="shared" si="301"/>
        <v>42.9</v>
      </c>
      <c r="Q3841" s="12" t="s">
        <v>8315</v>
      </c>
      <c r="R3841" t="s">
        <v>8316</v>
      </c>
      <c r="S3841" s="16">
        <f t="shared" si="302"/>
        <v>41948.552847222221</v>
      </c>
      <c r="T3841" s="16">
        <f t="shared" si="303"/>
        <v>42008.552847222221</v>
      </c>
      <c r="U3841">
        <f t="shared" si="304"/>
        <v>2014</v>
      </c>
    </row>
    <row r="3842" spans="1:21" ht="48" x14ac:dyDescent="0.2">
      <c r="A3842" s="9">
        <v>2804</v>
      </c>
      <c r="B3842" s="3" t="s">
        <v>2804</v>
      </c>
      <c r="C3842" s="3" t="s">
        <v>6914</v>
      </c>
      <c r="D3842" s="6">
        <v>1000</v>
      </c>
      <c r="E3842" s="8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00"/>
        <v>115</v>
      </c>
      <c r="P3842" s="6">
        <f t="shared" si="301"/>
        <v>50</v>
      </c>
      <c r="Q3842" s="12" t="s">
        <v>8315</v>
      </c>
      <c r="R3842" t="s">
        <v>8316</v>
      </c>
      <c r="S3842" s="16">
        <f t="shared" si="302"/>
        <v>41881.453587962962</v>
      </c>
      <c r="T3842" s="16">
        <f t="shared" si="303"/>
        <v>41911.453587962962</v>
      </c>
      <c r="U3842">
        <f t="shared" si="304"/>
        <v>2014</v>
      </c>
    </row>
    <row r="3843" spans="1:21" ht="48" x14ac:dyDescent="0.2">
      <c r="A3843" s="9">
        <v>2821</v>
      </c>
      <c r="B3843" s="3" t="s">
        <v>2821</v>
      </c>
      <c r="C3843" s="3" t="s">
        <v>6931</v>
      </c>
      <c r="D3843" s="6">
        <v>1000</v>
      </c>
      <c r="E3843" s="8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00"/>
        <v>100</v>
      </c>
      <c r="P3843" s="6">
        <f t="shared" si="301"/>
        <v>28.57</v>
      </c>
      <c r="Q3843" s="12" t="s">
        <v>8315</v>
      </c>
      <c r="R3843" t="s">
        <v>8316</v>
      </c>
      <c r="S3843" s="16">
        <f t="shared" si="302"/>
        <v>41875.922858796301</v>
      </c>
      <c r="T3843" s="16">
        <f t="shared" si="303"/>
        <v>41905.922858796301</v>
      </c>
      <c r="U3843">
        <f t="shared" si="304"/>
        <v>2014</v>
      </c>
    </row>
    <row r="3844" spans="1:21" ht="48" x14ac:dyDescent="0.2">
      <c r="A3844" s="9">
        <v>2835</v>
      </c>
      <c r="B3844" s="3" t="s">
        <v>2835</v>
      </c>
      <c r="C3844" s="3" t="s">
        <v>6945</v>
      </c>
      <c r="D3844" s="6">
        <v>1000</v>
      </c>
      <c r="E3844" s="8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00"/>
        <v>187</v>
      </c>
      <c r="P3844" s="6">
        <f t="shared" si="301"/>
        <v>20.12</v>
      </c>
      <c r="Q3844" s="12" t="s">
        <v>8315</v>
      </c>
      <c r="R3844" t="s">
        <v>8316</v>
      </c>
      <c r="S3844" s="16">
        <f t="shared" si="302"/>
        <v>42313.703900462962</v>
      </c>
      <c r="T3844" s="16">
        <f t="shared" si="303"/>
        <v>42343</v>
      </c>
      <c r="U3844">
        <f t="shared" si="304"/>
        <v>2015</v>
      </c>
    </row>
    <row r="3845" spans="1:21" ht="48" x14ac:dyDescent="0.2">
      <c r="A3845" s="9">
        <v>2841</v>
      </c>
      <c r="B3845" s="3" t="s">
        <v>2841</v>
      </c>
      <c r="C3845" s="3" t="s">
        <v>6951</v>
      </c>
      <c r="D3845" s="6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1</v>
      </c>
      <c r="P3845" s="6">
        <f t="shared" si="301"/>
        <v>10</v>
      </c>
      <c r="Q3845" s="12" t="s">
        <v>8315</v>
      </c>
      <c r="R3845" t="s">
        <v>8316</v>
      </c>
      <c r="S3845" s="16">
        <f t="shared" si="302"/>
        <v>42291.739548611105</v>
      </c>
      <c r="T3845" s="16">
        <f t="shared" si="303"/>
        <v>42351.781215277777</v>
      </c>
      <c r="U3845">
        <f t="shared" si="304"/>
        <v>2015</v>
      </c>
    </row>
    <row r="3846" spans="1:21" ht="48" x14ac:dyDescent="0.2">
      <c r="A3846" s="9">
        <v>2854</v>
      </c>
      <c r="B3846" s="3" t="s">
        <v>2854</v>
      </c>
      <c r="C3846" s="3" t="s">
        <v>6964</v>
      </c>
      <c r="D3846" s="6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42</v>
      </c>
      <c r="P3846" s="6">
        <f t="shared" si="301"/>
        <v>29.79</v>
      </c>
      <c r="Q3846" s="12" t="s">
        <v>8315</v>
      </c>
      <c r="R3846" t="s">
        <v>8316</v>
      </c>
      <c r="S3846" s="16">
        <f t="shared" si="302"/>
        <v>42111.71665509259</v>
      </c>
      <c r="T3846" s="16">
        <f t="shared" si="303"/>
        <v>42131.71665509259</v>
      </c>
      <c r="U3846">
        <f t="shared" si="304"/>
        <v>2015</v>
      </c>
    </row>
    <row r="3847" spans="1:21" ht="48" x14ac:dyDescent="0.2">
      <c r="A3847" s="9">
        <v>2858</v>
      </c>
      <c r="B3847" s="3" t="s">
        <v>2858</v>
      </c>
      <c r="C3847" s="3" t="s">
        <v>6968</v>
      </c>
      <c r="D3847" s="6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00"/>
        <v>0</v>
      </c>
      <c r="P3847" s="6">
        <f t="shared" si="301"/>
        <v>0</v>
      </c>
      <c r="Q3847" s="12" t="s">
        <v>8315</v>
      </c>
      <c r="R3847" t="s">
        <v>8316</v>
      </c>
      <c r="S3847" s="16">
        <f t="shared" si="302"/>
        <v>41954.545081018514</v>
      </c>
      <c r="T3847" s="16">
        <f t="shared" si="303"/>
        <v>41978.477777777778</v>
      </c>
      <c r="U3847">
        <f t="shared" si="304"/>
        <v>2014</v>
      </c>
    </row>
    <row r="3848" spans="1:21" ht="48" x14ac:dyDescent="0.2">
      <c r="A3848" s="9">
        <v>2915</v>
      </c>
      <c r="B3848" s="3" t="s">
        <v>2915</v>
      </c>
      <c r="C3848" s="3" t="s">
        <v>7025</v>
      </c>
      <c r="D3848" s="6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00"/>
        <v>61</v>
      </c>
      <c r="P3848" s="6">
        <f t="shared" si="301"/>
        <v>203.67</v>
      </c>
      <c r="Q3848" s="12" t="s">
        <v>8315</v>
      </c>
      <c r="R3848" t="s">
        <v>8316</v>
      </c>
      <c r="S3848" s="16">
        <f t="shared" si="302"/>
        <v>42415.398032407407</v>
      </c>
      <c r="T3848" s="16">
        <f t="shared" si="303"/>
        <v>42445.356365740736</v>
      </c>
      <c r="U3848">
        <f t="shared" si="304"/>
        <v>2016</v>
      </c>
    </row>
    <row r="3849" spans="1:21" ht="48" x14ac:dyDescent="0.2">
      <c r="A3849" s="9">
        <v>2962</v>
      </c>
      <c r="B3849" s="3" t="s">
        <v>2962</v>
      </c>
      <c r="C3849" s="3" t="s">
        <v>7072</v>
      </c>
      <c r="D3849" s="6">
        <v>1000</v>
      </c>
      <c r="E3849" s="8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00"/>
        <v>122</v>
      </c>
      <c r="P3849" s="6">
        <f t="shared" si="301"/>
        <v>60.9</v>
      </c>
      <c r="Q3849" s="12" t="s">
        <v>8315</v>
      </c>
      <c r="R3849" t="s">
        <v>8316</v>
      </c>
      <c r="S3849" s="16">
        <f t="shared" si="302"/>
        <v>42036.24428240741</v>
      </c>
      <c r="T3849" s="16">
        <f t="shared" si="303"/>
        <v>42064.290972222225</v>
      </c>
      <c r="U3849">
        <f t="shared" si="304"/>
        <v>2015</v>
      </c>
    </row>
    <row r="3850" spans="1:21" ht="48" x14ac:dyDescent="0.2">
      <c r="A3850" s="9">
        <v>2969</v>
      </c>
      <c r="B3850" s="3" t="s">
        <v>2969</v>
      </c>
      <c r="C3850" s="3" t="s">
        <v>7079</v>
      </c>
      <c r="D3850" s="6">
        <v>1000</v>
      </c>
      <c r="E3850" s="8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05">ROUND(E3850/D3850*100,0)</f>
        <v>163</v>
      </c>
      <c r="P3850" s="6">
        <f t="shared" ref="P3850:P3913" si="306">IFERROR(ROUND(E3850/L3850,2),0)</f>
        <v>95.59</v>
      </c>
      <c r="Q3850" s="12" t="s">
        <v>8315</v>
      </c>
      <c r="R3850" t="s">
        <v>8316</v>
      </c>
      <c r="S3850" s="16">
        <f t="shared" ref="S3850:S3913" si="307">(((J3850/60)/60)/24)+DATE(1970,1,1)</f>
        <v>42097.786493055552</v>
      </c>
      <c r="T3850" s="16">
        <f t="shared" ref="T3850:T3913" si="308">(((I3850/60)/60)/24)+DATE(1970,1,1)</f>
        <v>42127.952083333337</v>
      </c>
      <c r="U3850">
        <f t="shared" ref="U3850:U3913" si="309">YEAR(S3850)</f>
        <v>2015</v>
      </c>
    </row>
    <row r="3851" spans="1:21" ht="48" x14ac:dyDescent="0.2">
      <c r="A3851" s="9">
        <v>3134</v>
      </c>
      <c r="B3851" s="3" t="s">
        <v>3134</v>
      </c>
      <c r="C3851" s="3" t="s">
        <v>7244</v>
      </c>
      <c r="D3851" s="6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05"/>
        <v>23</v>
      </c>
      <c r="P3851" s="6">
        <f t="shared" si="306"/>
        <v>18.75</v>
      </c>
      <c r="Q3851" s="12" t="s">
        <v>8315</v>
      </c>
      <c r="R3851" t="s">
        <v>8316</v>
      </c>
      <c r="S3851" s="16">
        <f t="shared" si="307"/>
        <v>42800.720127314817</v>
      </c>
      <c r="T3851" s="16">
        <f t="shared" si="308"/>
        <v>42821.678460648152</v>
      </c>
      <c r="U3851">
        <f t="shared" si="309"/>
        <v>2017</v>
      </c>
    </row>
    <row r="3852" spans="1:21" ht="48" x14ac:dyDescent="0.2">
      <c r="A3852" s="9">
        <v>3185</v>
      </c>
      <c r="B3852" s="3" t="s">
        <v>3185</v>
      </c>
      <c r="C3852" s="3" t="s">
        <v>7295</v>
      </c>
      <c r="D3852" s="6">
        <v>1000</v>
      </c>
      <c r="E3852" s="8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05"/>
        <v>100</v>
      </c>
      <c r="P3852" s="6">
        <f t="shared" si="306"/>
        <v>41.67</v>
      </c>
      <c r="Q3852" s="12" t="s">
        <v>8315</v>
      </c>
      <c r="R3852" t="s">
        <v>8316</v>
      </c>
      <c r="S3852" s="16">
        <f t="shared" si="307"/>
        <v>41829.977326388893</v>
      </c>
      <c r="T3852" s="16">
        <f t="shared" si="308"/>
        <v>41836.977326388893</v>
      </c>
      <c r="U3852">
        <f t="shared" si="309"/>
        <v>2014</v>
      </c>
    </row>
    <row r="3853" spans="1:21" ht="48" x14ac:dyDescent="0.2">
      <c r="A3853" s="9">
        <v>3231</v>
      </c>
      <c r="B3853" s="3" t="s">
        <v>3231</v>
      </c>
      <c r="C3853" s="3" t="s">
        <v>7341</v>
      </c>
      <c r="D3853" s="6">
        <v>1000</v>
      </c>
      <c r="E3853" s="8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05"/>
        <v>161</v>
      </c>
      <c r="P3853" s="6">
        <f t="shared" si="306"/>
        <v>57.5</v>
      </c>
      <c r="Q3853" s="12" t="s">
        <v>8315</v>
      </c>
      <c r="R3853" t="s">
        <v>8316</v>
      </c>
      <c r="S3853" s="16">
        <f t="shared" si="307"/>
        <v>42446.943831018521</v>
      </c>
      <c r="T3853" s="16">
        <f t="shared" si="308"/>
        <v>42476.943831018521</v>
      </c>
      <c r="U3853">
        <f t="shared" si="309"/>
        <v>2016</v>
      </c>
    </row>
    <row r="3854" spans="1:21" ht="48" x14ac:dyDescent="0.2">
      <c r="A3854" s="9">
        <v>3232</v>
      </c>
      <c r="B3854" s="3" t="s">
        <v>3232</v>
      </c>
      <c r="C3854" s="3" t="s">
        <v>7342</v>
      </c>
      <c r="D3854" s="6">
        <v>1000</v>
      </c>
      <c r="E3854" s="8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05"/>
        <v>131</v>
      </c>
      <c r="P3854" s="6">
        <f t="shared" si="306"/>
        <v>50.46</v>
      </c>
      <c r="Q3854" s="12" t="s">
        <v>8315</v>
      </c>
      <c r="R3854" t="s">
        <v>8316</v>
      </c>
      <c r="S3854" s="16">
        <f t="shared" si="307"/>
        <v>42463.81385416667</v>
      </c>
      <c r="T3854" s="16">
        <f t="shared" si="308"/>
        <v>42494.165972222225</v>
      </c>
      <c r="U3854">
        <f t="shared" si="309"/>
        <v>2016</v>
      </c>
    </row>
    <row r="3855" spans="1:21" ht="48" x14ac:dyDescent="0.2">
      <c r="A3855" s="9">
        <v>3307</v>
      </c>
      <c r="B3855" s="3" t="s">
        <v>3307</v>
      </c>
      <c r="C3855" s="3" t="s">
        <v>7417</v>
      </c>
      <c r="D3855" s="6">
        <v>1000</v>
      </c>
      <c r="E3855" s="8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05"/>
        <v>107</v>
      </c>
      <c r="P3855" s="6">
        <f t="shared" si="306"/>
        <v>53.34</v>
      </c>
      <c r="Q3855" s="12" t="s">
        <v>8315</v>
      </c>
      <c r="R3855" t="s">
        <v>8316</v>
      </c>
      <c r="S3855" s="16">
        <f t="shared" si="307"/>
        <v>42475.057164351849</v>
      </c>
      <c r="T3855" s="16">
        <f t="shared" si="308"/>
        <v>42505.057164351849</v>
      </c>
      <c r="U3855">
        <f t="shared" si="309"/>
        <v>2016</v>
      </c>
    </row>
    <row r="3856" spans="1:21" ht="48" x14ac:dyDescent="0.2">
      <c r="A3856" s="9">
        <v>3323</v>
      </c>
      <c r="B3856" s="3" t="s">
        <v>3323</v>
      </c>
      <c r="C3856" s="3" t="s">
        <v>7433</v>
      </c>
      <c r="D3856" s="6">
        <v>1000</v>
      </c>
      <c r="E3856" s="8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05"/>
        <v>126</v>
      </c>
      <c r="P3856" s="6">
        <f t="shared" si="306"/>
        <v>25.69</v>
      </c>
      <c r="Q3856" s="12" t="s">
        <v>8315</v>
      </c>
      <c r="R3856" t="s">
        <v>8316</v>
      </c>
      <c r="S3856" s="16">
        <f t="shared" si="307"/>
        <v>42608.36583333333</v>
      </c>
      <c r="T3856" s="16">
        <f t="shared" si="308"/>
        <v>42638.36583333333</v>
      </c>
      <c r="U3856">
        <f t="shared" si="309"/>
        <v>2016</v>
      </c>
    </row>
    <row r="3857" spans="1:21" ht="48" x14ac:dyDescent="0.2">
      <c r="A3857" s="9">
        <v>3329</v>
      </c>
      <c r="B3857" s="3" t="s">
        <v>3329</v>
      </c>
      <c r="C3857" s="3" t="s">
        <v>7439</v>
      </c>
      <c r="D3857" s="6">
        <v>1000</v>
      </c>
      <c r="E3857" s="8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05"/>
        <v>117</v>
      </c>
      <c r="P3857" s="6">
        <f t="shared" si="306"/>
        <v>44.92</v>
      </c>
      <c r="Q3857" s="12" t="s">
        <v>8315</v>
      </c>
      <c r="R3857" t="s">
        <v>8316</v>
      </c>
      <c r="S3857" s="16">
        <f t="shared" si="307"/>
        <v>41837.323009259257</v>
      </c>
      <c r="T3857" s="16">
        <f t="shared" si="308"/>
        <v>41847.958333333336</v>
      </c>
      <c r="U3857">
        <f t="shared" si="309"/>
        <v>2014</v>
      </c>
    </row>
    <row r="3858" spans="1:21" ht="48" x14ac:dyDescent="0.2">
      <c r="A3858" s="9">
        <v>3349</v>
      </c>
      <c r="B3858" s="3" t="s">
        <v>3348</v>
      </c>
      <c r="C3858" s="3" t="s">
        <v>7459</v>
      </c>
      <c r="D3858" s="6">
        <v>1000</v>
      </c>
      <c r="E3858" s="8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05"/>
        <v>153</v>
      </c>
      <c r="P3858" s="6">
        <f t="shared" si="306"/>
        <v>109.57</v>
      </c>
      <c r="Q3858" s="12" t="s">
        <v>8315</v>
      </c>
      <c r="R3858" t="s">
        <v>8316</v>
      </c>
      <c r="S3858" s="16">
        <f t="shared" si="307"/>
        <v>42513.110787037032</v>
      </c>
      <c r="T3858" s="16">
        <f t="shared" si="308"/>
        <v>42534.708333333328</v>
      </c>
      <c r="U3858">
        <f t="shared" si="309"/>
        <v>2016</v>
      </c>
    </row>
    <row r="3859" spans="1:21" ht="48" x14ac:dyDescent="0.2">
      <c r="A3859" s="9">
        <v>3368</v>
      </c>
      <c r="B3859" s="3" t="s">
        <v>3367</v>
      </c>
      <c r="C3859" s="3" t="s">
        <v>7478</v>
      </c>
      <c r="D3859" s="6">
        <v>1000</v>
      </c>
      <c r="E3859" s="8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05"/>
        <v>105</v>
      </c>
      <c r="P3859" s="6">
        <f t="shared" si="306"/>
        <v>45.48</v>
      </c>
      <c r="Q3859" s="12" t="s">
        <v>8315</v>
      </c>
      <c r="R3859" t="s">
        <v>8316</v>
      </c>
      <c r="S3859" s="16">
        <f t="shared" si="307"/>
        <v>41969.199756944443</v>
      </c>
      <c r="T3859" s="16">
        <f t="shared" si="308"/>
        <v>42005.208333333328</v>
      </c>
      <c r="U3859">
        <f t="shared" si="309"/>
        <v>2014</v>
      </c>
    </row>
    <row r="3860" spans="1:21" ht="48" x14ac:dyDescent="0.2">
      <c r="A3860" s="9">
        <v>3372</v>
      </c>
      <c r="B3860" s="3" t="s">
        <v>3371</v>
      </c>
      <c r="C3860" s="3" t="s">
        <v>7482</v>
      </c>
      <c r="D3860" s="6">
        <v>1000</v>
      </c>
      <c r="E3860" s="8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05"/>
        <v>104</v>
      </c>
      <c r="P3860" s="6">
        <f t="shared" si="306"/>
        <v>38.33</v>
      </c>
      <c r="Q3860" s="12" t="s">
        <v>8315</v>
      </c>
      <c r="R3860" t="s">
        <v>8316</v>
      </c>
      <c r="S3860" s="16">
        <f t="shared" si="307"/>
        <v>41855.548101851848</v>
      </c>
      <c r="T3860" s="16">
        <f t="shared" si="308"/>
        <v>41876.207638888889</v>
      </c>
      <c r="U3860">
        <f t="shared" si="309"/>
        <v>2014</v>
      </c>
    </row>
    <row r="3861" spans="1:21" ht="48" x14ac:dyDescent="0.2">
      <c r="A3861" s="9">
        <v>3435</v>
      </c>
      <c r="B3861" s="3" t="s">
        <v>3434</v>
      </c>
      <c r="C3861" s="3" t="s">
        <v>7545</v>
      </c>
      <c r="D3861" s="6">
        <v>1000</v>
      </c>
      <c r="E3861" s="8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05"/>
        <v>112</v>
      </c>
      <c r="P3861" s="6">
        <f t="shared" si="306"/>
        <v>58.95</v>
      </c>
      <c r="Q3861" s="12" t="s">
        <v>8315</v>
      </c>
      <c r="R3861" t="s">
        <v>8316</v>
      </c>
      <c r="S3861" s="16">
        <f t="shared" si="307"/>
        <v>42572.61681712963</v>
      </c>
      <c r="T3861" s="16">
        <f t="shared" si="308"/>
        <v>42589.125</v>
      </c>
      <c r="U3861">
        <f t="shared" si="309"/>
        <v>2016</v>
      </c>
    </row>
    <row r="3862" spans="1:21" ht="48" x14ac:dyDescent="0.2">
      <c r="A3862" s="9">
        <v>3443</v>
      </c>
      <c r="B3862" s="3" t="s">
        <v>3442</v>
      </c>
      <c r="C3862" s="3" t="s">
        <v>7553</v>
      </c>
      <c r="D3862" s="6">
        <v>1000</v>
      </c>
      <c r="E3862" s="8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05"/>
        <v>186</v>
      </c>
      <c r="P3862" s="6">
        <f t="shared" si="306"/>
        <v>41.22</v>
      </c>
      <c r="Q3862" s="12" t="s">
        <v>8315</v>
      </c>
      <c r="R3862" t="s">
        <v>8316</v>
      </c>
      <c r="S3862" s="16">
        <f t="shared" si="307"/>
        <v>41861.524837962963</v>
      </c>
      <c r="T3862" s="16">
        <f t="shared" si="308"/>
        <v>41891.524837962963</v>
      </c>
      <c r="U3862">
        <f t="shared" si="309"/>
        <v>2014</v>
      </c>
    </row>
    <row r="3863" spans="1:21" ht="48" x14ac:dyDescent="0.2">
      <c r="A3863" s="9">
        <v>3446</v>
      </c>
      <c r="B3863" s="3" t="s">
        <v>3445</v>
      </c>
      <c r="C3863" s="3" t="s">
        <v>7556</v>
      </c>
      <c r="D3863" s="6">
        <v>1000</v>
      </c>
      <c r="E3863" s="8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05"/>
        <v>108</v>
      </c>
      <c r="P3863" s="6">
        <f t="shared" si="306"/>
        <v>43.28</v>
      </c>
      <c r="Q3863" s="12" t="s">
        <v>8315</v>
      </c>
      <c r="R3863" t="s">
        <v>8316</v>
      </c>
      <c r="S3863" s="16">
        <f t="shared" si="307"/>
        <v>42016.832465277781</v>
      </c>
      <c r="T3863" s="16">
        <f t="shared" si="308"/>
        <v>42040.513888888891</v>
      </c>
      <c r="U3863">
        <f t="shared" si="309"/>
        <v>2015</v>
      </c>
    </row>
    <row r="3864" spans="1:21" ht="32" x14ac:dyDescent="0.2">
      <c r="A3864" s="9">
        <v>3447</v>
      </c>
      <c r="B3864" s="3" t="s">
        <v>3446</v>
      </c>
      <c r="C3864" s="3" t="s">
        <v>7557</v>
      </c>
      <c r="D3864" s="6">
        <v>1000</v>
      </c>
      <c r="E3864" s="8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05"/>
        <v>108</v>
      </c>
      <c r="P3864" s="6">
        <f t="shared" si="306"/>
        <v>77</v>
      </c>
      <c r="Q3864" s="12" t="s">
        <v>8315</v>
      </c>
      <c r="R3864" t="s">
        <v>8316</v>
      </c>
      <c r="S3864" s="16">
        <f t="shared" si="307"/>
        <v>42402.889027777783</v>
      </c>
      <c r="T3864" s="16">
        <f t="shared" si="308"/>
        <v>42447.847361111111</v>
      </c>
      <c r="U3864">
        <f t="shared" si="309"/>
        <v>2016</v>
      </c>
    </row>
    <row r="3865" spans="1:21" ht="48" x14ac:dyDescent="0.2">
      <c r="A3865" s="9">
        <v>3452</v>
      </c>
      <c r="B3865" s="3" t="s">
        <v>3451</v>
      </c>
      <c r="C3865" s="3" t="s">
        <v>7562</v>
      </c>
      <c r="D3865" s="6">
        <v>1000</v>
      </c>
      <c r="E3865" s="8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05"/>
        <v>153</v>
      </c>
      <c r="P3865" s="6">
        <f t="shared" si="306"/>
        <v>41.41</v>
      </c>
      <c r="Q3865" s="12" t="s">
        <v>8315</v>
      </c>
      <c r="R3865" t="s">
        <v>8316</v>
      </c>
      <c r="S3865" s="16">
        <f t="shared" si="307"/>
        <v>41820.639189814814</v>
      </c>
      <c r="T3865" s="16">
        <f t="shared" si="308"/>
        <v>41843.165972222225</v>
      </c>
      <c r="U3865">
        <f t="shared" si="309"/>
        <v>2014</v>
      </c>
    </row>
    <row r="3866" spans="1:21" ht="48" x14ac:dyDescent="0.2">
      <c r="A3866" s="9">
        <v>3490</v>
      </c>
      <c r="B3866" s="3" t="s">
        <v>3489</v>
      </c>
      <c r="C3866" s="3" t="s">
        <v>7600</v>
      </c>
      <c r="D3866" s="6">
        <v>1000</v>
      </c>
      <c r="E3866" s="8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05"/>
        <v>128</v>
      </c>
      <c r="P3866" s="6">
        <f t="shared" si="306"/>
        <v>47.22</v>
      </c>
      <c r="Q3866" s="12" t="s">
        <v>8315</v>
      </c>
      <c r="R3866" t="s">
        <v>8316</v>
      </c>
      <c r="S3866" s="16">
        <f t="shared" si="307"/>
        <v>42443.802361111113</v>
      </c>
      <c r="T3866" s="16">
        <f t="shared" si="308"/>
        <v>42473.802361111113</v>
      </c>
      <c r="U3866">
        <f t="shared" si="309"/>
        <v>2016</v>
      </c>
    </row>
    <row r="3867" spans="1:21" ht="48" x14ac:dyDescent="0.2">
      <c r="A3867" s="9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05"/>
        <v>106</v>
      </c>
      <c r="P3867" s="6">
        <f t="shared" si="306"/>
        <v>25.31</v>
      </c>
      <c r="Q3867" s="12" t="s">
        <v>8315</v>
      </c>
      <c r="R3867" t="s">
        <v>8316</v>
      </c>
      <c r="S3867" s="16">
        <f t="shared" si="307"/>
        <v>42419.91942129629</v>
      </c>
      <c r="T3867" s="16">
        <f t="shared" si="308"/>
        <v>42436.207638888889</v>
      </c>
      <c r="U3867">
        <f t="shared" si="309"/>
        <v>2016</v>
      </c>
    </row>
    <row r="3868" spans="1:21" ht="48" x14ac:dyDescent="0.2">
      <c r="A3868" s="9">
        <v>3504</v>
      </c>
      <c r="B3868" s="3" t="s">
        <v>3503</v>
      </c>
      <c r="C3868" s="3" t="s">
        <v>7614</v>
      </c>
      <c r="D3868" s="6">
        <v>1000</v>
      </c>
      <c r="E3868" s="8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05"/>
        <v>100</v>
      </c>
      <c r="P3868" s="6">
        <f t="shared" si="306"/>
        <v>125</v>
      </c>
      <c r="Q3868" s="12" t="s">
        <v>8315</v>
      </c>
      <c r="R3868" t="s">
        <v>8316</v>
      </c>
      <c r="S3868" s="16">
        <f t="shared" si="307"/>
        <v>42297.748738425929</v>
      </c>
      <c r="T3868" s="16">
        <f t="shared" si="308"/>
        <v>42327.790405092594</v>
      </c>
      <c r="U3868">
        <f t="shared" si="309"/>
        <v>2015</v>
      </c>
    </row>
    <row r="3869" spans="1:21" ht="48" x14ac:dyDescent="0.2">
      <c r="A3869" s="9">
        <v>3512</v>
      </c>
      <c r="B3869" s="3" t="s">
        <v>3511</v>
      </c>
      <c r="C3869" s="3" t="s">
        <v>7622</v>
      </c>
      <c r="D3869" s="6">
        <v>1000</v>
      </c>
      <c r="E3869" s="8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05"/>
        <v>100</v>
      </c>
      <c r="P3869" s="6">
        <f t="shared" si="306"/>
        <v>58.82</v>
      </c>
      <c r="Q3869" s="12" t="s">
        <v>8315</v>
      </c>
      <c r="R3869" t="s">
        <v>8316</v>
      </c>
      <c r="S3869" s="16">
        <f t="shared" si="307"/>
        <v>42057.536944444444</v>
      </c>
      <c r="T3869" s="16">
        <f t="shared" si="308"/>
        <v>42117.49527777778</v>
      </c>
      <c r="U3869">
        <f t="shared" si="309"/>
        <v>2015</v>
      </c>
    </row>
    <row r="3870" spans="1:21" ht="16" hidden="1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6">
        <f t="shared" si="306"/>
        <v>10</v>
      </c>
      <c r="Q3870" s="12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6">
        <f t="shared" si="306"/>
        <v>30.13</v>
      </c>
      <c r="Q3871" s="12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6">
        <f t="shared" si="306"/>
        <v>150</v>
      </c>
      <c r="Q3872" s="12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6">
        <f t="shared" si="306"/>
        <v>13.33</v>
      </c>
      <c r="Q3873" s="12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6">
        <f t="shared" si="306"/>
        <v>0</v>
      </c>
      <c r="Q3874" s="12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6">
        <f t="shared" si="306"/>
        <v>0</v>
      </c>
      <c r="Q3875" s="12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6">
        <f t="shared" si="306"/>
        <v>0</v>
      </c>
      <c r="Q3876" s="12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6">
        <f t="shared" si="306"/>
        <v>0</v>
      </c>
      <c r="Q3877" s="12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48" hidden="1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6">
        <f t="shared" si="306"/>
        <v>44.76</v>
      </c>
      <c r="Q3878" s="12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6">
        <f t="shared" si="306"/>
        <v>88.64</v>
      </c>
      <c r="Q3879" s="12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6">
        <f t="shared" si="306"/>
        <v>10</v>
      </c>
      <c r="Q3880" s="12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8" hidden="1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6">
        <f t="shared" si="306"/>
        <v>0</v>
      </c>
      <c r="Q3881" s="12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8" hidden="1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6">
        <f t="shared" si="306"/>
        <v>57.65</v>
      </c>
      <c r="Q3882" s="12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6">
        <f t="shared" si="306"/>
        <v>25</v>
      </c>
      <c r="Q3883" s="12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6">
        <f t="shared" si="306"/>
        <v>0</v>
      </c>
      <c r="Q3884" s="12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48" hidden="1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6">
        <f t="shared" si="306"/>
        <v>0</v>
      </c>
      <c r="Q3885" s="12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6">
        <f t="shared" si="306"/>
        <v>0</v>
      </c>
      <c r="Q3886" s="12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6">
        <f t="shared" si="306"/>
        <v>0</v>
      </c>
      <c r="Q3887" s="12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6">
        <f t="shared" si="306"/>
        <v>0</v>
      </c>
      <c r="Q3888" s="12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6">
        <f t="shared" si="306"/>
        <v>17.5</v>
      </c>
      <c r="Q3889" s="12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16" x14ac:dyDescent="0.2">
      <c r="A3890" s="9">
        <v>3531</v>
      </c>
      <c r="B3890" s="3" t="s">
        <v>3530</v>
      </c>
      <c r="C3890" s="3" t="s">
        <v>7641</v>
      </c>
      <c r="D3890" s="6">
        <v>1000</v>
      </c>
      <c r="E3890" s="8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05"/>
        <v>128</v>
      </c>
      <c r="P3890" s="6">
        <f t="shared" si="306"/>
        <v>49.23</v>
      </c>
      <c r="Q3890" s="12" t="s">
        <v>8315</v>
      </c>
      <c r="R3890" t="s">
        <v>8316</v>
      </c>
      <c r="S3890" s="16">
        <f t="shared" si="307"/>
        <v>42521.654328703706</v>
      </c>
      <c r="T3890" s="16">
        <f t="shared" si="308"/>
        <v>42551.654328703706</v>
      </c>
      <c r="U3890">
        <f t="shared" si="309"/>
        <v>2016</v>
      </c>
    </row>
    <row r="3891" spans="1:21" ht="48" x14ac:dyDescent="0.2">
      <c r="A3891" s="9">
        <v>3549</v>
      </c>
      <c r="B3891" s="3" t="s">
        <v>3548</v>
      </c>
      <c r="C3891" s="3" t="s">
        <v>7659</v>
      </c>
      <c r="D3891" s="6">
        <v>1000</v>
      </c>
      <c r="E3891" s="8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05"/>
        <v>102</v>
      </c>
      <c r="P3891" s="6">
        <f t="shared" si="306"/>
        <v>24.29</v>
      </c>
      <c r="Q3891" s="12" t="s">
        <v>8315</v>
      </c>
      <c r="R3891" t="s">
        <v>8316</v>
      </c>
      <c r="S3891" s="16">
        <f t="shared" si="307"/>
        <v>42223.394363425927</v>
      </c>
      <c r="T3891" s="16">
        <f t="shared" si="308"/>
        <v>42251.394363425927</v>
      </c>
      <c r="U3891">
        <f t="shared" si="309"/>
        <v>2015</v>
      </c>
    </row>
    <row r="3892" spans="1:21" ht="48" x14ac:dyDescent="0.2">
      <c r="A3892" s="9">
        <v>3559</v>
      </c>
      <c r="B3892" s="3" t="s">
        <v>3558</v>
      </c>
      <c r="C3892" s="3" t="s">
        <v>7669</v>
      </c>
      <c r="D3892" s="6">
        <v>1000</v>
      </c>
      <c r="E3892" s="8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05"/>
        <v>104</v>
      </c>
      <c r="P3892" s="6">
        <f t="shared" si="306"/>
        <v>43.13</v>
      </c>
      <c r="Q3892" s="12" t="s">
        <v>8315</v>
      </c>
      <c r="R3892" t="s">
        <v>8316</v>
      </c>
      <c r="S3892" s="16">
        <f t="shared" si="307"/>
        <v>42194.096157407403</v>
      </c>
      <c r="T3892" s="16">
        <f t="shared" si="308"/>
        <v>42216.373611111107</v>
      </c>
      <c r="U3892">
        <f t="shared" si="309"/>
        <v>2015</v>
      </c>
    </row>
    <row r="3893" spans="1:21" ht="32" x14ac:dyDescent="0.2">
      <c r="A3893" s="9">
        <v>3564</v>
      </c>
      <c r="B3893" s="3" t="s">
        <v>3563</v>
      </c>
      <c r="C3893" s="3" t="s">
        <v>7674</v>
      </c>
      <c r="D3893" s="6">
        <v>1000</v>
      </c>
      <c r="E3893" s="8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05"/>
        <v>101</v>
      </c>
      <c r="P3893" s="6">
        <f t="shared" si="306"/>
        <v>59.12</v>
      </c>
      <c r="Q3893" s="12" t="s">
        <v>8315</v>
      </c>
      <c r="R3893" t="s">
        <v>8316</v>
      </c>
      <c r="S3893" s="16">
        <f t="shared" si="307"/>
        <v>42236.623252314821</v>
      </c>
      <c r="T3893" s="16">
        <f t="shared" si="308"/>
        <v>42282.666666666672</v>
      </c>
      <c r="U3893">
        <f t="shared" si="309"/>
        <v>2015</v>
      </c>
    </row>
    <row r="3894" spans="1:21" ht="48" x14ac:dyDescent="0.2">
      <c r="A3894" s="9">
        <v>3567</v>
      </c>
      <c r="B3894" s="3" t="s">
        <v>3566</v>
      </c>
      <c r="C3894" s="3" t="s">
        <v>7677</v>
      </c>
      <c r="D3894" s="6">
        <v>1000</v>
      </c>
      <c r="E3894" s="8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05"/>
        <v>109</v>
      </c>
      <c r="P3894" s="6">
        <f t="shared" si="306"/>
        <v>26.54</v>
      </c>
      <c r="Q3894" s="12" t="s">
        <v>8315</v>
      </c>
      <c r="R3894" t="s">
        <v>8316</v>
      </c>
      <c r="S3894" s="16">
        <f t="shared" si="307"/>
        <v>42135.810694444444</v>
      </c>
      <c r="T3894" s="16">
        <f t="shared" si="308"/>
        <v>42165.810694444444</v>
      </c>
      <c r="U3894">
        <f t="shared" si="309"/>
        <v>2015</v>
      </c>
    </row>
    <row r="3895" spans="1:21" ht="48" x14ac:dyDescent="0.2">
      <c r="A3895" s="9">
        <v>3568</v>
      </c>
      <c r="B3895" s="3" t="s">
        <v>3567</v>
      </c>
      <c r="C3895" s="3" t="s">
        <v>7678</v>
      </c>
      <c r="D3895" s="6">
        <v>1000</v>
      </c>
      <c r="E3895" s="8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05"/>
        <v>111</v>
      </c>
      <c r="P3895" s="6">
        <f t="shared" si="306"/>
        <v>58.42</v>
      </c>
      <c r="Q3895" s="12" t="s">
        <v>8315</v>
      </c>
      <c r="R3895" t="s">
        <v>8316</v>
      </c>
      <c r="S3895" s="16">
        <f t="shared" si="307"/>
        <v>41869.740671296298</v>
      </c>
      <c r="T3895" s="16">
        <f t="shared" si="308"/>
        <v>41899.740671296298</v>
      </c>
      <c r="U3895">
        <f t="shared" si="309"/>
        <v>2014</v>
      </c>
    </row>
    <row r="3896" spans="1:21" ht="48" x14ac:dyDescent="0.2">
      <c r="A3896" s="9">
        <v>3582</v>
      </c>
      <c r="B3896" s="3" t="s">
        <v>3581</v>
      </c>
      <c r="C3896" s="3" t="s">
        <v>7692</v>
      </c>
      <c r="D3896" s="6">
        <v>1000</v>
      </c>
      <c r="E3896" s="8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05"/>
        <v>287</v>
      </c>
      <c r="P3896" s="6">
        <f t="shared" si="306"/>
        <v>58.57</v>
      </c>
      <c r="Q3896" s="12" t="s">
        <v>8315</v>
      </c>
      <c r="R3896" t="s">
        <v>8316</v>
      </c>
      <c r="S3896" s="16">
        <f t="shared" si="307"/>
        <v>42451.095856481479</v>
      </c>
      <c r="T3896" s="16">
        <f t="shared" si="308"/>
        <v>42465.095856481479</v>
      </c>
      <c r="U3896">
        <f t="shared" si="309"/>
        <v>2016</v>
      </c>
    </row>
    <row r="3897" spans="1:21" ht="48" x14ac:dyDescent="0.2">
      <c r="A3897" s="9">
        <v>3598</v>
      </c>
      <c r="B3897" s="3" t="s">
        <v>3597</v>
      </c>
      <c r="C3897" s="3" t="s">
        <v>7708</v>
      </c>
      <c r="D3897" s="6">
        <v>1000</v>
      </c>
      <c r="E3897" s="8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05"/>
        <v>110</v>
      </c>
      <c r="P3897" s="6">
        <f t="shared" si="306"/>
        <v>40.78</v>
      </c>
      <c r="Q3897" s="12" t="s">
        <v>8315</v>
      </c>
      <c r="R3897" t="s">
        <v>8316</v>
      </c>
      <c r="S3897" s="16">
        <f t="shared" si="307"/>
        <v>41866.79886574074</v>
      </c>
      <c r="T3897" s="16">
        <f t="shared" si="308"/>
        <v>41885.207638888889</v>
      </c>
      <c r="U3897">
        <f t="shared" si="309"/>
        <v>2014</v>
      </c>
    </row>
    <row r="3898" spans="1:21" ht="48" x14ac:dyDescent="0.2">
      <c r="A3898" s="9">
        <v>3610</v>
      </c>
      <c r="B3898" s="3" t="s">
        <v>3609</v>
      </c>
      <c r="C3898" s="3" t="s">
        <v>7720</v>
      </c>
      <c r="D3898" s="6">
        <v>1000</v>
      </c>
      <c r="E3898" s="8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05"/>
        <v>162</v>
      </c>
      <c r="P3898" s="6">
        <f t="shared" si="306"/>
        <v>52.35</v>
      </c>
      <c r="Q3898" s="12" t="s">
        <v>8315</v>
      </c>
      <c r="R3898" t="s">
        <v>8316</v>
      </c>
      <c r="S3898" s="16">
        <f t="shared" si="307"/>
        <v>42203.432129629626</v>
      </c>
      <c r="T3898" s="16">
        <f t="shared" si="308"/>
        <v>42233.432129629626</v>
      </c>
      <c r="U3898">
        <f t="shared" si="309"/>
        <v>2015</v>
      </c>
    </row>
    <row r="3899" spans="1:21" ht="48" x14ac:dyDescent="0.2">
      <c r="A3899" s="9">
        <v>3619</v>
      </c>
      <c r="B3899" s="3" t="s">
        <v>3617</v>
      </c>
      <c r="C3899" s="3" t="s">
        <v>7729</v>
      </c>
      <c r="D3899" s="6">
        <v>1000</v>
      </c>
      <c r="E3899" s="8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05"/>
        <v>113</v>
      </c>
      <c r="P3899" s="6">
        <f t="shared" si="306"/>
        <v>66.47</v>
      </c>
      <c r="Q3899" s="12" t="s">
        <v>8315</v>
      </c>
      <c r="R3899" t="s">
        <v>8316</v>
      </c>
      <c r="S3899" s="16">
        <f t="shared" si="307"/>
        <v>42661.132245370376</v>
      </c>
      <c r="T3899" s="16">
        <f t="shared" si="308"/>
        <v>42693.916666666672</v>
      </c>
      <c r="U3899">
        <f t="shared" si="309"/>
        <v>2016</v>
      </c>
    </row>
    <row r="3900" spans="1:21" ht="32" x14ac:dyDescent="0.2">
      <c r="A3900" s="9">
        <v>3622</v>
      </c>
      <c r="B3900" s="3" t="s">
        <v>3620</v>
      </c>
      <c r="C3900" s="3" t="s">
        <v>7732</v>
      </c>
      <c r="D3900" s="6">
        <v>1000</v>
      </c>
      <c r="E3900" s="8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05"/>
        <v>100</v>
      </c>
      <c r="P3900" s="6">
        <f t="shared" si="306"/>
        <v>47.67</v>
      </c>
      <c r="Q3900" s="12" t="s">
        <v>8315</v>
      </c>
      <c r="R3900" t="s">
        <v>8316</v>
      </c>
      <c r="S3900" s="16">
        <f t="shared" si="307"/>
        <v>41877.221886574072</v>
      </c>
      <c r="T3900" s="16">
        <f t="shared" si="308"/>
        <v>41910.140972222223</v>
      </c>
      <c r="U3900">
        <f t="shared" si="309"/>
        <v>2014</v>
      </c>
    </row>
    <row r="3901" spans="1:21" ht="48" x14ac:dyDescent="0.2">
      <c r="A3901" s="9">
        <v>3668</v>
      </c>
      <c r="B3901" s="3" t="s">
        <v>3665</v>
      </c>
      <c r="C3901" s="3" t="s">
        <v>7778</v>
      </c>
      <c r="D3901" s="6">
        <v>1000</v>
      </c>
      <c r="E3901" s="8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05"/>
        <v>104</v>
      </c>
      <c r="P3901" s="6">
        <f t="shared" si="306"/>
        <v>36.96</v>
      </c>
      <c r="Q3901" s="12" t="s">
        <v>8315</v>
      </c>
      <c r="R3901" t="s">
        <v>8316</v>
      </c>
      <c r="S3901" s="16">
        <f t="shared" si="307"/>
        <v>42185.556157407409</v>
      </c>
      <c r="T3901" s="16">
        <f t="shared" si="308"/>
        <v>42208.772916666669</v>
      </c>
      <c r="U3901">
        <f t="shared" si="309"/>
        <v>2015</v>
      </c>
    </row>
    <row r="3902" spans="1:21" ht="48" x14ac:dyDescent="0.2">
      <c r="A3902" s="9">
        <v>3669</v>
      </c>
      <c r="B3902" s="3" t="s">
        <v>3666</v>
      </c>
      <c r="C3902" s="3" t="s">
        <v>7779</v>
      </c>
      <c r="D3902" s="6">
        <v>1000</v>
      </c>
      <c r="E3902" s="8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05"/>
        <v>138</v>
      </c>
      <c r="P3902" s="6">
        <f t="shared" si="306"/>
        <v>81.290000000000006</v>
      </c>
      <c r="Q3902" s="12" t="s">
        <v>8315</v>
      </c>
      <c r="R3902" t="s">
        <v>8316</v>
      </c>
      <c r="S3902" s="16">
        <f t="shared" si="307"/>
        <v>42136.675196759257</v>
      </c>
      <c r="T3902" s="16">
        <f t="shared" si="308"/>
        <v>42166.675196759257</v>
      </c>
      <c r="U3902">
        <f t="shared" si="309"/>
        <v>2015</v>
      </c>
    </row>
    <row r="3903" spans="1:21" ht="64" x14ac:dyDescent="0.2">
      <c r="A3903" s="9">
        <v>3681</v>
      </c>
      <c r="B3903" s="3" t="s">
        <v>3678</v>
      </c>
      <c r="C3903" s="3" t="s">
        <v>7791</v>
      </c>
      <c r="D3903" s="6">
        <v>1000</v>
      </c>
      <c r="E3903" s="8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05"/>
        <v>112</v>
      </c>
      <c r="P3903" s="6">
        <f t="shared" si="306"/>
        <v>62.17</v>
      </c>
      <c r="Q3903" s="12" t="s">
        <v>8315</v>
      </c>
      <c r="R3903" t="s">
        <v>8316</v>
      </c>
      <c r="S3903" s="16">
        <f t="shared" si="307"/>
        <v>42374.651504629626</v>
      </c>
      <c r="T3903" s="16">
        <f t="shared" si="308"/>
        <v>42384.651504629626</v>
      </c>
      <c r="U3903">
        <f t="shared" si="309"/>
        <v>2016</v>
      </c>
    </row>
    <row r="3904" spans="1:21" ht="32" x14ac:dyDescent="0.2">
      <c r="A3904" s="9">
        <v>3692</v>
      </c>
      <c r="B3904" s="3" t="s">
        <v>3689</v>
      </c>
      <c r="C3904" s="3" t="s">
        <v>7802</v>
      </c>
      <c r="D3904" s="6">
        <v>1000</v>
      </c>
      <c r="E3904" s="8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05"/>
        <v>126</v>
      </c>
      <c r="P3904" s="6">
        <f t="shared" si="306"/>
        <v>74.12</v>
      </c>
      <c r="Q3904" s="12" t="s">
        <v>8315</v>
      </c>
      <c r="R3904" t="s">
        <v>8316</v>
      </c>
      <c r="S3904" s="16">
        <f t="shared" si="307"/>
        <v>41891.96503472222</v>
      </c>
      <c r="T3904" s="16">
        <f t="shared" si="308"/>
        <v>41901</v>
      </c>
      <c r="U3904">
        <f t="shared" si="309"/>
        <v>2014</v>
      </c>
    </row>
    <row r="3905" spans="1:21" ht="32" x14ac:dyDescent="0.2">
      <c r="A3905" s="9">
        <v>3707</v>
      </c>
      <c r="B3905" s="3" t="s">
        <v>3704</v>
      </c>
      <c r="C3905" s="3" t="s">
        <v>7817</v>
      </c>
      <c r="D3905" s="6">
        <v>1000</v>
      </c>
      <c r="E3905" s="8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5"/>
        <v>186</v>
      </c>
      <c r="P3905" s="6">
        <f t="shared" si="306"/>
        <v>80.87</v>
      </c>
      <c r="Q3905" s="12" t="s">
        <v>8315</v>
      </c>
      <c r="R3905" t="s">
        <v>8316</v>
      </c>
      <c r="S3905" s="16">
        <f t="shared" si="307"/>
        <v>42552.048356481479</v>
      </c>
      <c r="T3905" s="16">
        <f t="shared" si="308"/>
        <v>42573.226388888885</v>
      </c>
      <c r="U3905">
        <f t="shared" si="309"/>
        <v>2016</v>
      </c>
    </row>
    <row r="3906" spans="1:21" ht="48" x14ac:dyDescent="0.2">
      <c r="A3906" s="9">
        <v>3709</v>
      </c>
      <c r="B3906" s="3" t="s">
        <v>3706</v>
      </c>
      <c r="C3906" s="3" t="s">
        <v>7819</v>
      </c>
      <c r="D3906" s="6">
        <v>1000</v>
      </c>
      <c r="E3906" s="8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05"/>
        <v>108</v>
      </c>
      <c r="P3906" s="6">
        <f t="shared" si="306"/>
        <v>30.93</v>
      </c>
      <c r="Q3906" s="12" t="s">
        <v>8315</v>
      </c>
      <c r="R3906" t="s">
        <v>8316</v>
      </c>
      <c r="S3906" s="16">
        <f t="shared" si="307"/>
        <v>41785.707708333335</v>
      </c>
      <c r="T3906" s="16">
        <f t="shared" si="308"/>
        <v>41815.707708333335</v>
      </c>
      <c r="U3906">
        <f t="shared" si="309"/>
        <v>2014</v>
      </c>
    </row>
    <row r="3907" spans="1:21" ht="48" x14ac:dyDescent="0.2">
      <c r="A3907" s="9">
        <v>3730</v>
      </c>
      <c r="B3907" s="3" t="s">
        <v>3727</v>
      </c>
      <c r="C3907" s="3" t="s">
        <v>7840</v>
      </c>
      <c r="D3907" s="6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10</v>
      </c>
      <c r="P3907" s="6">
        <f t="shared" si="306"/>
        <v>100</v>
      </c>
      <c r="Q3907" s="12" t="s">
        <v>8315</v>
      </c>
      <c r="R3907" t="s">
        <v>8316</v>
      </c>
      <c r="S3907" s="16">
        <f t="shared" si="307"/>
        <v>42203.677766203706</v>
      </c>
      <c r="T3907" s="16">
        <f t="shared" si="308"/>
        <v>42233.677766203706</v>
      </c>
      <c r="U3907">
        <f t="shared" si="309"/>
        <v>2015</v>
      </c>
    </row>
    <row r="3908" spans="1:21" ht="48" x14ac:dyDescent="0.2">
      <c r="A3908" s="9">
        <v>3808</v>
      </c>
      <c r="B3908" s="3" t="s">
        <v>3805</v>
      </c>
      <c r="C3908" s="3" t="s">
        <v>7918</v>
      </c>
      <c r="D3908" s="6">
        <v>1000</v>
      </c>
      <c r="E3908" s="8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05"/>
        <v>100</v>
      </c>
      <c r="P3908" s="6">
        <f t="shared" si="306"/>
        <v>41.67</v>
      </c>
      <c r="Q3908" s="12" t="s">
        <v>8315</v>
      </c>
      <c r="R3908" t="s">
        <v>8316</v>
      </c>
      <c r="S3908" s="16">
        <f t="shared" si="307"/>
        <v>42059.453923611116</v>
      </c>
      <c r="T3908" s="16">
        <f t="shared" si="308"/>
        <v>42119.412256944444</v>
      </c>
      <c r="U3908">
        <f t="shared" si="309"/>
        <v>2015</v>
      </c>
    </row>
    <row r="3909" spans="1:21" ht="32" x14ac:dyDescent="0.2">
      <c r="A3909" s="9">
        <v>3815</v>
      </c>
      <c r="B3909" s="3" t="s">
        <v>3812</v>
      </c>
      <c r="C3909" s="3" t="s">
        <v>7925</v>
      </c>
      <c r="D3909" s="6">
        <v>1000</v>
      </c>
      <c r="E3909" s="8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05"/>
        <v>100</v>
      </c>
      <c r="P3909" s="6">
        <f t="shared" si="306"/>
        <v>50</v>
      </c>
      <c r="Q3909" s="12" t="s">
        <v>8315</v>
      </c>
      <c r="R3909" t="s">
        <v>8316</v>
      </c>
      <c r="S3909" s="16">
        <f t="shared" si="307"/>
        <v>42207.259918981479</v>
      </c>
      <c r="T3909" s="16">
        <f t="shared" si="308"/>
        <v>42236.958333333328</v>
      </c>
      <c r="U3909">
        <f t="shared" si="309"/>
        <v>2015</v>
      </c>
    </row>
    <row r="3910" spans="1:21" ht="32" x14ac:dyDescent="0.2">
      <c r="A3910" s="9">
        <v>3819</v>
      </c>
      <c r="B3910" s="3" t="s">
        <v>3816</v>
      </c>
      <c r="C3910" s="3" t="s">
        <v>7817</v>
      </c>
      <c r="D3910" s="6">
        <v>1000</v>
      </c>
      <c r="E3910" s="8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05"/>
        <v>106</v>
      </c>
      <c r="P3910" s="6">
        <f t="shared" si="306"/>
        <v>40.92</v>
      </c>
      <c r="Q3910" s="12" t="s">
        <v>8315</v>
      </c>
      <c r="R3910" t="s">
        <v>8316</v>
      </c>
      <c r="S3910" s="16">
        <f t="shared" si="307"/>
        <v>42184.209537037037</v>
      </c>
      <c r="T3910" s="16">
        <f t="shared" si="308"/>
        <v>42202.876388888893</v>
      </c>
      <c r="U3910">
        <f t="shared" si="309"/>
        <v>2015</v>
      </c>
    </row>
    <row r="3911" spans="1:21" ht="32" x14ac:dyDescent="0.2">
      <c r="A3911" s="9">
        <v>3850</v>
      </c>
      <c r="B3911" s="3" t="s">
        <v>3847</v>
      </c>
      <c r="C3911" s="3" t="s">
        <v>7959</v>
      </c>
      <c r="D3911" s="6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05"/>
        <v>4</v>
      </c>
      <c r="P3911" s="6">
        <f t="shared" si="306"/>
        <v>9.5</v>
      </c>
      <c r="Q3911" s="12" t="s">
        <v>8315</v>
      </c>
      <c r="R3911" t="s">
        <v>8316</v>
      </c>
      <c r="S3911" s="16">
        <f t="shared" si="307"/>
        <v>41975.124340277776</v>
      </c>
      <c r="T3911" s="16">
        <f t="shared" si="308"/>
        <v>42005.124340277776</v>
      </c>
      <c r="U3911">
        <f t="shared" si="309"/>
        <v>2014</v>
      </c>
    </row>
    <row r="3912" spans="1:21" ht="48" x14ac:dyDescent="0.2">
      <c r="A3912" s="9">
        <v>3855</v>
      </c>
      <c r="B3912" s="3" t="s">
        <v>3852</v>
      </c>
      <c r="C3912" s="3" t="s">
        <v>7964</v>
      </c>
      <c r="D3912" s="6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3</v>
      </c>
      <c r="P3912" s="6">
        <f t="shared" si="306"/>
        <v>25</v>
      </c>
      <c r="Q3912" s="12" t="s">
        <v>8315</v>
      </c>
      <c r="R3912" t="s">
        <v>8316</v>
      </c>
      <c r="S3912" s="16">
        <f t="shared" si="307"/>
        <v>42059.970729166671</v>
      </c>
      <c r="T3912" s="16">
        <f t="shared" si="308"/>
        <v>42089.929062499999</v>
      </c>
      <c r="U3912">
        <f t="shared" si="309"/>
        <v>2015</v>
      </c>
    </row>
    <row r="3913" spans="1:21" ht="48" x14ac:dyDescent="0.2">
      <c r="A3913" s="9">
        <v>3892</v>
      </c>
      <c r="B3913" s="3" t="s">
        <v>3889</v>
      </c>
      <c r="C3913" s="3" t="s">
        <v>8000</v>
      </c>
      <c r="D3913" s="6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6">
        <f t="shared" si="306"/>
        <v>0</v>
      </c>
      <c r="Q3913" s="12" t="s">
        <v>8315</v>
      </c>
      <c r="R3913" t="s">
        <v>8316</v>
      </c>
      <c r="S3913" s="16">
        <f t="shared" si="307"/>
        <v>41867.652280092596</v>
      </c>
      <c r="T3913" s="16">
        <f t="shared" si="308"/>
        <v>41875.291666666664</v>
      </c>
      <c r="U3913">
        <f t="shared" si="309"/>
        <v>2014</v>
      </c>
    </row>
    <row r="3914" spans="1:21" ht="48" x14ac:dyDescent="0.2">
      <c r="A3914" s="9">
        <v>3895</v>
      </c>
      <c r="B3914" s="3" t="s">
        <v>3892</v>
      </c>
      <c r="C3914" s="3" t="s">
        <v>8003</v>
      </c>
      <c r="D3914" s="6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5</v>
      </c>
      <c r="P3914" s="6">
        <f t="shared" ref="P3914:P3977" si="311">IFERROR(ROUND(E3914/L3914,2),0)</f>
        <v>50</v>
      </c>
      <c r="Q3914" s="12" t="s">
        <v>8315</v>
      </c>
      <c r="R3914" t="s">
        <v>8316</v>
      </c>
      <c r="S3914" s="16">
        <f t="shared" ref="S3914:S3977" si="312">(((J3914/60)/60)/24)+DATE(1970,1,1)</f>
        <v>42032.250208333338</v>
      </c>
      <c r="T3914" s="16">
        <f t="shared" ref="T3914:T3977" si="313">(((I3914/60)/60)/24)+DATE(1970,1,1)</f>
        <v>42063.250208333338</v>
      </c>
      <c r="U3914">
        <f t="shared" ref="U3914:U3977" si="314">YEAR(S3914)</f>
        <v>2015</v>
      </c>
    </row>
    <row r="3915" spans="1:21" ht="32" x14ac:dyDescent="0.2">
      <c r="A3915" s="9">
        <v>3907</v>
      </c>
      <c r="B3915" s="3" t="s">
        <v>3904</v>
      </c>
      <c r="C3915" s="3" t="s">
        <v>8015</v>
      </c>
      <c r="D3915" s="6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10"/>
        <v>15</v>
      </c>
      <c r="P3915" s="6">
        <f t="shared" si="311"/>
        <v>38.25</v>
      </c>
      <c r="Q3915" s="12" t="s">
        <v>8315</v>
      </c>
      <c r="R3915" t="s">
        <v>8316</v>
      </c>
      <c r="S3915" s="16">
        <f t="shared" si="312"/>
        <v>41906.819513888891</v>
      </c>
      <c r="T3915" s="16">
        <f t="shared" si="313"/>
        <v>41938.838888888888</v>
      </c>
      <c r="U3915">
        <f t="shared" si="314"/>
        <v>2014</v>
      </c>
    </row>
    <row r="3916" spans="1:21" ht="32" x14ac:dyDescent="0.2">
      <c r="A3916" s="9">
        <v>3972</v>
      </c>
      <c r="B3916" s="3" t="s">
        <v>3969</v>
      </c>
      <c r="C3916" s="3" t="s">
        <v>8079</v>
      </c>
      <c r="D3916" s="6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10"/>
        <v>21</v>
      </c>
      <c r="P3916" s="6">
        <f t="shared" si="311"/>
        <v>26.38</v>
      </c>
      <c r="Q3916" s="12" t="s">
        <v>8315</v>
      </c>
      <c r="R3916" t="s">
        <v>8316</v>
      </c>
      <c r="S3916" s="16">
        <f t="shared" si="312"/>
        <v>41981.067523148144</v>
      </c>
      <c r="T3916" s="16">
        <f t="shared" si="313"/>
        <v>42041.067523148144</v>
      </c>
      <c r="U3916">
        <f t="shared" si="314"/>
        <v>2014</v>
      </c>
    </row>
    <row r="3917" spans="1:21" ht="48" x14ac:dyDescent="0.2">
      <c r="A3917" s="9">
        <v>3974</v>
      </c>
      <c r="B3917" s="3" t="s">
        <v>3971</v>
      </c>
      <c r="C3917" s="3" t="s">
        <v>8081</v>
      </c>
      <c r="D3917" s="6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10"/>
        <v>32</v>
      </c>
      <c r="P3917" s="6">
        <f t="shared" si="311"/>
        <v>29.09</v>
      </c>
      <c r="Q3917" s="12" t="s">
        <v>8315</v>
      </c>
      <c r="R3917" t="s">
        <v>8316</v>
      </c>
      <c r="S3917" s="16">
        <f t="shared" si="312"/>
        <v>42493.546851851846</v>
      </c>
      <c r="T3917" s="16">
        <f t="shared" si="313"/>
        <v>42523.546851851846</v>
      </c>
      <c r="U3917">
        <f t="shared" si="314"/>
        <v>2016</v>
      </c>
    </row>
    <row r="3918" spans="1:21" ht="48" x14ac:dyDescent="0.2">
      <c r="A3918" s="9">
        <v>4008</v>
      </c>
      <c r="B3918" s="3" t="s">
        <v>4004</v>
      </c>
      <c r="C3918" s="3" t="s">
        <v>8113</v>
      </c>
      <c r="D3918" s="6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10"/>
        <v>6</v>
      </c>
      <c r="P3918" s="6">
        <f t="shared" si="311"/>
        <v>15</v>
      </c>
      <c r="Q3918" s="12" t="s">
        <v>8315</v>
      </c>
      <c r="R3918" t="s">
        <v>8316</v>
      </c>
      <c r="S3918" s="16">
        <f t="shared" si="312"/>
        <v>42177.964201388888</v>
      </c>
      <c r="T3918" s="16">
        <f t="shared" si="313"/>
        <v>42207.964201388888</v>
      </c>
      <c r="U3918">
        <f t="shared" si="314"/>
        <v>2015</v>
      </c>
    </row>
    <row r="3919" spans="1:21" ht="32" x14ac:dyDescent="0.2">
      <c r="A3919" s="9">
        <v>4070</v>
      </c>
      <c r="B3919" s="3" t="s">
        <v>4066</v>
      </c>
      <c r="C3919" s="3" t="s">
        <v>8173</v>
      </c>
      <c r="D3919" s="6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10"/>
        <v>17</v>
      </c>
      <c r="P3919" s="6">
        <f t="shared" si="311"/>
        <v>27.5</v>
      </c>
      <c r="Q3919" s="12" t="s">
        <v>8315</v>
      </c>
      <c r="R3919" t="s">
        <v>8316</v>
      </c>
      <c r="S3919" s="16">
        <f t="shared" si="312"/>
        <v>42031.666898148149</v>
      </c>
      <c r="T3919" s="16">
        <f t="shared" si="313"/>
        <v>42064.125</v>
      </c>
      <c r="U3919">
        <f t="shared" si="314"/>
        <v>2015</v>
      </c>
    </row>
    <row r="3920" spans="1:21" ht="48" x14ac:dyDescent="0.2">
      <c r="A3920" s="9">
        <v>4072</v>
      </c>
      <c r="B3920" s="3" t="s">
        <v>4068</v>
      </c>
      <c r="C3920" s="3" t="s">
        <v>8175</v>
      </c>
      <c r="D3920" s="6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10"/>
        <v>0</v>
      </c>
      <c r="P3920" s="6">
        <f t="shared" si="311"/>
        <v>2</v>
      </c>
      <c r="Q3920" s="12" t="s">
        <v>8315</v>
      </c>
      <c r="R3920" t="s">
        <v>8316</v>
      </c>
      <c r="S3920" s="16">
        <f t="shared" si="312"/>
        <v>41812.77443287037</v>
      </c>
      <c r="T3920" s="16">
        <f t="shared" si="313"/>
        <v>41872.77443287037</v>
      </c>
      <c r="U3920">
        <f t="shared" si="314"/>
        <v>2014</v>
      </c>
    </row>
    <row r="3921" spans="1:21" ht="48" x14ac:dyDescent="0.2">
      <c r="A3921" s="9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10"/>
        <v>5</v>
      </c>
      <c r="P3921" s="6">
        <f t="shared" si="311"/>
        <v>9.4</v>
      </c>
      <c r="Q3921" s="12" t="s">
        <v>8315</v>
      </c>
      <c r="R3921" t="s">
        <v>8316</v>
      </c>
      <c r="S3921" s="16">
        <f t="shared" si="312"/>
        <v>42304.940960648149</v>
      </c>
      <c r="T3921" s="16">
        <f t="shared" si="313"/>
        <v>42329.166666666672</v>
      </c>
      <c r="U3921">
        <f t="shared" si="314"/>
        <v>2015</v>
      </c>
    </row>
    <row r="3922" spans="1:21" ht="48" x14ac:dyDescent="0.2">
      <c r="A3922" s="9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3</v>
      </c>
      <c r="P3922" s="6">
        <f t="shared" si="311"/>
        <v>10.67</v>
      </c>
      <c r="Q3922" s="12" t="s">
        <v>8315</v>
      </c>
      <c r="R3922" t="s">
        <v>8316</v>
      </c>
      <c r="S3922" s="16">
        <f t="shared" si="312"/>
        <v>42209.67288194444</v>
      </c>
      <c r="T3922" s="16">
        <f t="shared" si="313"/>
        <v>42223.625</v>
      </c>
      <c r="U3922">
        <f t="shared" si="314"/>
        <v>2015</v>
      </c>
    </row>
    <row r="3923" spans="1:21" ht="48" x14ac:dyDescent="0.2">
      <c r="A3923" s="9">
        <v>4103</v>
      </c>
      <c r="B3923" s="3" t="s">
        <v>4099</v>
      </c>
      <c r="C3923" s="3" t="s">
        <v>8206</v>
      </c>
      <c r="D3923" s="6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10"/>
        <v>10</v>
      </c>
      <c r="P3923" s="6">
        <f t="shared" si="311"/>
        <v>16.670000000000002</v>
      </c>
      <c r="Q3923" s="12" t="s">
        <v>8315</v>
      </c>
      <c r="R3923" t="s">
        <v>8316</v>
      </c>
      <c r="S3923" s="16">
        <f t="shared" si="312"/>
        <v>42188.83293981482</v>
      </c>
      <c r="T3923" s="16">
        <f t="shared" si="313"/>
        <v>42242.772222222222</v>
      </c>
      <c r="U3923">
        <f t="shared" si="314"/>
        <v>2015</v>
      </c>
    </row>
    <row r="3924" spans="1:21" ht="48" x14ac:dyDescent="0.2">
      <c r="A3924" s="9">
        <v>3458</v>
      </c>
      <c r="B3924" s="3" t="s">
        <v>3457</v>
      </c>
      <c r="C3924" s="3" t="s">
        <v>7568</v>
      </c>
      <c r="D3924" s="6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10"/>
        <v>124</v>
      </c>
      <c r="P3924" s="6">
        <f t="shared" si="311"/>
        <v>45.04</v>
      </c>
      <c r="Q3924" s="12" t="s">
        <v>8315</v>
      </c>
      <c r="R3924" t="s">
        <v>8316</v>
      </c>
      <c r="S3924" s="16">
        <f t="shared" si="312"/>
        <v>42011.202581018515</v>
      </c>
      <c r="T3924" s="16">
        <f t="shared" si="313"/>
        <v>42038.185416666667</v>
      </c>
      <c r="U3924">
        <f t="shared" si="314"/>
        <v>2015</v>
      </c>
    </row>
    <row r="3925" spans="1:21" ht="48" x14ac:dyDescent="0.2">
      <c r="A3925" s="9">
        <v>3532</v>
      </c>
      <c r="B3925" s="3" t="s">
        <v>3531</v>
      </c>
      <c r="C3925" s="3" t="s">
        <v>7642</v>
      </c>
      <c r="D3925" s="6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10"/>
        <v>119</v>
      </c>
      <c r="P3925" s="6">
        <f t="shared" si="311"/>
        <v>42.3</v>
      </c>
      <c r="Q3925" s="12" t="s">
        <v>8315</v>
      </c>
      <c r="R3925" t="s">
        <v>8316</v>
      </c>
      <c r="S3925" s="16">
        <f t="shared" si="312"/>
        <v>41884.599849537037</v>
      </c>
      <c r="T3925" s="16">
        <f t="shared" si="313"/>
        <v>41900.165972222225</v>
      </c>
      <c r="U3925">
        <f t="shared" si="314"/>
        <v>2014</v>
      </c>
    </row>
    <row r="3926" spans="1:21" ht="48" x14ac:dyDescent="0.2">
      <c r="A3926" s="9">
        <v>3510</v>
      </c>
      <c r="B3926" s="3" t="s">
        <v>3509</v>
      </c>
      <c r="C3926" s="3" t="s">
        <v>7620</v>
      </c>
      <c r="D3926" s="6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10"/>
        <v>101</v>
      </c>
      <c r="P3926" s="6">
        <f t="shared" si="311"/>
        <v>60.33</v>
      </c>
      <c r="Q3926" s="12" t="s">
        <v>8315</v>
      </c>
      <c r="R3926" t="s">
        <v>8316</v>
      </c>
      <c r="S3926" s="16">
        <f t="shared" si="312"/>
        <v>41802.62090277778</v>
      </c>
      <c r="T3926" s="16">
        <f t="shared" si="313"/>
        <v>41822.62090277778</v>
      </c>
      <c r="U3926">
        <f t="shared" si="314"/>
        <v>2014</v>
      </c>
    </row>
    <row r="3927" spans="1:21" ht="48" x14ac:dyDescent="0.2">
      <c r="A3927" s="9">
        <v>3565</v>
      </c>
      <c r="B3927" s="3" t="s">
        <v>3564</v>
      </c>
      <c r="C3927" s="3" t="s">
        <v>7675</v>
      </c>
      <c r="D3927" s="6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10"/>
        <v>131</v>
      </c>
      <c r="P3927" s="6">
        <f t="shared" si="311"/>
        <v>97.92</v>
      </c>
      <c r="Q3927" s="12" t="s">
        <v>8315</v>
      </c>
      <c r="R3927" t="s">
        <v>8316</v>
      </c>
      <c r="S3927" s="16">
        <f t="shared" si="312"/>
        <v>41974.743148148147</v>
      </c>
      <c r="T3927" s="16">
        <f t="shared" si="313"/>
        <v>42004.743148148147</v>
      </c>
      <c r="U3927">
        <f t="shared" si="314"/>
        <v>2014</v>
      </c>
    </row>
    <row r="3928" spans="1:21" ht="48" x14ac:dyDescent="0.2">
      <c r="A3928" s="9">
        <v>3580</v>
      </c>
      <c r="B3928" s="3" t="s">
        <v>3579</v>
      </c>
      <c r="C3928" s="3" t="s">
        <v>7690</v>
      </c>
      <c r="D3928" s="6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10"/>
        <v>114</v>
      </c>
      <c r="P3928" s="6">
        <f t="shared" si="311"/>
        <v>37.96</v>
      </c>
      <c r="Q3928" s="12" t="s">
        <v>8315</v>
      </c>
      <c r="R3928" t="s">
        <v>8316</v>
      </c>
      <c r="S3928" s="16">
        <f t="shared" si="312"/>
        <v>42026.176180555558</v>
      </c>
      <c r="T3928" s="16">
        <f t="shared" si="313"/>
        <v>42064.207638888889</v>
      </c>
      <c r="U3928">
        <f t="shared" si="314"/>
        <v>2015</v>
      </c>
    </row>
    <row r="3929" spans="1:21" ht="48" x14ac:dyDescent="0.2">
      <c r="A3929" s="9">
        <v>1296</v>
      </c>
      <c r="B3929" s="3" t="s">
        <v>1297</v>
      </c>
      <c r="C3929" s="3" t="s">
        <v>5406</v>
      </c>
      <c r="D3929" s="6">
        <v>850</v>
      </c>
      <c r="E3929" s="8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10"/>
        <v>141</v>
      </c>
      <c r="P3929" s="6">
        <f t="shared" si="311"/>
        <v>52.17</v>
      </c>
      <c r="Q3929" s="12" t="s">
        <v>8315</v>
      </c>
      <c r="R3929" t="s">
        <v>8316</v>
      </c>
      <c r="S3929" s="16">
        <f t="shared" si="312"/>
        <v>42423.050613425927</v>
      </c>
      <c r="T3929" s="16">
        <f t="shared" si="313"/>
        <v>42443.008946759262</v>
      </c>
      <c r="U3929">
        <f t="shared" si="314"/>
        <v>2016</v>
      </c>
    </row>
    <row r="3930" spans="1:21" ht="64" x14ac:dyDescent="0.2">
      <c r="A3930" s="9">
        <v>2837</v>
      </c>
      <c r="B3930" s="3" t="s">
        <v>2837</v>
      </c>
      <c r="C3930" s="3" t="s">
        <v>6947</v>
      </c>
      <c r="D3930" s="6">
        <v>850</v>
      </c>
      <c r="E3930" s="8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10"/>
        <v>100</v>
      </c>
      <c r="P3930" s="6">
        <f t="shared" si="311"/>
        <v>40.479999999999997</v>
      </c>
      <c r="Q3930" s="12" t="s">
        <v>8315</v>
      </c>
      <c r="R3930" t="s">
        <v>8316</v>
      </c>
      <c r="S3930" s="16">
        <f t="shared" si="312"/>
        <v>42307.908379629633</v>
      </c>
      <c r="T3930" s="16">
        <f t="shared" si="313"/>
        <v>42347.950046296297</v>
      </c>
      <c r="U3930">
        <f t="shared" si="314"/>
        <v>2015</v>
      </c>
    </row>
    <row r="3931" spans="1:21" ht="48" x14ac:dyDescent="0.2">
      <c r="A3931" s="9">
        <v>3726</v>
      </c>
      <c r="B3931" s="3" t="s">
        <v>3723</v>
      </c>
      <c r="C3931" s="3" t="s">
        <v>7836</v>
      </c>
      <c r="D3931" s="6">
        <v>850</v>
      </c>
      <c r="E3931" s="8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10"/>
        <v>339</v>
      </c>
      <c r="P3931" s="6">
        <f t="shared" si="311"/>
        <v>62.59</v>
      </c>
      <c r="Q3931" s="12" t="s">
        <v>8315</v>
      </c>
      <c r="R3931" t="s">
        <v>8316</v>
      </c>
      <c r="S3931" s="16">
        <f t="shared" si="312"/>
        <v>42462.140868055561</v>
      </c>
      <c r="T3931" s="16">
        <f t="shared" si="313"/>
        <v>42489.875</v>
      </c>
      <c r="U3931">
        <f t="shared" si="314"/>
        <v>2016</v>
      </c>
    </row>
    <row r="3932" spans="1:21" ht="32" x14ac:dyDescent="0.2">
      <c r="A3932" s="9">
        <v>3732</v>
      </c>
      <c r="B3932" s="3" t="s">
        <v>3729</v>
      </c>
      <c r="C3932" s="3" t="s">
        <v>7842</v>
      </c>
      <c r="D3932" s="6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10"/>
        <v>15</v>
      </c>
      <c r="P3932" s="6">
        <f t="shared" si="311"/>
        <v>32.75</v>
      </c>
      <c r="Q3932" s="12" t="s">
        <v>8315</v>
      </c>
      <c r="R3932" t="s">
        <v>8316</v>
      </c>
      <c r="S3932" s="16">
        <f t="shared" si="312"/>
        <v>41968.677465277782</v>
      </c>
      <c r="T3932" s="16">
        <f t="shared" si="313"/>
        <v>42028.5</v>
      </c>
      <c r="U3932">
        <f t="shared" si="314"/>
        <v>2014</v>
      </c>
    </row>
    <row r="3933" spans="1:21" ht="64" x14ac:dyDescent="0.2">
      <c r="A3933" s="9">
        <v>3982</v>
      </c>
      <c r="B3933" s="3" t="s">
        <v>3978</v>
      </c>
      <c r="C3933" s="3" t="s">
        <v>8088</v>
      </c>
      <c r="D3933" s="6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10"/>
        <v>20</v>
      </c>
      <c r="P3933" s="6">
        <f t="shared" si="311"/>
        <v>34</v>
      </c>
      <c r="Q3933" s="12" t="s">
        <v>8315</v>
      </c>
      <c r="R3933" t="s">
        <v>8316</v>
      </c>
      <c r="S3933" s="16">
        <f t="shared" si="312"/>
        <v>42132.809953703705</v>
      </c>
      <c r="T3933" s="16">
        <f t="shared" si="313"/>
        <v>42192.809953703705</v>
      </c>
      <c r="U3933">
        <f t="shared" si="314"/>
        <v>2015</v>
      </c>
    </row>
    <row r="3934" spans="1:21" ht="48" x14ac:dyDescent="0.2">
      <c r="A3934" s="9">
        <v>2796</v>
      </c>
      <c r="B3934" s="3" t="s">
        <v>2796</v>
      </c>
      <c r="C3934" s="3" t="s">
        <v>6906</v>
      </c>
      <c r="D3934" s="6">
        <v>800</v>
      </c>
      <c r="E3934" s="8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10"/>
        <v>116</v>
      </c>
      <c r="P3934" s="6">
        <f t="shared" si="311"/>
        <v>44</v>
      </c>
      <c r="Q3934" s="12" t="s">
        <v>8315</v>
      </c>
      <c r="R3934" t="s">
        <v>8316</v>
      </c>
      <c r="S3934" s="16">
        <f t="shared" si="312"/>
        <v>41795.528101851851</v>
      </c>
      <c r="T3934" s="16">
        <f t="shared" si="313"/>
        <v>41825.528101851851</v>
      </c>
      <c r="U3934">
        <f t="shared" si="314"/>
        <v>2014</v>
      </c>
    </row>
    <row r="3935" spans="1:21" ht="48" x14ac:dyDescent="0.2">
      <c r="A3935" s="9">
        <v>2834</v>
      </c>
      <c r="B3935" s="3" t="s">
        <v>2834</v>
      </c>
      <c r="C3935" s="3" t="s">
        <v>6944</v>
      </c>
      <c r="D3935" s="6">
        <v>800</v>
      </c>
      <c r="E3935" s="8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10"/>
        <v>170</v>
      </c>
      <c r="P3935" s="6">
        <f t="shared" si="311"/>
        <v>64.760000000000005</v>
      </c>
      <c r="Q3935" s="12" t="s">
        <v>8315</v>
      </c>
      <c r="R3935" t="s">
        <v>8316</v>
      </c>
      <c r="S3935" s="16">
        <f t="shared" si="312"/>
        <v>42019.959837962961</v>
      </c>
      <c r="T3935" s="16">
        <f t="shared" si="313"/>
        <v>42034.959837962961</v>
      </c>
      <c r="U3935">
        <f t="shared" si="314"/>
        <v>2015</v>
      </c>
    </row>
    <row r="3936" spans="1:21" ht="48" x14ac:dyDescent="0.2">
      <c r="A3936" s="9">
        <v>3283</v>
      </c>
      <c r="B3936" s="3" t="s">
        <v>3283</v>
      </c>
      <c r="C3936" s="3" t="s">
        <v>7393</v>
      </c>
      <c r="D3936" s="6">
        <v>800</v>
      </c>
      <c r="E3936" s="8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10"/>
        <v>105</v>
      </c>
      <c r="P3936" s="6">
        <f t="shared" si="311"/>
        <v>17.829999999999998</v>
      </c>
      <c r="Q3936" s="12" t="s">
        <v>8315</v>
      </c>
      <c r="R3936" t="s">
        <v>8316</v>
      </c>
      <c r="S3936" s="16">
        <f t="shared" si="312"/>
        <v>42379.74418981481</v>
      </c>
      <c r="T3936" s="16">
        <f t="shared" si="313"/>
        <v>42410.875</v>
      </c>
      <c r="U3936">
        <f t="shared" si="314"/>
        <v>2016</v>
      </c>
    </row>
    <row r="3937" spans="1:21" ht="48" x14ac:dyDescent="0.2">
      <c r="A3937" s="9">
        <v>3314</v>
      </c>
      <c r="B3937" s="3" t="s">
        <v>3314</v>
      </c>
      <c r="C3937" s="3" t="s">
        <v>7424</v>
      </c>
      <c r="D3937" s="6">
        <v>800</v>
      </c>
      <c r="E3937" s="8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10"/>
        <v>211</v>
      </c>
      <c r="P3937" s="6">
        <f t="shared" si="311"/>
        <v>29.07</v>
      </c>
      <c r="Q3937" s="12" t="s">
        <v>8315</v>
      </c>
      <c r="R3937" t="s">
        <v>8316</v>
      </c>
      <c r="S3937" s="16">
        <f t="shared" si="312"/>
        <v>42105.267488425925</v>
      </c>
      <c r="T3937" s="16">
        <f t="shared" si="313"/>
        <v>42132.836805555555</v>
      </c>
      <c r="U3937">
        <f t="shared" si="314"/>
        <v>2015</v>
      </c>
    </row>
    <row r="3938" spans="1:21" ht="48" x14ac:dyDescent="0.2">
      <c r="A3938" s="9">
        <v>3327</v>
      </c>
      <c r="B3938" s="3" t="s">
        <v>3327</v>
      </c>
      <c r="C3938" s="3" t="s">
        <v>7437</v>
      </c>
      <c r="D3938" s="6">
        <v>800</v>
      </c>
      <c r="E3938" s="8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10"/>
        <v>101</v>
      </c>
      <c r="P3938" s="6">
        <f t="shared" si="311"/>
        <v>24.55</v>
      </c>
      <c r="Q3938" s="12" t="s">
        <v>8315</v>
      </c>
      <c r="R3938" t="s">
        <v>8316</v>
      </c>
      <c r="S3938" s="16">
        <f t="shared" si="312"/>
        <v>42468.374606481477</v>
      </c>
      <c r="T3938" s="16">
        <f t="shared" si="313"/>
        <v>42498.374606481477</v>
      </c>
      <c r="U3938">
        <f t="shared" si="314"/>
        <v>2016</v>
      </c>
    </row>
    <row r="3939" spans="1:21" ht="48" x14ac:dyDescent="0.2">
      <c r="A3939" s="9">
        <v>3449</v>
      </c>
      <c r="B3939" s="3" t="s">
        <v>3448</v>
      </c>
      <c r="C3939" s="3" t="s">
        <v>7559</v>
      </c>
      <c r="D3939" s="6">
        <v>800</v>
      </c>
      <c r="E3939" s="8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10"/>
        <v>171</v>
      </c>
      <c r="P3939" s="6">
        <f t="shared" si="311"/>
        <v>68.25</v>
      </c>
      <c r="Q3939" s="12" t="s">
        <v>8315</v>
      </c>
      <c r="R3939" t="s">
        <v>8316</v>
      </c>
      <c r="S3939" s="16">
        <f t="shared" si="312"/>
        <v>42532.052523148144</v>
      </c>
      <c r="T3939" s="16">
        <f t="shared" si="313"/>
        <v>42560.166666666672</v>
      </c>
      <c r="U3939">
        <f t="shared" si="314"/>
        <v>2016</v>
      </c>
    </row>
    <row r="3940" spans="1:21" ht="48" x14ac:dyDescent="0.2">
      <c r="A3940" s="9">
        <v>3608</v>
      </c>
      <c r="B3940" s="3" t="s">
        <v>3607</v>
      </c>
      <c r="C3940" s="3" t="s">
        <v>7718</v>
      </c>
      <c r="D3940" s="6">
        <v>800</v>
      </c>
      <c r="E3940" s="8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10"/>
        <v>100</v>
      </c>
      <c r="P3940" s="6">
        <f t="shared" si="311"/>
        <v>29.63</v>
      </c>
      <c r="Q3940" s="12" t="s">
        <v>8315</v>
      </c>
      <c r="R3940" t="s">
        <v>8316</v>
      </c>
      <c r="S3940" s="16">
        <f t="shared" si="312"/>
        <v>42506.709375000006</v>
      </c>
      <c r="T3940" s="16">
        <f t="shared" si="313"/>
        <v>42538.583333333328</v>
      </c>
      <c r="U3940">
        <f t="shared" si="314"/>
        <v>2016</v>
      </c>
    </row>
    <row r="3941" spans="1:21" ht="48" x14ac:dyDescent="0.2">
      <c r="A3941" s="9">
        <v>3664</v>
      </c>
      <c r="B3941" s="3" t="s">
        <v>3661</v>
      </c>
      <c r="C3941" s="3" t="s">
        <v>7774</v>
      </c>
      <c r="D3941" s="6">
        <v>800</v>
      </c>
      <c r="E3941" s="8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10"/>
        <v>109</v>
      </c>
      <c r="P3941" s="6">
        <f t="shared" si="311"/>
        <v>46.05</v>
      </c>
      <c r="Q3941" s="12" t="s">
        <v>8315</v>
      </c>
      <c r="R3941" t="s">
        <v>8316</v>
      </c>
      <c r="S3941" s="16">
        <f t="shared" si="312"/>
        <v>42523.248715277776</v>
      </c>
      <c r="T3941" s="16">
        <f t="shared" si="313"/>
        <v>42537.248715277776</v>
      </c>
      <c r="U3941">
        <f t="shared" si="314"/>
        <v>2016</v>
      </c>
    </row>
    <row r="3942" spans="1:21" ht="48" x14ac:dyDescent="0.2">
      <c r="A3942" s="9">
        <v>3676</v>
      </c>
      <c r="B3942" s="3" t="s">
        <v>3673</v>
      </c>
      <c r="C3942" s="3" t="s">
        <v>7786</v>
      </c>
      <c r="D3942" s="6">
        <v>800</v>
      </c>
      <c r="E3942" s="8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10"/>
        <v>129</v>
      </c>
      <c r="P3942" s="6">
        <f t="shared" si="311"/>
        <v>64.38</v>
      </c>
      <c r="Q3942" s="12" t="s">
        <v>8315</v>
      </c>
      <c r="R3942" t="s">
        <v>8316</v>
      </c>
      <c r="S3942" s="16">
        <f t="shared" si="312"/>
        <v>41876.815787037034</v>
      </c>
      <c r="T3942" s="16">
        <f t="shared" si="313"/>
        <v>41894.815787037034</v>
      </c>
      <c r="U3942">
        <f t="shared" si="314"/>
        <v>2014</v>
      </c>
    </row>
    <row r="3943" spans="1:21" ht="48" x14ac:dyDescent="0.2">
      <c r="A3943" s="9">
        <v>3716</v>
      </c>
      <c r="B3943" s="3" t="s">
        <v>3713</v>
      </c>
      <c r="C3943" s="3" t="s">
        <v>7826</v>
      </c>
      <c r="D3943" s="6">
        <v>800</v>
      </c>
      <c r="E3943" s="8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10"/>
        <v>156</v>
      </c>
      <c r="P3943" s="6">
        <f t="shared" si="311"/>
        <v>51.92</v>
      </c>
      <c r="Q3943" s="12" t="s">
        <v>8315</v>
      </c>
      <c r="R3943" t="s">
        <v>8316</v>
      </c>
      <c r="S3943" s="16">
        <f t="shared" si="312"/>
        <v>42360.887835648144</v>
      </c>
      <c r="T3943" s="16">
        <f t="shared" si="313"/>
        <v>42390.887835648144</v>
      </c>
      <c r="U3943">
        <f t="shared" si="314"/>
        <v>2015</v>
      </c>
    </row>
    <row r="3944" spans="1:21" ht="48" x14ac:dyDescent="0.2">
      <c r="A3944" s="9">
        <v>3836</v>
      </c>
      <c r="B3944" s="3" t="s">
        <v>3833</v>
      </c>
      <c r="C3944" s="3" t="s">
        <v>7945</v>
      </c>
      <c r="D3944" s="6">
        <v>800</v>
      </c>
      <c r="E3944" s="8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10"/>
        <v>113</v>
      </c>
      <c r="P3944" s="6">
        <f t="shared" si="311"/>
        <v>64.290000000000006</v>
      </c>
      <c r="Q3944" s="12" t="s">
        <v>8315</v>
      </c>
      <c r="R3944" t="s">
        <v>8316</v>
      </c>
      <c r="S3944" s="16">
        <f t="shared" si="312"/>
        <v>42553.926527777774</v>
      </c>
      <c r="T3944" s="16">
        <f t="shared" si="313"/>
        <v>42585.172916666663</v>
      </c>
      <c r="U3944">
        <f t="shared" si="314"/>
        <v>2016</v>
      </c>
    </row>
    <row r="3945" spans="1:21" ht="32" x14ac:dyDescent="0.2">
      <c r="A3945" s="9">
        <v>3891</v>
      </c>
      <c r="B3945" s="3" t="s">
        <v>3888</v>
      </c>
      <c r="C3945" s="3" t="s">
        <v>7999</v>
      </c>
      <c r="D3945" s="6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10"/>
        <v>33</v>
      </c>
      <c r="P3945" s="6">
        <f t="shared" si="311"/>
        <v>37.14</v>
      </c>
      <c r="Q3945" s="12" t="s">
        <v>8315</v>
      </c>
      <c r="R3945" t="s">
        <v>8316</v>
      </c>
      <c r="S3945" s="16">
        <f t="shared" si="312"/>
        <v>42056.1324537037</v>
      </c>
      <c r="T3945" s="16">
        <f t="shared" si="313"/>
        <v>42086.207638888889</v>
      </c>
      <c r="U3945">
        <f t="shared" si="314"/>
        <v>2015</v>
      </c>
    </row>
    <row r="3946" spans="1:21" ht="48" x14ac:dyDescent="0.2">
      <c r="A3946" s="9">
        <v>4024</v>
      </c>
      <c r="B3946" s="3" t="s">
        <v>4020</v>
      </c>
      <c r="C3946" s="3" t="s">
        <v>8129</v>
      </c>
      <c r="D3946" s="6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10"/>
        <v>1</v>
      </c>
      <c r="P3946" s="6">
        <f t="shared" si="311"/>
        <v>10</v>
      </c>
      <c r="Q3946" s="12" t="s">
        <v>8315</v>
      </c>
      <c r="R3946" t="s">
        <v>8316</v>
      </c>
      <c r="S3946" s="16">
        <f t="shared" si="312"/>
        <v>42217.670104166667</v>
      </c>
      <c r="T3946" s="16">
        <f t="shared" si="313"/>
        <v>42247.670104166667</v>
      </c>
      <c r="U3946">
        <f t="shared" si="314"/>
        <v>2015</v>
      </c>
    </row>
    <row r="3947" spans="1:21" ht="48" x14ac:dyDescent="0.2">
      <c r="A3947" s="9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10"/>
        <v>21</v>
      </c>
      <c r="P3947" s="6">
        <f t="shared" si="311"/>
        <v>23.14</v>
      </c>
      <c r="Q3947" s="12" t="s">
        <v>8315</v>
      </c>
      <c r="R3947" t="s">
        <v>8316</v>
      </c>
      <c r="S3947" s="16">
        <f t="shared" si="312"/>
        <v>42807.151863425926</v>
      </c>
      <c r="T3947" s="16">
        <f t="shared" si="313"/>
        <v>42829.151863425926</v>
      </c>
      <c r="U3947">
        <f t="shared" si="314"/>
        <v>2017</v>
      </c>
    </row>
    <row r="3948" spans="1:21" ht="48" x14ac:dyDescent="0.2">
      <c r="A3948" s="9">
        <v>3552</v>
      </c>
      <c r="B3948" s="3" t="s">
        <v>3551</v>
      </c>
      <c r="C3948" s="3" t="s">
        <v>7662</v>
      </c>
      <c r="D3948" s="6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10"/>
        <v>100</v>
      </c>
      <c r="P3948" s="6">
        <f t="shared" si="311"/>
        <v>38.65</v>
      </c>
      <c r="Q3948" s="12" t="s">
        <v>8315</v>
      </c>
      <c r="R3948" t="s">
        <v>8316</v>
      </c>
      <c r="S3948" s="16">
        <f t="shared" si="312"/>
        <v>41788.587083333332</v>
      </c>
      <c r="T3948" s="16">
        <f t="shared" si="313"/>
        <v>41818.587083333332</v>
      </c>
      <c r="U3948">
        <f t="shared" si="314"/>
        <v>2014</v>
      </c>
    </row>
    <row r="3949" spans="1:21" ht="48" x14ac:dyDescent="0.2">
      <c r="A3949" s="9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10"/>
        <v>34</v>
      </c>
      <c r="P3949" s="6">
        <f t="shared" si="311"/>
        <v>63</v>
      </c>
      <c r="Q3949" s="12" t="s">
        <v>8315</v>
      </c>
      <c r="R3949" t="s">
        <v>8316</v>
      </c>
      <c r="S3949" s="16">
        <f t="shared" si="312"/>
        <v>42461.596273148149</v>
      </c>
      <c r="T3949" s="16">
        <f t="shared" si="313"/>
        <v>42491.596273148149</v>
      </c>
      <c r="U3949">
        <f t="shared" si="314"/>
        <v>2016</v>
      </c>
    </row>
    <row r="3950" spans="1:21" ht="48" x14ac:dyDescent="0.2">
      <c r="A3950" s="9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10"/>
        <v>1</v>
      </c>
      <c r="P3950" s="6">
        <f t="shared" si="311"/>
        <v>3</v>
      </c>
      <c r="Q3950" s="12" t="s">
        <v>8315</v>
      </c>
      <c r="R3950" t="s">
        <v>8316</v>
      </c>
      <c r="S3950" s="16">
        <f t="shared" si="312"/>
        <v>41982.904386574075</v>
      </c>
      <c r="T3950" s="16">
        <f t="shared" si="313"/>
        <v>42042.904386574075</v>
      </c>
      <c r="U3950">
        <f t="shared" si="314"/>
        <v>2014</v>
      </c>
    </row>
    <row r="3951" spans="1:21" ht="48" x14ac:dyDescent="0.2">
      <c r="A3951" s="9">
        <v>2978</v>
      </c>
      <c r="B3951" s="3" t="s">
        <v>2978</v>
      </c>
      <c r="C3951" s="3" t="s">
        <v>7088</v>
      </c>
      <c r="D3951" s="6">
        <v>750</v>
      </c>
      <c r="E3951" s="8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10"/>
        <v>129</v>
      </c>
      <c r="P3951" s="6">
        <f t="shared" si="311"/>
        <v>60.69</v>
      </c>
      <c r="Q3951" s="12" t="s">
        <v>8315</v>
      </c>
      <c r="R3951" t="s">
        <v>8316</v>
      </c>
      <c r="S3951" s="16">
        <f t="shared" si="312"/>
        <v>41922.640590277777</v>
      </c>
      <c r="T3951" s="16">
        <f t="shared" si="313"/>
        <v>41932.249305555553</v>
      </c>
      <c r="U3951">
        <f t="shared" si="314"/>
        <v>2014</v>
      </c>
    </row>
    <row r="3952" spans="1:21" ht="48" x14ac:dyDescent="0.2">
      <c r="A3952" s="9">
        <v>3165</v>
      </c>
      <c r="B3952" s="3" t="s">
        <v>3165</v>
      </c>
      <c r="C3952" s="3" t="s">
        <v>7275</v>
      </c>
      <c r="D3952" s="6">
        <v>750</v>
      </c>
      <c r="E3952" s="8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10"/>
        <v>163</v>
      </c>
      <c r="P3952" s="6">
        <f t="shared" si="311"/>
        <v>58.1</v>
      </c>
      <c r="Q3952" s="12" t="s">
        <v>8315</v>
      </c>
      <c r="R3952" t="s">
        <v>8316</v>
      </c>
      <c r="S3952" s="16">
        <f t="shared" si="312"/>
        <v>40644.159259259257</v>
      </c>
      <c r="T3952" s="16">
        <f t="shared" si="313"/>
        <v>40666.165972222225</v>
      </c>
      <c r="U3952">
        <f t="shared" si="314"/>
        <v>2011</v>
      </c>
    </row>
    <row r="3953" spans="1:21" ht="48" x14ac:dyDescent="0.2">
      <c r="A3953" s="9">
        <v>3367</v>
      </c>
      <c r="B3953" s="3" t="s">
        <v>3366</v>
      </c>
      <c r="C3953" s="3" t="s">
        <v>7477</v>
      </c>
      <c r="D3953" s="6">
        <v>750</v>
      </c>
      <c r="E3953" s="8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10"/>
        <v>119</v>
      </c>
      <c r="P3953" s="6">
        <f t="shared" si="311"/>
        <v>29.67</v>
      </c>
      <c r="Q3953" s="12" t="s">
        <v>8315</v>
      </c>
      <c r="R3953" t="s">
        <v>8316</v>
      </c>
      <c r="S3953" s="16">
        <f t="shared" si="312"/>
        <v>42192.933958333335</v>
      </c>
      <c r="T3953" s="16">
        <f t="shared" si="313"/>
        <v>42217.933958333335</v>
      </c>
      <c r="U3953">
        <f t="shared" si="314"/>
        <v>2015</v>
      </c>
    </row>
    <row r="3954" spans="1:21" ht="48" x14ac:dyDescent="0.2">
      <c r="A3954" s="9">
        <v>3649</v>
      </c>
      <c r="B3954" s="3" t="s">
        <v>3647</v>
      </c>
      <c r="C3954" s="3" t="s">
        <v>7759</v>
      </c>
      <c r="D3954" s="6">
        <v>750</v>
      </c>
      <c r="E3954" s="8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10"/>
        <v>104</v>
      </c>
      <c r="P3954" s="6">
        <f t="shared" si="311"/>
        <v>97.5</v>
      </c>
      <c r="Q3954" s="12" t="s">
        <v>8315</v>
      </c>
      <c r="R3954" t="s">
        <v>8316</v>
      </c>
      <c r="S3954" s="16">
        <f t="shared" si="312"/>
        <v>41780.712893518517</v>
      </c>
      <c r="T3954" s="16">
        <f t="shared" si="313"/>
        <v>41806.712893518517</v>
      </c>
      <c r="U3954">
        <f t="shared" si="314"/>
        <v>2014</v>
      </c>
    </row>
    <row r="3955" spans="1:21" ht="48" x14ac:dyDescent="0.2">
      <c r="A3955" s="9">
        <v>3684</v>
      </c>
      <c r="B3955" s="3" t="s">
        <v>3681</v>
      </c>
      <c r="C3955" s="3" t="s">
        <v>7794</v>
      </c>
      <c r="D3955" s="6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10"/>
        <v>139</v>
      </c>
      <c r="P3955" s="6">
        <f t="shared" si="311"/>
        <v>45.35</v>
      </c>
      <c r="Q3955" s="12" t="s">
        <v>8315</v>
      </c>
      <c r="R3955" t="s">
        <v>8316</v>
      </c>
      <c r="S3955" s="16">
        <f t="shared" si="312"/>
        <v>42219.180393518516</v>
      </c>
      <c r="T3955" s="16">
        <f t="shared" si="313"/>
        <v>42249.180393518516</v>
      </c>
      <c r="U3955">
        <f t="shared" si="314"/>
        <v>2015</v>
      </c>
    </row>
    <row r="3956" spans="1:21" ht="48" x14ac:dyDescent="0.2">
      <c r="A3956" s="9">
        <v>3908</v>
      </c>
      <c r="B3956" s="3" t="s">
        <v>3905</v>
      </c>
      <c r="C3956" s="3" t="s">
        <v>8016</v>
      </c>
      <c r="D3956" s="6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10"/>
        <v>9</v>
      </c>
      <c r="P3956" s="6">
        <f t="shared" si="311"/>
        <v>16.25</v>
      </c>
      <c r="Q3956" s="12" t="s">
        <v>8315</v>
      </c>
      <c r="R3956" t="s">
        <v>8316</v>
      </c>
      <c r="S3956" s="16">
        <f t="shared" si="312"/>
        <v>41834.135370370372</v>
      </c>
      <c r="T3956" s="16">
        <f t="shared" si="313"/>
        <v>41849.135370370372</v>
      </c>
      <c r="U3956">
        <f t="shared" si="314"/>
        <v>2014</v>
      </c>
    </row>
    <row r="3957" spans="1:21" ht="48" x14ac:dyDescent="0.2">
      <c r="A3957" s="9">
        <v>3922</v>
      </c>
      <c r="B3957" s="3" t="s">
        <v>3919</v>
      </c>
      <c r="C3957" s="3" t="s">
        <v>8030</v>
      </c>
      <c r="D3957" s="6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10"/>
        <v>8</v>
      </c>
      <c r="P3957" s="6">
        <f t="shared" si="311"/>
        <v>10.17</v>
      </c>
      <c r="Q3957" s="12" t="s">
        <v>8315</v>
      </c>
      <c r="R3957" t="s">
        <v>8316</v>
      </c>
      <c r="S3957" s="16">
        <f t="shared" si="312"/>
        <v>42020.768634259264</v>
      </c>
      <c r="T3957" s="16">
        <f t="shared" si="313"/>
        <v>42065.958333333328</v>
      </c>
      <c r="U3957">
        <f t="shared" si="314"/>
        <v>2015</v>
      </c>
    </row>
    <row r="3958" spans="1:21" ht="48" x14ac:dyDescent="0.2">
      <c r="A3958" s="9">
        <v>3617</v>
      </c>
      <c r="B3958" s="3" t="s">
        <v>3615</v>
      </c>
      <c r="C3958" s="3" t="s">
        <v>7727</v>
      </c>
      <c r="D3958" s="6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10"/>
        <v>119</v>
      </c>
      <c r="P3958" s="6">
        <f t="shared" si="311"/>
        <v>17.25</v>
      </c>
      <c r="Q3958" s="12" t="s">
        <v>8315</v>
      </c>
      <c r="R3958" t="s">
        <v>8316</v>
      </c>
      <c r="S3958" s="16">
        <f t="shared" si="312"/>
        <v>42779.610289351855</v>
      </c>
      <c r="T3958" s="16">
        <f t="shared" si="313"/>
        <v>42794</v>
      </c>
      <c r="U3958">
        <f t="shared" si="314"/>
        <v>2017</v>
      </c>
    </row>
    <row r="3959" spans="1:21" ht="48" x14ac:dyDescent="0.2">
      <c r="A3959" s="9">
        <v>2795</v>
      </c>
      <c r="B3959" s="3" t="s">
        <v>2795</v>
      </c>
      <c r="C3959" s="3" t="s">
        <v>6905</v>
      </c>
      <c r="D3959" s="6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10"/>
        <v>104</v>
      </c>
      <c r="P3959" s="6">
        <f t="shared" si="311"/>
        <v>36.5</v>
      </c>
      <c r="Q3959" s="12" t="s">
        <v>8315</v>
      </c>
      <c r="R3959" t="s">
        <v>8316</v>
      </c>
      <c r="S3959" s="16">
        <f t="shared" si="312"/>
        <v>41780.525937500002</v>
      </c>
      <c r="T3959" s="16">
        <f t="shared" si="313"/>
        <v>41796.958333333336</v>
      </c>
      <c r="U3959">
        <f t="shared" si="314"/>
        <v>2014</v>
      </c>
    </row>
    <row r="3960" spans="1:21" ht="64" x14ac:dyDescent="0.2">
      <c r="A3960" s="9">
        <v>3143</v>
      </c>
      <c r="B3960" s="3" t="s">
        <v>3143</v>
      </c>
      <c r="C3960" s="3" t="s">
        <v>7253</v>
      </c>
      <c r="D3960" s="6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10"/>
        <v>0</v>
      </c>
      <c r="P3960" s="6">
        <f t="shared" si="311"/>
        <v>0</v>
      </c>
      <c r="Q3960" s="12" t="s">
        <v>8315</v>
      </c>
      <c r="R3960" t="s">
        <v>8316</v>
      </c>
      <c r="S3960" s="16">
        <f t="shared" si="312"/>
        <v>42808.358287037037</v>
      </c>
      <c r="T3960" s="16">
        <f t="shared" si="313"/>
        <v>42834.358287037037</v>
      </c>
      <c r="U3960">
        <f t="shared" si="314"/>
        <v>2017</v>
      </c>
    </row>
    <row r="3961" spans="1:21" ht="48" x14ac:dyDescent="0.2">
      <c r="A3961" s="9">
        <v>3295</v>
      </c>
      <c r="B3961" s="3" t="s">
        <v>3295</v>
      </c>
      <c r="C3961" s="3" t="s">
        <v>7405</v>
      </c>
      <c r="D3961" s="6">
        <v>700</v>
      </c>
      <c r="E3961" s="8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10"/>
        <v>103</v>
      </c>
      <c r="P3961" s="6">
        <f t="shared" si="311"/>
        <v>26.67</v>
      </c>
      <c r="Q3961" s="12" t="s">
        <v>8315</v>
      </c>
      <c r="R3961" t="s">
        <v>8316</v>
      </c>
      <c r="S3961" s="16">
        <f t="shared" si="312"/>
        <v>42609.442465277782</v>
      </c>
      <c r="T3961" s="16">
        <f t="shared" si="313"/>
        <v>42639.442465277782</v>
      </c>
      <c r="U3961">
        <f t="shared" si="314"/>
        <v>2016</v>
      </c>
    </row>
    <row r="3962" spans="1:21" ht="48" x14ac:dyDescent="0.2">
      <c r="A3962" s="9">
        <v>3343</v>
      </c>
      <c r="B3962" s="3" t="s">
        <v>3343</v>
      </c>
      <c r="C3962" s="3" t="s">
        <v>7453</v>
      </c>
      <c r="D3962" s="6">
        <v>700</v>
      </c>
      <c r="E3962" s="8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10"/>
        <v>171</v>
      </c>
      <c r="P3962" s="6">
        <f t="shared" si="311"/>
        <v>52.17</v>
      </c>
      <c r="Q3962" s="12" t="s">
        <v>8315</v>
      </c>
      <c r="R3962" t="s">
        <v>8316</v>
      </c>
      <c r="S3962" s="16">
        <f t="shared" si="312"/>
        <v>42452.916481481487</v>
      </c>
      <c r="T3962" s="16">
        <f t="shared" si="313"/>
        <v>42473.554166666669</v>
      </c>
      <c r="U3962">
        <f t="shared" si="314"/>
        <v>2016</v>
      </c>
    </row>
    <row r="3963" spans="1:21" ht="48" x14ac:dyDescent="0.2">
      <c r="A3963" s="9">
        <v>3420</v>
      </c>
      <c r="B3963" s="3" t="s">
        <v>3419</v>
      </c>
      <c r="C3963" s="3" t="s">
        <v>7530</v>
      </c>
      <c r="D3963" s="6">
        <v>700</v>
      </c>
      <c r="E3963" s="8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10"/>
        <v>138</v>
      </c>
      <c r="P3963" s="6">
        <f t="shared" si="311"/>
        <v>28.41</v>
      </c>
      <c r="Q3963" s="12" t="s">
        <v>8315</v>
      </c>
      <c r="R3963" t="s">
        <v>8316</v>
      </c>
      <c r="S3963" s="16">
        <f t="shared" si="312"/>
        <v>42405.090300925927</v>
      </c>
      <c r="T3963" s="16">
        <f t="shared" si="313"/>
        <v>42414</v>
      </c>
      <c r="U3963">
        <f t="shared" si="314"/>
        <v>2016</v>
      </c>
    </row>
    <row r="3964" spans="1:21" ht="48" x14ac:dyDescent="0.2">
      <c r="A3964" s="9">
        <v>3454</v>
      </c>
      <c r="B3964" s="3" t="s">
        <v>3453</v>
      </c>
      <c r="C3964" s="3" t="s">
        <v>7564</v>
      </c>
      <c r="D3964" s="6">
        <v>700</v>
      </c>
      <c r="E3964" s="8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10"/>
        <v>101</v>
      </c>
      <c r="P3964" s="6">
        <f t="shared" si="311"/>
        <v>33.57</v>
      </c>
      <c r="Q3964" s="12" t="s">
        <v>8315</v>
      </c>
      <c r="R3964" t="s">
        <v>8316</v>
      </c>
      <c r="S3964" s="16">
        <f t="shared" si="312"/>
        <v>41821.698599537034</v>
      </c>
      <c r="T3964" s="16">
        <f t="shared" si="313"/>
        <v>41851.698599537034</v>
      </c>
      <c r="U3964">
        <f t="shared" si="314"/>
        <v>2014</v>
      </c>
    </row>
    <row r="3965" spans="1:21" ht="48" x14ac:dyDescent="0.2">
      <c r="A3965" s="9">
        <v>3591</v>
      </c>
      <c r="B3965" s="3" t="s">
        <v>3590</v>
      </c>
      <c r="C3965" s="3" t="s">
        <v>7701</v>
      </c>
      <c r="D3965" s="6">
        <v>700</v>
      </c>
      <c r="E3965" s="8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10"/>
        <v>175</v>
      </c>
      <c r="P3965" s="6">
        <f t="shared" si="311"/>
        <v>68.06</v>
      </c>
      <c r="Q3965" s="12" t="s">
        <v>8315</v>
      </c>
      <c r="R3965" t="s">
        <v>8316</v>
      </c>
      <c r="S3965" s="16">
        <f t="shared" si="312"/>
        <v>42003.948425925926</v>
      </c>
      <c r="T3965" s="16">
        <f t="shared" si="313"/>
        <v>42028.207638888889</v>
      </c>
      <c r="U3965">
        <f t="shared" si="314"/>
        <v>2014</v>
      </c>
    </row>
    <row r="3966" spans="1:21" ht="48" x14ac:dyDescent="0.2">
      <c r="A3966" s="9">
        <v>3708</v>
      </c>
      <c r="B3966" s="3" t="s">
        <v>3705</v>
      </c>
      <c r="C3966" s="3" t="s">
        <v>7818</v>
      </c>
      <c r="D3966" s="6">
        <v>700</v>
      </c>
      <c r="E3966" s="8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10"/>
        <v>300</v>
      </c>
      <c r="P3966" s="6">
        <f t="shared" si="311"/>
        <v>53.85</v>
      </c>
      <c r="Q3966" s="12" t="s">
        <v>8315</v>
      </c>
      <c r="R3966" t="s">
        <v>8316</v>
      </c>
      <c r="S3966" s="16">
        <f t="shared" si="312"/>
        <v>41810.142199074071</v>
      </c>
      <c r="T3966" s="16">
        <f t="shared" si="313"/>
        <v>41824.142199074071</v>
      </c>
      <c r="U3966">
        <f t="shared" si="314"/>
        <v>2014</v>
      </c>
    </row>
    <row r="3967" spans="1:21" ht="32" x14ac:dyDescent="0.2">
      <c r="A3967" s="9">
        <v>3737</v>
      </c>
      <c r="B3967" s="3" t="s">
        <v>3734</v>
      </c>
      <c r="C3967" s="3" t="s">
        <v>7847</v>
      </c>
      <c r="D3967" s="6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21</v>
      </c>
      <c r="P3967" s="6">
        <f t="shared" si="311"/>
        <v>37.5</v>
      </c>
      <c r="Q3967" s="12" t="s">
        <v>8315</v>
      </c>
      <c r="R3967" t="s">
        <v>8316</v>
      </c>
      <c r="S3967" s="16">
        <f t="shared" si="312"/>
        <v>42297.691006944442</v>
      </c>
      <c r="T3967" s="16">
        <f t="shared" si="313"/>
        <v>42320.290972222225</v>
      </c>
      <c r="U3967">
        <f t="shared" si="314"/>
        <v>2015</v>
      </c>
    </row>
    <row r="3968" spans="1:21" ht="48" x14ac:dyDescent="0.2">
      <c r="A3968" s="9">
        <v>4037</v>
      </c>
      <c r="B3968" s="3" t="s">
        <v>4033</v>
      </c>
      <c r="C3968" s="3" t="s">
        <v>8141</v>
      </c>
      <c r="D3968" s="6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11</v>
      </c>
      <c r="P3968" s="6">
        <f t="shared" si="311"/>
        <v>40</v>
      </c>
      <c r="Q3968" s="12" t="s">
        <v>8315</v>
      </c>
      <c r="R3968" t="s">
        <v>8316</v>
      </c>
      <c r="S3968" s="16">
        <f t="shared" si="312"/>
        <v>42497.070775462969</v>
      </c>
      <c r="T3968" s="16">
        <f t="shared" si="313"/>
        <v>42514.600694444445</v>
      </c>
      <c r="U3968">
        <f t="shared" si="314"/>
        <v>2016</v>
      </c>
    </row>
    <row r="3969" spans="1:21" ht="48" x14ac:dyDescent="0.2">
      <c r="A3969" s="9">
        <v>4076</v>
      </c>
      <c r="B3969" s="3" t="s">
        <v>4072</v>
      </c>
      <c r="C3969" s="3" t="s">
        <v>8179</v>
      </c>
      <c r="D3969" s="6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10"/>
        <v>0</v>
      </c>
      <c r="P3969" s="6">
        <f t="shared" si="311"/>
        <v>0</v>
      </c>
      <c r="Q3969" s="12" t="s">
        <v>8315</v>
      </c>
      <c r="R3969" t="s">
        <v>8316</v>
      </c>
      <c r="S3969" s="16">
        <f t="shared" si="312"/>
        <v>41905.795706018522</v>
      </c>
      <c r="T3969" s="16">
        <f t="shared" si="313"/>
        <v>41933.82708333333</v>
      </c>
      <c r="U3969">
        <f t="shared" si="314"/>
        <v>2014</v>
      </c>
    </row>
    <row r="3970" spans="1:21" ht="48" x14ac:dyDescent="0.2">
      <c r="A3970" s="9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10"/>
        <v>0</v>
      </c>
      <c r="P3970" s="6">
        <f t="shared" si="311"/>
        <v>0</v>
      </c>
      <c r="Q3970" s="12" t="s">
        <v>8315</v>
      </c>
      <c r="R3970" t="s">
        <v>8316</v>
      </c>
      <c r="S3970" s="16">
        <f t="shared" si="312"/>
        <v>42534.866875</v>
      </c>
      <c r="T3970" s="16">
        <f t="shared" si="313"/>
        <v>42564.866875</v>
      </c>
      <c r="U3970">
        <f t="shared" si="314"/>
        <v>2016</v>
      </c>
    </row>
    <row r="3971" spans="1:21" ht="48" x14ac:dyDescent="0.2">
      <c r="A3971" s="9">
        <v>3537</v>
      </c>
      <c r="B3971" s="3" t="s">
        <v>3536</v>
      </c>
      <c r="C3971" s="3" t="s">
        <v>7647</v>
      </c>
      <c r="D3971" s="6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10"/>
        <v>180</v>
      </c>
      <c r="P3971" s="6">
        <f t="shared" si="311"/>
        <v>43.5</v>
      </c>
      <c r="Q3971" s="12" t="s">
        <v>8315</v>
      </c>
      <c r="R3971" t="s">
        <v>8316</v>
      </c>
      <c r="S3971" s="16">
        <f t="shared" si="312"/>
        <v>41923.354351851849</v>
      </c>
      <c r="T3971" s="16">
        <f t="shared" si="313"/>
        <v>41960.332638888889</v>
      </c>
      <c r="U3971">
        <f t="shared" si="314"/>
        <v>2014</v>
      </c>
    </row>
    <row r="3972" spans="1:21" ht="32" x14ac:dyDescent="0.2">
      <c r="A3972" s="9">
        <v>2824</v>
      </c>
      <c r="B3972" s="3" t="s">
        <v>2824</v>
      </c>
      <c r="C3972" s="3" t="s">
        <v>6934</v>
      </c>
      <c r="D3972" s="6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10"/>
        <v>117</v>
      </c>
      <c r="P3972" s="6">
        <f t="shared" si="311"/>
        <v>50.67</v>
      </c>
      <c r="Q3972" s="12" t="s">
        <v>8315</v>
      </c>
      <c r="R3972" t="s">
        <v>8316</v>
      </c>
      <c r="S3972" s="16">
        <f t="shared" si="312"/>
        <v>42136.270787037036</v>
      </c>
      <c r="T3972" s="16">
        <f t="shared" si="313"/>
        <v>42168.071527777778</v>
      </c>
      <c r="U3972">
        <f t="shared" si="314"/>
        <v>2015</v>
      </c>
    </row>
    <row r="3973" spans="1:21" ht="48" x14ac:dyDescent="0.2">
      <c r="A3973" s="9">
        <v>3451</v>
      </c>
      <c r="B3973" s="3" t="s">
        <v>3450</v>
      </c>
      <c r="C3973" s="3" t="s">
        <v>7561</v>
      </c>
      <c r="D3973" s="6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10"/>
        <v>101</v>
      </c>
      <c r="P3973" s="6">
        <f t="shared" si="311"/>
        <v>41.13</v>
      </c>
      <c r="Q3973" s="12" t="s">
        <v>8315</v>
      </c>
      <c r="R3973" t="s">
        <v>8316</v>
      </c>
      <c r="S3973" s="16">
        <f t="shared" si="312"/>
        <v>42088.723692129628</v>
      </c>
      <c r="T3973" s="16">
        <f t="shared" si="313"/>
        <v>42115.723692129628</v>
      </c>
      <c r="U3973">
        <f t="shared" si="314"/>
        <v>2015</v>
      </c>
    </row>
    <row r="3974" spans="1:21" ht="48" x14ac:dyDescent="0.2">
      <c r="A3974" s="9">
        <v>3665</v>
      </c>
      <c r="B3974" s="3" t="s">
        <v>3662</v>
      </c>
      <c r="C3974" s="3" t="s">
        <v>7775</v>
      </c>
      <c r="D3974" s="6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10"/>
        <v>115</v>
      </c>
      <c r="P3974" s="6">
        <f t="shared" si="311"/>
        <v>51</v>
      </c>
      <c r="Q3974" s="12" t="s">
        <v>8315</v>
      </c>
      <c r="R3974" t="s">
        <v>8316</v>
      </c>
      <c r="S3974" s="16">
        <f t="shared" si="312"/>
        <v>42294.808124999996</v>
      </c>
      <c r="T3974" s="16">
        <f t="shared" si="313"/>
        <v>42305.829166666663</v>
      </c>
      <c r="U3974">
        <f t="shared" si="314"/>
        <v>2015</v>
      </c>
    </row>
    <row r="3975" spans="1:21" ht="48" x14ac:dyDescent="0.2">
      <c r="A3975" s="9">
        <v>2817</v>
      </c>
      <c r="B3975" s="3" t="s">
        <v>2817</v>
      </c>
      <c r="C3975" s="3" t="s">
        <v>6927</v>
      </c>
      <c r="D3975" s="6">
        <v>600</v>
      </c>
      <c r="E3975" s="8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10"/>
        <v>130</v>
      </c>
      <c r="P3975" s="6">
        <f t="shared" si="311"/>
        <v>23.64</v>
      </c>
      <c r="Q3975" s="12" t="s">
        <v>8315</v>
      </c>
      <c r="R3975" t="s">
        <v>8316</v>
      </c>
      <c r="S3975" s="16">
        <f t="shared" si="312"/>
        <v>42023.634976851856</v>
      </c>
      <c r="T3975" s="16">
        <f t="shared" si="313"/>
        <v>42063.634976851856</v>
      </c>
      <c r="U3975">
        <f t="shared" si="314"/>
        <v>2015</v>
      </c>
    </row>
    <row r="3976" spans="1:21" ht="48" x14ac:dyDescent="0.2">
      <c r="A3976" s="9">
        <v>2855</v>
      </c>
      <c r="B3976" s="3" t="s">
        <v>2855</v>
      </c>
      <c r="C3976" s="3" t="s">
        <v>6965</v>
      </c>
      <c r="D3976" s="6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10"/>
        <v>50</v>
      </c>
      <c r="P3976" s="6">
        <f t="shared" si="311"/>
        <v>60</v>
      </c>
      <c r="Q3976" s="12" t="s">
        <v>8315</v>
      </c>
      <c r="R3976" t="s">
        <v>8316</v>
      </c>
      <c r="S3976" s="16">
        <f t="shared" si="312"/>
        <v>42370.007766203707</v>
      </c>
      <c r="T3976" s="16">
        <f t="shared" si="313"/>
        <v>42398.981944444444</v>
      </c>
      <c r="U3976">
        <f t="shared" si="314"/>
        <v>2016</v>
      </c>
    </row>
    <row r="3977" spans="1:21" ht="48" x14ac:dyDescent="0.2">
      <c r="A3977" s="9">
        <v>2919</v>
      </c>
      <c r="B3977" s="3" t="s">
        <v>2919</v>
      </c>
      <c r="C3977" s="3" t="s">
        <v>7029</v>
      </c>
      <c r="D3977" s="6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10"/>
        <v>9</v>
      </c>
      <c r="P3977" s="6">
        <f t="shared" si="311"/>
        <v>8.5</v>
      </c>
      <c r="Q3977" s="12" t="s">
        <v>8315</v>
      </c>
      <c r="R3977" t="s">
        <v>8316</v>
      </c>
      <c r="S3977" s="16">
        <f t="shared" si="312"/>
        <v>41826.61954861111</v>
      </c>
      <c r="T3977" s="16">
        <f t="shared" si="313"/>
        <v>41856.61954861111</v>
      </c>
      <c r="U3977">
        <f t="shared" si="314"/>
        <v>2014</v>
      </c>
    </row>
    <row r="3978" spans="1:21" ht="48" x14ac:dyDescent="0.2">
      <c r="A3978" s="9">
        <v>3294</v>
      </c>
      <c r="B3978" s="3" t="s">
        <v>3294</v>
      </c>
      <c r="C3978" s="3" t="s">
        <v>7404</v>
      </c>
      <c r="D3978" s="6">
        <v>600</v>
      </c>
      <c r="E3978" s="8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15">ROUND(E3978/D3978*100,0)</f>
        <v>118</v>
      </c>
      <c r="P3978" s="6">
        <f t="shared" ref="P3978:P4041" si="316">IFERROR(ROUND(E3978/L3978,2),0)</f>
        <v>29.58</v>
      </c>
      <c r="Q3978" s="12" t="s">
        <v>8315</v>
      </c>
      <c r="R3978" t="s">
        <v>8316</v>
      </c>
      <c r="S3978" s="16">
        <f t="shared" ref="S3978:S4041" si="317">(((J3978/60)/60)/24)+DATE(1970,1,1)</f>
        <v>42141.541134259256</v>
      </c>
      <c r="T3978" s="16">
        <f t="shared" ref="T3978:T4041" si="318">(((I3978/60)/60)/24)+DATE(1970,1,1)</f>
        <v>42171.541134259256</v>
      </c>
      <c r="U3978">
        <f t="shared" ref="U3978:U4041" si="319">YEAR(S3978)</f>
        <v>2015</v>
      </c>
    </row>
    <row r="3979" spans="1:21" ht="48" x14ac:dyDescent="0.2">
      <c r="A3979" s="9">
        <v>3539</v>
      </c>
      <c r="B3979" s="3" t="s">
        <v>3538</v>
      </c>
      <c r="C3979" s="3" t="s">
        <v>7649</v>
      </c>
      <c r="D3979" s="6">
        <v>600</v>
      </c>
      <c r="E3979" s="8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15"/>
        <v>120</v>
      </c>
      <c r="P3979" s="6">
        <f t="shared" si="316"/>
        <v>55.23</v>
      </c>
      <c r="Q3979" s="12" t="s">
        <v>8315</v>
      </c>
      <c r="R3979" t="s">
        <v>8316</v>
      </c>
      <c r="S3979" s="16">
        <f t="shared" si="317"/>
        <v>42600.756041666667</v>
      </c>
      <c r="T3979" s="16">
        <f t="shared" si="318"/>
        <v>42621.756041666667</v>
      </c>
      <c r="U3979">
        <f t="shared" si="319"/>
        <v>2016</v>
      </c>
    </row>
    <row r="3980" spans="1:21" ht="48" x14ac:dyDescent="0.2">
      <c r="A3980" s="9">
        <v>3577</v>
      </c>
      <c r="B3980" s="3" t="s">
        <v>3576</v>
      </c>
      <c r="C3980" s="3" t="s">
        <v>7687</v>
      </c>
      <c r="D3980" s="6">
        <v>600</v>
      </c>
      <c r="E3980" s="8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15"/>
        <v>130</v>
      </c>
      <c r="P3980" s="6">
        <f t="shared" si="316"/>
        <v>28.89</v>
      </c>
      <c r="Q3980" s="12" t="s">
        <v>8315</v>
      </c>
      <c r="R3980" t="s">
        <v>8316</v>
      </c>
      <c r="S3980" s="16">
        <f t="shared" si="317"/>
        <v>42093.786840277782</v>
      </c>
      <c r="T3980" s="16">
        <f t="shared" si="318"/>
        <v>42120.26944444445</v>
      </c>
      <c r="U3980">
        <f t="shared" si="319"/>
        <v>2015</v>
      </c>
    </row>
    <row r="3981" spans="1:21" ht="32" x14ac:dyDescent="0.2">
      <c r="A3981" s="9">
        <v>3826</v>
      </c>
      <c r="B3981" s="3" t="s">
        <v>3823</v>
      </c>
      <c r="C3981" s="3" t="s">
        <v>7935</v>
      </c>
      <c r="D3981" s="6">
        <v>600</v>
      </c>
      <c r="E3981" s="8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15"/>
        <v>119</v>
      </c>
      <c r="P3981" s="6">
        <f t="shared" si="316"/>
        <v>27.5</v>
      </c>
      <c r="Q3981" s="12" t="s">
        <v>8315</v>
      </c>
      <c r="R3981" t="s">
        <v>8316</v>
      </c>
      <c r="S3981" s="16">
        <f t="shared" si="317"/>
        <v>42101.423541666663</v>
      </c>
      <c r="T3981" s="16">
        <f t="shared" si="318"/>
        <v>42131.423541666663</v>
      </c>
      <c r="U3981">
        <f t="shared" si="319"/>
        <v>2015</v>
      </c>
    </row>
    <row r="3982" spans="1:21" ht="48" x14ac:dyDescent="0.2">
      <c r="A3982" s="9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15"/>
        <v>17</v>
      </c>
      <c r="P3982" s="6">
        <f t="shared" si="316"/>
        <v>33.33</v>
      </c>
      <c r="Q3982" s="12" t="s">
        <v>8315</v>
      </c>
      <c r="R3982" t="s">
        <v>8316</v>
      </c>
      <c r="S3982" s="16">
        <f t="shared" si="317"/>
        <v>42057.190960648149</v>
      </c>
      <c r="T3982" s="16">
        <f t="shared" si="318"/>
        <v>42087.149293981478</v>
      </c>
      <c r="U3982">
        <f t="shared" si="319"/>
        <v>2015</v>
      </c>
    </row>
    <row r="3983" spans="1:21" ht="48" x14ac:dyDescent="0.2">
      <c r="A3983" s="9">
        <v>4044</v>
      </c>
      <c r="B3983" s="3" t="s">
        <v>4040</v>
      </c>
      <c r="C3983" s="3" t="s">
        <v>8148</v>
      </c>
      <c r="D3983" s="6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15"/>
        <v>38</v>
      </c>
      <c r="P3983" s="6">
        <f t="shared" si="316"/>
        <v>56.25</v>
      </c>
      <c r="Q3983" s="12" t="s">
        <v>8315</v>
      </c>
      <c r="R3983" t="s">
        <v>8316</v>
      </c>
      <c r="S3983" s="16">
        <f t="shared" si="317"/>
        <v>42074.219699074078</v>
      </c>
      <c r="T3983" s="16">
        <f t="shared" si="318"/>
        <v>42104.208333333328</v>
      </c>
      <c r="U3983">
        <f t="shared" si="319"/>
        <v>2015</v>
      </c>
    </row>
    <row r="3984" spans="1:21" ht="48" x14ac:dyDescent="0.2">
      <c r="A3984" s="9">
        <v>4101</v>
      </c>
      <c r="B3984" s="3" t="s">
        <v>4097</v>
      </c>
      <c r="C3984" s="3" t="s">
        <v>8204</v>
      </c>
      <c r="D3984" s="6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15"/>
        <v>0</v>
      </c>
      <c r="P3984" s="6">
        <f t="shared" si="316"/>
        <v>0</v>
      </c>
      <c r="Q3984" s="12" t="s">
        <v>8315</v>
      </c>
      <c r="R3984" t="s">
        <v>8316</v>
      </c>
      <c r="S3984" s="16">
        <f t="shared" si="317"/>
        <v>42730.903726851851</v>
      </c>
      <c r="T3984" s="16">
        <f t="shared" si="318"/>
        <v>42760.903726851851</v>
      </c>
      <c r="U3984">
        <f t="shared" si="319"/>
        <v>2016</v>
      </c>
    </row>
    <row r="3985" spans="1:21" ht="48" x14ac:dyDescent="0.2">
      <c r="A3985" s="9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15"/>
        <v>0</v>
      </c>
      <c r="P3985" s="6">
        <f t="shared" si="316"/>
        <v>0</v>
      </c>
      <c r="Q3985" s="12" t="s">
        <v>8315</v>
      </c>
      <c r="R3985" t="s">
        <v>8316</v>
      </c>
      <c r="S3985" s="16">
        <f t="shared" si="317"/>
        <v>42096.544548611113</v>
      </c>
      <c r="T3985" s="16">
        <f t="shared" si="318"/>
        <v>42126.544548611113</v>
      </c>
      <c r="U3985">
        <f t="shared" si="319"/>
        <v>2015</v>
      </c>
    </row>
    <row r="3986" spans="1:21" ht="48" x14ac:dyDescent="0.2">
      <c r="A3986" s="9">
        <v>2844</v>
      </c>
      <c r="B3986" s="3" t="s">
        <v>2844</v>
      </c>
      <c r="C3986" s="3" t="s">
        <v>6954</v>
      </c>
      <c r="D3986" s="6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15"/>
        <v>5</v>
      </c>
      <c r="P3986" s="6">
        <f t="shared" si="316"/>
        <v>30</v>
      </c>
      <c r="Q3986" s="12" t="s">
        <v>8315</v>
      </c>
      <c r="R3986" t="s">
        <v>8316</v>
      </c>
      <c r="S3986" s="16">
        <f t="shared" si="317"/>
        <v>42709.546064814815</v>
      </c>
      <c r="T3986" s="16">
        <f t="shared" si="318"/>
        <v>42739.546064814815</v>
      </c>
      <c r="U3986">
        <f t="shared" si="319"/>
        <v>2016</v>
      </c>
    </row>
    <row r="3987" spans="1:21" ht="48" x14ac:dyDescent="0.2">
      <c r="A3987" s="9">
        <v>3378</v>
      </c>
      <c r="B3987" s="3" t="s">
        <v>3377</v>
      </c>
      <c r="C3987" s="3" t="s">
        <v>7488</v>
      </c>
      <c r="D3987" s="6">
        <v>550</v>
      </c>
      <c r="E3987" s="8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15"/>
        <v>108</v>
      </c>
      <c r="P3987" s="6">
        <f t="shared" si="316"/>
        <v>28.19</v>
      </c>
      <c r="Q3987" s="12" t="s">
        <v>8315</v>
      </c>
      <c r="R3987" t="s">
        <v>8316</v>
      </c>
      <c r="S3987" s="16">
        <f t="shared" si="317"/>
        <v>41858.355393518519</v>
      </c>
      <c r="T3987" s="16">
        <f t="shared" si="318"/>
        <v>41882.547222222223</v>
      </c>
      <c r="U3987">
        <f t="shared" si="319"/>
        <v>2014</v>
      </c>
    </row>
    <row r="3988" spans="1:21" ht="48" x14ac:dyDescent="0.2">
      <c r="A3988" s="9">
        <v>3394</v>
      </c>
      <c r="B3988" s="3" t="s">
        <v>3393</v>
      </c>
      <c r="C3988" s="3" t="s">
        <v>7504</v>
      </c>
      <c r="D3988" s="6">
        <v>550</v>
      </c>
      <c r="E3988" s="8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15"/>
        <v>142</v>
      </c>
      <c r="P3988" s="6">
        <f t="shared" si="316"/>
        <v>29</v>
      </c>
      <c r="Q3988" s="12" t="s">
        <v>8315</v>
      </c>
      <c r="R3988" t="s">
        <v>8316</v>
      </c>
      <c r="S3988" s="16">
        <f t="shared" si="317"/>
        <v>41817.59542824074</v>
      </c>
      <c r="T3988" s="16">
        <f t="shared" si="318"/>
        <v>41847.59542824074</v>
      </c>
      <c r="U3988">
        <f t="shared" si="319"/>
        <v>2014</v>
      </c>
    </row>
    <row r="3989" spans="1:21" ht="32" x14ac:dyDescent="0.2">
      <c r="A3989" s="9">
        <v>3607</v>
      </c>
      <c r="B3989" s="3" t="s">
        <v>3606</v>
      </c>
      <c r="C3989" s="3" t="s">
        <v>7717</v>
      </c>
      <c r="D3989" s="6">
        <v>550</v>
      </c>
      <c r="E3989" s="8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15"/>
        <v>105</v>
      </c>
      <c r="P3989" s="6">
        <f t="shared" si="316"/>
        <v>29</v>
      </c>
      <c r="Q3989" s="12" t="s">
        <v>8315</v>
      </c>
      <c r="R3989" t="s">
        <v>8316</v>
      </c>
      <c r="S3989" s="16">
        <f t="shared" si="317"/>
        <v>42338.963912037041</v>
      </c>
      <c r="T3989" s="16">
        <f t="shared" si="318"/>
        <v>42353</v>
      </c>
      <c r="U3989">
        <f t="shared" si="319"/>
        <v>2015</v>
      </c>
    </row>
    <row r="3990" spans="1:21" ht="32" x14ac:dyDescent="0.2">
      <c r="A3990" s="9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15"/>
        <v>0</v>
      </c>
      <c r="P3990" s="6">
        <f t="shared" si="316"/>
        <v>0</v>
      </c>
      <c r="Q3990" s="12" t="s">
        <v>8315</v>
      </c>
      <c r="R3990" t="s">
        <v>8316</v>
      </c>
      <c r="S3990" s="16">
        <f t="shared" si="317"/>
        <v>42421.141469907408</v>
      </c>
      <c r="T3990" s="16">
        <f t="shared" si="318"/>
        <v>42481.099803240737</v>
      </c>
      <c r="U3990">
        <f t="shared" si="319"/>
        <v>2016</v>
      </c>
    </row>
    <row r="3991" spans="1:21" ht="48" x14ac:dyDescent="0.2">
      <c r="A3991" s="9">
        <v>539</v>
      </c>
      <c r="B3991" s="3" t="s">
        <v>540</v>
      </c>
      <c r="C3991" s="3" t="s">
        <v>4649</v>
      </c>
      <c r="D3991" s="6">
        <v>500</v>
      </c>
      <c r="E3991" s="8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15"/>
        <v>101</v>
      </c>
      <c r="P3991" s="6">
        <f t="shared" si="316"/>
        <v>25.16</v>
      </c>
      <c r="Q3991" s="12" t="s">
        <v>8315</v>
      </c>
      <c r="R3991" t="s">
        <v>8316</v>
      </c>
      <c r="S3991" s="16">
        <f t="shared" si="317"/>
        <v>42535.049849537041</v>
      </c>
      <c r="T3991" s="16">
        <f t="shared" si="318"/>
        <v>42556.049849537041</v>
      </c>
      <c r="U3991">
        <f t="shared" si="319"/>
        <v>2016</v>
      </c>
    </row>
    <row r="3992" spans="1:21" ht="48" x14ac:dyDescent="0.2">
      <c r="A3992" s="9">
        <v>1294</v>
      </c>
      <c r="B3992" s="3" t="s">
        <v>1295</v>
      </c>
      <c r="C3992" s="3" t="s">
        <v>5404</v>
      </c>
      <c r="D3992" s="6">
        <v>500</v>
      </c>
      <c r="E3992" s="8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15"/>
        <v>122</v>
      </c>
      <c r="P3992" s="6">
        <f t="shared" si="316"/>
        <v>27.73</v>
      </c>
      <c r="Q3992" s="12" t="s">
        <v>8315</v>
      </c>
      <c r="R3992" t="s">
        <v>8316</v>
      </c>
      <c r="S3992" s="16">
        <f t="shared" si="317"/>
        <v>42278.453668981485</v>
      </c>
      <c r="T3992" s="16">
        <f t="shared" si="318"/>
        <v>42296.458333333328</v>
      </c>
      <c r="U3992">
        <f t="shared" si="319"/>
        <v>2015</v>
      </c>
    </row>
    <row r="3993" spans="1:21" ht="48" x14ac:dyDescent="0.2">
      <c r="A3993" s="9">
        <v>2801</v>
      </c>
      <c r="B3993" s="3" t="s">
        <v>2801</v>
      </c>
      <c r="C3993" s="3" t="s">
        <v>6911</v>
      </c>
      <c r="D3993" s="6">
        <v>500</v>
      </c>
      <c r="E3993" s="8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15"/>
        <v>133</v>
      </c>
      <c r="P3993" s="6">
        <f t="shared" si="316"/>
        <v>51.23</v>
      </c>
      <c r="Q3993" s="12" t="s">
        <v>8315</v>
      </c>
      <c r="R3993" t="s">
        <v>8316</v>
      </c>
      <c r="S3993" s="16">
        <f t="shared" si="317"/>
        <v>41900.243159722224</v>
      </c>
      <c r="T3993" s="16">
        <f t="shared" si="318"/>
        <v>41922.458333333336</v>
      </c>
      <c r="U3993">
        <f t="shared" si="319"/>
        <v>2014</v>
      </c>
    </row>
    <row r="3994" spans="1:21" ht="48" x14ac:dyDescent="0.2">
      <c r="A3994" s="9">
        <v>2849</v>
      </c>
      <c r="B3994" s="3" t="s">
        <v>2849</v>
      </c>
      <c r="C3994" s="3" t="s">
        <v>6959</v>
      </c>
      <c r="D3994" s="6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15"/>
        <v>1</v>
      </c>
      <c r="P3994" s="6">
        <f t="shared" si="316"/>
        <v>5</v>
      </c>
      <c r="Q3994" s="12" t="s">
        <v>8315</v>
      </c>
      <c r="R3994" t="s">
        <v>8316</v>
      </c>
      <c r="S3994" s="16">
        <f t="shared" si="317"/>
        <v>42453.428240740745</v>
      </c>
      <c r="T3994" s="16">
        <f t="shared" si="318"/>
        <v>42483.428240740745</v>
      </c>
      <c r="U3994">
        <f t="shared" si="319"/>
        <v>2016</v>
      </c>
    </row>
    <row r="3995" spans="1:21" ht="48" x14ac:dyDescent="0.2">
      <c r="A3995" s="9">
        <v>2895</v>
      </c>
      <c r="B3995" s="3" t="s">
        <v>2895</v>
      </c>
      <c r="C3995" s="3" t="s">
        <v>7005</v>
      </c>
      <c r="D3995" s="6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15"/>
        <v>5</v>
      </c>
      <c r="P3995" s="6">
        <f t="shared" si="316"/>
        <v>5.75</v>
      </c>
      <c r="Q3995" s="12" t="s">
        <v>8315</v>
      </c>
      <c r="R3995" t="s">
        <v>8316</v>
      </c>
      <c r="S3995" s="16">
        <f t="shared" si="317"/>
        <v>41811.555462962962</v>
      </c>
      <c r="T3995" s="16">
        <f t="shared" si="318"/>
        <v>41812.875</v>
      </c>
      <c r="U3995">
        <f t="shared" si="319"/>
        <v>2014</v>
      </c>
    </row>
    <row r="3996" spans="1:21" ht="48" x14ac:dyDescent="0.2">
      <c r="A3996" s="9">
        <v>3133</v>
      </c>
      <c r="B3996" s="3" t="s">
        <v>3133</v>
      </c>
      <c r="C3996" s="3" t="s">
        <v>7243</v>
      </c>
      <c r="D3996" s="6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15"/>
        <v>108</v>
      </c>
      <c r="P3996" s="6">
        <f t="shared" si="316"/>
        <v>33.75</v>
      </c>
      <c r="Q3996" s="12" t="s">
        <v>8315</v>
      </c>
      <c r="R3996" t="s">
        <v>8316</v>
      </c>
      <c r="S3996" s="16">
        <f t="shared" si="317"/>
        <v>42788.565208333333</v>
      </c>
      <c r="T3996" s="16">
        <f t="shared" si="318"/>
        <v>42818.523541666669</v>
      </c>
      <c r="U3996">
        <f t="shared" si="319"/>
        <v>2017</v>
      </c>
    </row>
    <row r="3997" spans="1:21" ht="48" x14ac:dyDescent="0.2">
      <c r="A3997" s="9">
        <v>3136</v>
      </c>
      <c r="B3997" s="3" t="s">
        <v>3136</v>
      </c>
      <c r="C3997" s="3" t="s">
        <v>7246</v>
      </c>
      <c r="D3997" s="6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15"/>
        <v>128</v>
      </c>
      <c r="P3997" s="6">
        <f t="shared" si="316"/>
        <v>29.05</v>
      </c>
      <c r="Q3997" s="12" t="s">
        <v>8315</v>
      </c>
      <c r="R3997" t="s">
        <v>8316</v>
      </c>
      <c r="S3997" s="16">
        <f t="shared" si="317"/>
        <v>42789.462430555555</v>
      </c>
      <c r="T3997" s="16">
        <f t="shared" si="318"/>
        <v>42825.957638888889</v>
      </c>
      <c r="U3997">
        <f t="shared" si="319"/>
        <v>2017</v>
      </c>
    </row>
    <row r="3998" spans="1:21" ht="64" x14ac:dyDescent="0.2">
      <c r="A3998" s="9">
        <v>3141</v>
      </c>
      <c r="B3998" s="3" t="s">
        <v>3141</v>
      </c>
      <c r="C3998" s="3" t="s">
        <v>7251</v>
      </c>
      <c r="D3998" s="6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15"/>
        <v>52</v>
      </c>
      <c r="P3998" s="6">
        <f t="shared" si="316"/>
        <v>32.25</v>
      </c>
      <c r="Q3998" s="12" t="s">
        <v>8315</v>
      </c>
      <c r="R3998" t="s">
        <v>8316</v>
      </c>
      <c r="S3998" s="16">
        <f t="shared" si="317"/>
        <v>42800.753333333334</v>
      </c>
      <c r="T3998" s="16">
        <f t="shared" si="318"/>
        <v>42841.833333333328</v>
      </c>
      <c r="U3998">
        <f t="shared" si="319"/>
        <v>2017</v>
      </c>
    </row>
    <row r="3999" spans="1:21" ht="48" x14ac:dyDescent="0.2">
      <c r="A3999" s="9">
        <v>3181</v>
      </c>
      <c r="B3999" s="3" t="s">
        <v>3181</v>
      </c>
      <c r="C3999" s="3" t="s">
        <v>7291</v>
      </c>
      <c r="D3999" s="6">
        <v>500</v>
      </c>
      <c r="E3999" s="8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15"/>
        <v>109</v>
      </c>
      <c r="P3999" s="6">
        <f t="shared" si="316"/>
        <v>36.33</v>
      </c>
      <c r="Q3999" s="12" t="s">
        <v>8315</v>
      </c>
      <c r="R3999" t="s">
        <v>8316</v>
      </c>
      <c r="S3999" s="16">
        <f t="shared" si="317"/>
        <v>41779.310034722221</v>
      </c>
      <c r="T3999" s="16">
        <f t="shared" si="318"/>
        <v>41805.666666666664</v>
      </c>
      <c r="U3999">
        <f t="shared" si="319"/>
        <v>2014</v>
      </c>
    </row>
    <row r="4000" spans="1:21" ht="48" x14ac:dyDescent="0.2">
      <c r="A4000" s="9">
        <v>3289</v>
      </c>
      <c r="B4000" s="3" t="s">
        <v>3289</v>
      </c>
      <c r="C4000" s="3" t="s">
        <v>7399</v>
      </c>
      <c r="D4000" s="6">
        <v>500</v>
      </c>
      <c r="E4000" s="8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15"/>
        <v>133</v>
      </c>
      <c r="P4000" s="6">
        <f t="shared" si="316"/>
        <v>26.61</v>
      </c>
      <c r="Q4000" s="12" t="s">
        <v>8315</v>
      </c>
      <c r="R4000" t="s">
        <v>8316</v>
      </c>
      <c r="S4000" s="16">
        <f t="shared" si="317"/>
        <v>42758.368078703701</v>
      </c>
      <c r="T4000" s="16">
        <f t="shared" si="318"/>
        <v>42786.368078703701</v>
      </c>
      <c r="U4000">
        <f t="shared" si="319"/>
        <v>2017</v>
      </c>
    </row>
    <row r="4001" spans="1:21" ht="48" x14ac:dyDescent="0.2">
      <c r="A4001" s="9">
        <v>3291</v>
      </c>
      <c r="B4001" s="3" t="s">
        <v>3291</v>
      </c>
      <c r="C4001" s="3" t="s">
        <v>7401</v>
      </c>
      <c r="D4001" s="6">
        <v>500</v>
      </c>
      <c r="E4001" s="8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15"/>
        <v>114</v>
      </c>
      <c r="P4001" s="6">
        <f t="shared" si="316"/>
        <v>40.71</v>
      </c>
      <c r="Q4001" s="12" t="s">
        <v>8315</v>
      </c>
      <c r="R4001" t="s">
        <v>8316</v>
      </c>
      <c r="S4001" s="16">
        <f t="shared" si="317"/>
        <v>42232.702546296292</v>
      </c>
      <c r="T4001" s="16">
        <f t="shared" si="318"/>
        <v>42264.165972222225</v>
      </c>
      <c r="U4001">
        <f t="shared" si="319"/>
        <v>2015</v>
      </c>
    </row>
    <row r="4002" spans="1:21" ht="48" x14ac:dyDescent="0.2">
      <c r="A4002" s="9">
        <v>3319</v>
      </c>
      <c r="B4002" s="3" t="s">
        <v>3319</v>
      </c>
      <c r="C4002" s="3" t="s">
        <v>7429</v>
      </c>
      <c r="D4002" s="6">
        <v>500</v>
      </c>
      <c r="E4002" s="8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15"/>
        <v>108</v>
      </c>
      <c r="P4002" s="6">
        <f t="shared" si="316"/>
        <v>33.75</v>
      </c>
      <c r="Q4002" s="12" t="s">
        <v>8315</v>
      </c>
      <c r="R4002" t="s">
        <v>8316</v>
      </c>
      <c r="S4002" s="16">
        <f t="shared" si="317"/>
        <v>41990.585486111115</v>
      </c>
      <c r="T4002" s="16">
        <f t="shared" si="318"/>
        <v>42035.585486111115</v>
      </c>
      <c r="U4002">
        <f t="shared" si="319"/>
        <v>2014</v>
      </c>
    </row>
    <row r="4003" spans="1:21" ht="48" x14ac:dyDescent="0.2">
      <c r="A4003" s="9">
        <v>3321</v>
      </c>
      <c r="B4003" s="3" t="s">
        <v>3321</v>
      </c>
      <c r="C4003" s="3" t="s">
        <v>7431</v>
      </c>
      <c r="D4003" s="6">
        <v>500</v>
      </c>
      <c r="E4003" s="8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15"/>
        <v>107</v>
      </c>
      <c r="P4003" s="6">
        <f t="shared" si="316"/>
        <v>35.799999999999997</v>
      </c>
      <c r="Q4003" s="12" t="s">
        <v>8315</v>
      </c>
      <c r="R4003" t="s">
        <v>8316</v>
      </c>
      <c r="S4003" s="16">
        <f t="shared" si="317"/>
        <v>41914.100289351853</v>
      </c>
      <c r="T4003" s="16">
        <f t="shared" si="318"/>
        <v>41928.165972222225</v>
      </c>
      <c r="U4003">
        <f t="shared" si="319"/>
        <v>2014</v>
      </c>
    </row>
    <row r="4004" spans="1:21" ht="48" x14ac:dyDescent="0.2">
      <c r="A4004" s="9">
        <v>3345</v>
      </c>
      <c r="B4004" s="3" t="s">
        <v>3345</v>
      </c>
      <c r="C4004" s="3" t="s">
        <v>7455</v>
      </c>
      <c r="D4004" s="6">
        <v>500</v>
      </c>
      <c r="E4004" s="8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15"/>
        <v>130</v>
      </c>
      <c r="P4004" s="6">
        <f t="shared" si="316"/>
        <v>50</v>
      </c>
      <c r="Q4004" s="12" t="s">
        <v>8315</v>
      </c>
      <c r="R4004" t="s">
        <v>8316</v>
      </c>
      <c r="S4004" s="16">
        <f t="shared" si="317"/>
        <v>42053.106111111112</v>
      </c>
      <c r="T4004" s="16">
        <f t="shared" si="318"/>
        <v>42112.025694444441</v>
      </c>
      <c r="U4004">
        <f t="shared" si="319"/>
        <v>2015</v>
      </c>
    </row>
    <row r="4005" spans="1:21" ht="48" x14ac:dyDescent="0.2">
      <c r="A4005" s="9">
        <v>3353</v>
      </c>
      <c r="B4005" s="3" t="s">
        <v>3352</v>
      </c>
      <c r="C4005" s="3" t="s">
        <v>7463</v>
      </c>
      <c r="D4005" s="6">
        <v>500</v>
      </c>
      <c r="E4005" s="8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15"/>
        <v>315</v>
      </c>
      <c r="P4005" s="6">
        <f t="shared" si="316"/>
        <v>35.799999999999997</v>
      </c>
      <c r="Q4005" s="12" t="s">
        <v>8315</v>
      </c>
      <c r="R4005" t="s">
        <v>8316</v>
      </c>
      <c r="S4005" s="16">
        <f t="shared" si="317"/>
        <v>42479.432291666672</v>
      </c>
      <c r="T4005" s="16">
        <f t="shared" si="318"/>
        <v>42492.958333333328</v>
      </c>
      <c r="U4005">
        <f t="shared" si="319"/>
        <v>2016</v>
      </c>
    </row>
    <row r="4006" spans="1:21" ht="48" x14ac:dyDescent="0.2">
      <c r="A4006" s="9">
        <v>3362</v>
      </c>
      <c r="B4006" s="3" t="s">
        <v>3361</v>
      </c>
      <c r="C4006" s="3" t="s">
        <v>7472</v>
      </c>
      <c r="D4006" s="6">
        <v>500</v>
      </c>
      <c r="E4006" s="8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15"/>
        <v>218</v>
      </c>
      <c r="P4006" s="6">
        <f t="shared" si="316"/>
        <v>54.5</v>
      </c>
      <c r="Q4006" s="12" t="s">
        <v>8315</v>
      </c>
      <c r="R4006" t="s">
        <v>8316</v>
      </c>
      <c r="S4006" s="16">
        <f t="shared" si="317"/>
        <v>42056.091631944444</v>
      </c>
      <c r="T4006" s="16">
        <f t="shared" si="318"/>
        <v>42070.204861111109</v>
      </c>
      <c r="U4006">
        <f t="shared" si="319"/>
        <v>2015</v>
      </c>
    </row>
    <row r="4007" spans="1:21" ht="48" x14ac:dyDescent="0.2">
      <c r="A4007" s="9">
        <v>3366</v>
      </c>
      <c r="B4007" s="3" t="s">
        <v>3365</v>
      </c>
      <c r="C4007" s="3" t="s">
        <v>7476</v>
      </c>
      <c r="D4007" s="6">
        <v>500</v>
      </c>
      <c r="E4007" s="8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15"/>
        <v>221</v>
      </c>
      <c r="P4007" s="6">
        <f t="shared" si="316"/>
        <v>61.39</v>
      </c>
      <c r="Q4007" s="12" t="s">
        <v>8315</v>
      </c>
      <c r="R4007" t="s">
        <v>8316</v>
      </c>
      <c r="S4007" s="16">
        <f t="shared" si="317"/>
        <v>42107.067557870367</v>
      </c>
      <c r="T4007" s="16">
        <f t="shared" si="318"/>
        <v>42137.067557870367</v>
      </c>
      <c r="U4007">
        <f t="shared" si="319"/>
        <v>2015</v>
      </c>
    </row>
    <row r="4008" spans="1:21" ht="48" x14ac:dyDescent="0.2">
      <c r="A4008" s="9">
        <v>3391</v>
      </c>
      <c r="B4008" s="3" t="s">
        <v>3390</v>
      </c>
      <c r="C4008" s="3" t="s">
        <v>7501</v>
      </c>
      <c r="D4008" s="6">
        <v>500</v>
      </c>
      <c r="E4008" s="8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15"/>
        <v>223</v>
      </c>
      <c r="P4008" s="6">
        <f t="shared" si="316"/>
        <v>61.94</v>
      </c>
      <c r="Q4008" s="12" t="s">
        <v>8315</v>
      </c>
      <c r="R4008" t="s">
        <v>8316</v>
      </c>
      <c r="S4008" s="16">
        <f t="shared" si="317"/>
        <v>41830.545694444445</v>
      </c>
      <c r="T4008" s="16">
        <f t="shared" si="318"/>
        <v>41859.936111111114</v>
      </c>
      <c r="U4008">
        <f t="shared" si="319"/>
        <v>2014</v>
      </c>
    </row>
    <row r="4009" spans="1:21" ht="48" x14ac:dyDescent="0.2">
      <c r="A4009" s="9">
        <v>3392</v>
      </c>
      <c r="B4009" s="3" t="s">
        <v>3391</v>
      </c>
      <c r="C4009" s="3" t="s">
        <v>7502</v>
      </c>
      <c r="D4009" s="6">
        <v>500</v>
      </c>
      <c r="E4009" s="8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 s="6">
        <f t="shared" si="316"/>
        <v>41.67</v>
      </c>
      <c r="Q4009" s="12" t="s">
        <v>8315</v>
      </c>
      <c r="R4009" t="s">
        <v>8316</v>
      </c>
      <c r="S4009" s="16">
        <f t="shared" si="317"/>
        <v>42446.845543981486</v>
      </c>
      <c r="T4009" s="16">
        <f t="shared" si="318"/>
        <v>42496.845543981486</v>
      </c>
      <c r="U4009">
        <f t="shared" si="319"/>
        <v>2016</v>
      </c>
    </row>
    <row r="4010" spans="1:21" ht="32" x14ac:dyDescent="0.2">
      <c r="A4010" s="9">
        <v>3395</v>
      </c>
      <c r="B4010" s="3" t="s">
        <v>3394</v>
      </c>
      <c r="C4010" s="3" t="s">
        <v>7505</v>
      </c>
      <c r="D4010" s="6">
        <v>500</v>
      </c>
      <c r="E4010" s="8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15"/>
        <v>184</v>
      </c>
      <c r="P4010" s="6">
        <f t="shared" si="316"/>
        <v>24.21</v>
      </c>
      <c r="Q4010" s="12" t="s">
        <v>8315</v>
      </c>
      <c r="R4010" t="s">
        <v>8316</v>
      </c>
      <c r="S4010" s="16">
        <f t="shared" si="317"/>
        <v>42140.712314814817</v>
      </c>
      <c r="T4010" s="16">
        <f t="shared" si="318"/>
        <v>42154.756944444445</v>
      </c>
      <c r="U4010">
        <f t="shared" si="319"/>
        <v>2015</v>
      </c>
    </row>
    <row r="4011" spans="1:21" ht="48" x14ac:dyDescent="0.2">
      <c r="A4011" s="9">
        <v>3404</v>
      </c>
      <c r="B4011" s="3" t="s">
        <v>3403</v>
      </c>
      <c r="C4011" s="3" t="s">
        <v>7514</v>
      </c>
      <c r="D4011" s="6">
        <v>500</v>
      </c>
      <c r="E4011" s="8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15"/>
        <v>122</v>
      </c>
      <c r="P4011" s="6">
        <f t="shared" si="316"/>
        <v>203.33</v>
      </c>
      <c r="Q4011" s="12" t="s">
        <v>8315</v>
      </c>
      <c r="R4011" t="s">
        <v>8316</v>
      </c>
      <c r="S4011" s="16">
        <f t="shared" si="317"/>
        <v>42152.503495370373</v>
      </c>
      <c r="T4011" s="16">
        <f t="shared" si="318"/>
        <v>42172.503495370373</v>
      </c>
      <c r="U4011">
        <f t="shared" si="319"/>
        <v>2015</v>
      </c>
    </row>
    <row r="4012" spans="1:21" ht="48" x14ac:dyDescent="0.2">
      <c r="A4012" s="9">
        <v>3408</v>
      </c>
      <c r="B4012" s="3" t="s">
        <v>3407</v>
      </c>
      <c r="C4012" s="3" t="s">
        <v>7518</v>
      </c>
      <c r="D4012" s="6">
        <v>500</v>
      </c>
      <c r="E4012" s="8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15"/>
        <v>211</v>
      </c>
      <c r="P4012" s="6">
        <f t="shared" si="316"/>
        <v>58.61</v>
      </c>
      <c r="Q4012" s="12" t="s">
        <v>8315</v>
      </c>
      <c r="R4012" t="s">
        <v>8316</v>
      </c>
      <c r="S4012" s="16">
        <f t="shared" si="317"/>
        <v>41808.991944444446</v>
      </c>
      <c r="T4012" s="16">
        <f t="shared" si="318"/>
        <v>41838.991944444446</v>
      </c>
      <c r="U4012">
        <f t="shared" si="319"/>
        <v>2014</v>
      </c>
    </row>
    <row r="4013" spans="1:21" ht="48" x14ac:dyDescent="0.2">
      <c r="A4013" s="9">
        <v>3409</v>
      </c>
      <c r="B4013" s="3" t="s">
        <v>3408</v>
      </c>
      <c r="C4013" s="3" t="s">
        <v>7519</v>
      </c>
      <c r="D4013" s="6">
        <v>500</v>
      </c>
      <c r="E4013" s="8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15"/>
        <v>124</v>
      </c>
      <c r="P4013" s="6">
        <f t="shared" si="316"/>
        <v>29.43</v>
      </c>
      <c r="Q4013" s="12" t="s">
        <v>8315</v>
      </c>
      <c r="R4013" t="s">
        <v>8316</v>
      </c>
      <c r="S4013" s="16">
        <f t="shared" si="317"/>
        <v>42544.814328703709</v>
      </c>
      <c r="T4013" s="16">
        <f t="shared" si="318"/>
        <v>42582.873611111107</v>
      </c>
      <c r="U4013">
        <f t="shared" si="319"/>
        <v>2016</v>
      </c>
    </row>
    <row r="4014" spans="1:21" ht="48" x14ac:dyDescent="0.2">
      <c r="A4014" s="9">
        <v>3413</v>
      </c>
      <c r="B4014" s="3" t="s">
        <v>3412</v>
      </c>
      <c r="C4014" s="3" t="s">
        <v>7523</v>
      </c>
      <c r="D4014" s="6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15"/>
        <v>130</v>
      </c>
      <c r="P4014" s="6">
        <f t="shared" si="316"/>
        <v>46.43</v>
      </c>
      <c r="Q4014" s="12" t="s">
        <v>8315</v>
      </c>
      <c r="R4014" t="s">
        <v>8316</v>
      </c>
      <c r="S4014" s="16">
        <f t="shared" si="317"/>
        <v>42053.733078703706</v>
      </c>
      <c r="T4014" s="16">
        <f t="shared" si="318"/>
        <v>42063.207638888889</v>
      </c>
      <c r="U4014">
        <f t="shared" si="319"/>
        <v>2015</v>
      </c>
    </row>
    <row r="4015" spans="1:21" ht="48" x14ac:dyDescent="0.2">
      <c r="A4015" s="9">
        <v>3450</v>
      </c>
      <c r="B4015" s="3" t="s">
        <v>3449</v>
      </c>
      <c r="C4015" s="3" t="s">
        <v>7560</v>
      </c>
      <c r="D4015" s="6">
        <v>500</v>
      </c>
      <c r="E4015" s="8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15"/>
        <v>152</v>
      </c>
      <c r="P4015" s="6">
        <f t="shared" si="316"/>
        <v>19.489999999999998</v>
      </c>
      <c r="Q4015" s="12" t="s">
        <v>8315</v>
      </c>
      <c r="R4015" t="s">
        <v>8316</v>
      </c>
      <c r="S4015" s="16">
        <f t="shared" si="317"/>
        <v>42036.704525462963</v>
      </c>
      <c r="T4015" s="16">
        <f t="shared" si="318"/>
        <v>42096.662858796291</v>
      </c>
      <c r="U4015">
        <f t="shared" si="319"/>
        <v>2015</v>
      </c>
    </row>
    <row r="4016" spans="1:21" ht="48" x14ac:dyDescent="0.2">
      <c r="A4016" s="9">
        <v>3459</v>
      </c>
      <c r="B4016" s="3" t="s">
        <v>3458</v>
      </c>
      <c r="C4016" s="3" t="s">
        <v>7569</v>
      </c>
      <c r="D4016" s="6">
        <v>500</v>
      </c>
      <c r="E4016" s="8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15"/>
        <v>126</v>
      </c>
      <c r="P4016" s="6">
        <f t="shared" si="316"/>
        <v>17.53</v>
      </c>
      <c r="Q4016" s="12" t="s">
        <v>8315</v>
      </c>
      <c r="R4016" t="s">
        <v>8316</v>
      </c>
      <c r="S4016" s="16">
        <f t="shared" si="317"/>
        <v>42480.479861111111</v>
      </c>
      <c r="T4016" s="16">
        <f t="shared" si="318"/>
        <v>42510.479861111111</v>
      </c>
      <c r="U4016">
        <f t="shared" si="319"/>
        <v>2016</v>
      </c>
    </row>
    <row r="4017" spans="1:21" ht="48" x14ac:dyDescent="0.2">
      <c r="A4017" s="9">
        <v>3460</v>
      </c>
      <c r="B4017" s="3" t="s">
        <v>3459</v>
      </c>
      <c r="C4017" s="3" t="s">
        <v>7570</v>
      </c>
      <c r="D4017" s="6">
        <v>500</v>
      </c>
      <c r="E4017" s="8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15"/>
        <v>190</v>
      </c>
      <c r="P4017" s="6">
        <f t="shared" si="316"/>
        <v>50</v>
      </c>
      <c r="Q4017" s="12" t="s">
        <v>8315</v>
      </c>
      <c r="R4017" t="s">
        <v>8316</v>
      </c>
      <c r="S4017" s="16">
        <f t="shared" si="317"/>
        <v>41852.527222222219</v>
      </c>
      <c r="T4017" s="16">
        <f t="shared" si="318"/>
        <v>41866.527222222219</v>
      </c>
      <c r="U4017">
        <f t="shared" si="319"/>
        <v>2014</v>
      </c>
    </row>
    <row r="4018" spans="1:21" ht="48" x14ac:dyDescent="0.2">
      <c r="A4018" s="9">
        <v>3461</v>
      </c>
      <c r="B4018" s="3" t="s">
        <v>3460</v>
      </c>
      <c r="C4018" s="3" t="s">
        <v>7571</v>
      </c>
      <c r="D4018" s="6">
        <v>500</v>
      </c>
      <c r="E4018" s="8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15"/>
        <v>139</v>
      </c>
      <c r="P4018" s="6">
        <f t="shared" si="316"/>
        <v>57.92</v>
      </c>
      <c r="Q4018" s="12" t="s">
        <v>8315</v>
      </c>
      <c r="R4018" t="s">
        <v>8316</v>
      </c>
      <c r="S4018" s="16">
        <f t="shared" si="317"/>
        <v>42643.632858796293</v>
      </c>
      <c r="T4018" s="16">
        <f t="shared" si="318"/>
        <v>42672.125</v>
      </c>
      <c r="U4018">
        <f t="shared" si="319"/>
        <v>2016</v>
      </c>
    </row>
    <row r="4019" spans="1:21" ht="48" x14ac:dyDescent="0.2">
      <c r="A4019" s="9">
        <v>3471</v>
      </c>
      <c r="B4019" s="3" t="s">
        <v>3470</v>
      </c>
      <c r="C4019" s="3" t="s">
        <v>7581</v>
      </c>
      <c r="D4019" s="6">
        <v>500</v>
      </c>
      <c r="E4019" s="8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15"/>
        <v>215</v>
      </c>
      <c r="P4019" s="6">
        <f t="shared" si="316"/>
        <v>35.770000000000003</v>
      </c>
      <c r="Q4019" s="12" t="s">
        <v>8315</v>
      </c>
      <c r="R4019" t="s">
        <v>8316</v>
      </c>
      <c r="S4019" s="16">
        <f t="shared" si="317"/>
        <v>41841.820486111108</v>
      </c>
      <c r="T4019" s="16">
        <f t="shared" si="318"/>
        <v>41882.833333333336</v>
      </c>
      <c r="U4019">
        <f t="shared" si="319"/>
        <v>2014</v>
      </c>
    </row>
    <row r="4020" spans="1:21" ht="48" x14ac:dyDescent="0.2">
      <c r="A4020" s="9">
        <v>3491</v>
      </c>
      <c r="B4020" s="3" t="s">
        <v>3490</v>
      </c>
      <c r="C4020" s="3" t="s">
        <v>7601</v>
      </c>
      <c r="D4020" s="6">
        <v>500</v>
      </c>
      <c r="E4020" s="8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15"/>
        <v>158</v>
      </c>
      <c r="P4020" s="6">
        <f t="shared" si="316"/>
        <v>79.099999999999994</v>
      </c>
      <c r="Q4020" s="12" t="s">
        <v>8315</v>
      </c>
      <c r="R4020" t="s">
        <v>8316</v>
      </c>
      <c r="S4020" s="16">
        <f t="shared" si="317"/>
        <v>42121.249814814815</v>
      </c>
      <c r="T4020" s="16">
        <f t="shared" si="318"/>
        <v>42142.249814814815</v>
      </c>
      <c r="U4020">
        <f t="shared" si="319"/>
        <v>2015</v>
      </c>
    </row>
    <row r="4021" spans="1:21" ht="48" x14ac:dyDescent="0.2">
      <c r="A4021" s="9">
        <v>3514</v>
      </c>
      <c r="B4021" s="3" t="s">
        <v>3513</v>
      </c>
      <c r="C4021" s="3" t="s">
        <v>7624</v>
      </c>
      <c r="D4021" s="6">
        <v>500</v>
      </c>
      <c r="E4021" s="8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15"/>
        <v>110</v>
      </c>
      <c r="P4021" s="6">
        <f t="shared" si="316"/>
        <v>55</v>
      </c>
      <c r="Q4021" s="12" t="s">
        <v>8315</v>
      </c>
      <c r="R4021" t="s">
        <v>8316</v>
      </c>
      <c r="S4021" s="16">
        <f t="shared" si="317"/>
        <v>42020.846666666665</v>
      </c>
      <c r="T4021" s="16">
        <f t="shared" si="318"/>
        <v>42037.207638888889</v>
      </c>
      <c r="U4021">
        <f t="shared" si="319"/>
        <v>2015</v>
      </c>
    </row>
    <row r="4022" spans="1:21" ht="48" x14ac:dyDescent="0.2">
      <c r="A4022" s="9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5"/>
        <v>106</v>
      </c>
      <c r="P4022" s="6">
        <f t="shared" si="316"/>
        <v>75.709999999999994</v>
      </c>
      <c r="Q4022" s="12" t="s">
        <v>8315</v>
      </c>
      <c r="R4022" t="s">
        <v>8316</v>
      </c>
      <c r="S4022" s="16">
        <f t="shared" si="317"/>
        <v>42214.6956712963</v>
      </c>
      <c r="T4022" s="16">
        <f t="shared" si="318"/>
        <v>42225.666666666672</v>
      </c>
      <c r="U4022">
        <f t="shared" si="319"/>
        <v>2015</v>
      </c>
    </row>
    <row r="4023" spans="1:21" ht="48" x14ac:dyDescent="0.2">
      <c r="A4023" s="9">
        <v>3529</v>
      </c>
      <c r="B4023" s="3" t="s">
        <v>3528</v>
      </c>
      <c r="C4023" s="3" t="s">
        <v>7639</v>
      </c>
      <c r="D4023" s="6">
        <v>500</v>
      </c>
      <c r="E4023" s="8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15"/>
        <v>132</v>
      </c>
      <c r="P4023" s="6">
        <f t="shared" si="316"/>
        <v>36.67</v>
      </c>
      <c r="Q4023" s="12" t="s">
        <v>8315</v>
      </c>
      <c r="R4023" t="s">
        <v>8316</v>
      </c>
      <c r="S4023" s="16">
        <f t="shared" si="317"/>
        <v>42177.761782407411</v>
      </c>
      <c r="T4023" s="16">
        <f t="shared" si="318"/>
        <v>42198.041666666672</v>
      </c>
      <c r="U4023">
        <f t="shared" si="319"/>
        <v>2015</v>
      </c>
    </row>
    <row r="4024" spans="1:21" ht="48" x14ac:dyDescent="0.2">
      <c r="A4024" s="9">
        <v>3533</v>
      </c>
      <c r="B4024" s="3" t="s">
        <v>3532</v>
      </c>
      <c r="C4024" s="3" t="s">
        <v>7643</v>
      </c>
      <c r="D4024" s="6">
        <v>500</v>
      </c>
      <c r="E4024" s="8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15"/>
        <v>126</v>
      </c>
      <c r="P4024" s="6">
        <f t="shared" si="316"/>
        <v>78.88</v>
      </c>
      <c r="Q4024" s="12" t="s">
        <v>8315</v>
      </c>
      <c r="R4024" t="s">
        <v>8316</v>
      </c>
      <c r="S4024" s="16">
        <f t="shared" si="317"/>
        <v>42289.761192129634</v>
      </c>
      <c r="T4024" s="16">
        <f t="shared" si="318"/>
        <v>42319.802858796291</v>
      </c>
      <c r="U4024">
        <f t="shared" si="319"/>
        <v>2015</v>
      </c>
    </row>
    <row r="4025" spans="1:21" ht="48" x14ac:dyDescent="0.2">
      <c r="A4025" s="9">
        <v>3563</v>
      </c>
      <c r="B4025" s="3" t="s">
        <v>3562</v>
      </c>
      <c r="C4025" s="3" t="s">
        <v>7673</v>
      </c>
      <c r="D4025" s="6">
        <v>500</v>
      </c>
      <c r="E4025" s="8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15"/>
        <v>105</v>
      </c>
      <c r="P4025" s="6">
        <f t="shared" si="316"/>
        <v>21.1</v>
      </c>
      <c r="Q4025" s="12" t="s">
        <v>8315</v>
      </c>
      <c r="R4025" t="s">
        <v>8316</v>
      </c>
      <c r="S4025" s="16">
        <f t="shared" si="317"/>
        <v>42555.671944444446</v>
      </c>
      <c r="T4025" s="16">
        <f t="shared" si="318"/>
        <v>42583.791666666672</v>
      </c>
      <c r="U4025">
        <f t="shared" si="319"/>
        <v>2016</v>
      </c>
    </row>
    <row r="4026" spans="1:21" ht="32" x14ac:dyDescent="0.2">
      <c r="A4026" s="9">
        <v>3572</v>
      </c>
      <c r="B4026" s="3" t="s">
        <v>3571</v>
      </c>
      <c r="C4026" s="3" t="s">
        <v>7682</v>
      </c>
      <c r="D4026" s="6">
        <v>500</v>
      </c>
      <c r="E4026" s="8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15"/>
        <v>100</v>
      </c>
      <c r="P4026" s="6">
        <f t="shared" si="316"/>
        <v>55.56</v>
      </c>
      <c r="Q4026" s="12" t="s">
        <v>8315</v>
      </c>
      <c r="R4026" t="s">
        <v>8316</v>
      </c>
      <c r="S4026" s="16">
        <f t="shared" si="317"/>
        <v>42146.570393518516</v>
      </c>
      <c r="T4026" s="16">
        <f t="shared" si="318"/>
        <v>42176.570393518516</v>
      </c>
      <c r="U4026">
        <f t="shared" si="319"/>
        <v>2015</v>
      </c>
    </row>
    <row r="4027" spans="1:21" ht="48" x14ac:dyDescent="0.2">
      <c r="A4027" s="9">
        <v>3579</v>
      </c>
      <c r="B4027" s="3" t="s">
        <v>3578</v>
      </c>
      <c r="C4027" s="3" t="s">
        <v>7689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15"/>
        <v>100</v>
      </c>
      <c r="P4027" s="6">
        <f t="shared" si="316"/>
        <v>35.71</v>
      </c>
      <c r="Q4027" s="12" t="s">
        <v>8315</v>
      </c>
      <c r="R4027" t="s">
        <v>8316</v>
      </c>
      <c r="S4027" s="16">
        <f t="shared" si="317"/>
        <v>42430.762222222227</v>
      </c>
      <c r="T4027" s="16">
        <f t="shared" si="318"/>
        <v>42460.720555555556</v>
      </c>
      <c r="U4027">
        <f t="shared" si="319"/>
        <v>2016</v>
      </c>
    </row>
    <row r="4028" spans="1:21" ht="48" x14ac:dyDescent="0.2">
      <c r="A4028" s="9">
        <v>3587</v>
      </c>
      <c r="B4028" s="3" t="s">
        <v>3586</v>
      </c>
      <c r="C4028" s="3" t="s">
        <v>7697</v>
      </c>
      <c r="D4028" s="6">
        <v>500</v>
      </c>
      <c r="E4028" s="8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15"/>
        <v>127</v>
      </c>
      <c r="P4028" s="6">
        <f t="shared" si="316"/>
        <v>22.61</v>
      </c>
      <c r="Q4028" s="12" t="s">
        <v>8315</v>
      </c>
      <c r="R4028" t="s">
        <v>8316</v>
      </c>
      <c r="S4028" s="16">
        <f t="shared" si="317"/>
        <v>42503.539976851855</v>
      </c>
      <c r="T4028" s="16">
        <f t="shared" si="318"/>
        <v>42548.791666666672</v>
      </c>
      <c r="U4028">
        <f t="shared" si="319"/>
        <v>2016</v>
      </c>
    </row>
    <row r="4029" spans="1:21" ht="48" x14ac:dyDescent="0.2">
      <c r="A4029" s="9">
        <v>3599</v>
      </c>
      <c r="B4029" s="3" t="s">
        <v>3598</v>
      </c>
      <c r="C4029" s="3" t="s">
        <v>7709</v>
      </c>
      <c r="D4029" s="6">
        <v>500</v>
      </c>
      <c r="E4029" s="8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15"/>
        <v>202</v>
      </c>
      <c r="P4029" s="6">
        <f t="shared" si="316"/>
        <v>59.41</v>
      </c>
      <c r="Q4029" s="12" t="s">
        <v>8315</v>
      </c>
      <c r="R4029" t="s">
        <v>8316</v>
      </c>
      <c r="S4029" s="16">
        <f t="shared" si="317"/>
        <v>42220.79487268519</v>
      </c>
      <c r="T4029" s="16">
        <f t="shared" si="318"/>
        <v>42246</v>
      </c>
      <c r="U4029">
        <f t="shared" si="319"/>
        <v>2015</v>
      </c>
    </row>
    <row r="4030" spans="1:21" ht="48" x14ac:dyDescent="0.2">
      <c r="A4030" s="9">
        <v>3650</v>
      </c>
      <c r="B4030" s="3" t="s">
        <v>3648</v>
      </c>
      <c r="C4030" s="3" t="s">
        <v>7760</v>
      </c>
      <c r="D4030" s="6">
        <v>500</v>
      </c>
      <c r="E4030" s="8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15"/>
        <v>100</v>
      </c>
      <c r="P4030" s="6">
        <f t="shared" si="316"/>
        <v>29.41</v>
      </c>
      <c r="Q4030" s="12" t="s">
        <v>8315</v>
      </c>
      <c r="R4030" t="s">
        <v>8316</v>
      </c>
      <c r="S4030" s="16">
        <f t="shared" si="317"/>
        <v>42381.478981481487</v>
      </c>
      <c r="T4030" s="16">
        <f t="shared" si="318"/>
        <v>42402.478981481487</v>
      </c>
      <c r="U4030">
        <f t="shared" si="319"/>
        <v>2016</v>
      </c>
    </row>
    <row r="4031" spans="1:21" ht="32" x14ac:dyDescent="0.2">
      <c r="A4031" s="9">
        <v>3651</v>
      </c>
      <c r="B4031" s="3" t="s">
        <v>3649</v>
      </c>
      <c r="C4031" s="3" t="s">
        <v>7761</v>
      </c>
      <c r="D4031" s="6">
        <v>500</v>
      </c>
      <c r="E4031" s="8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15"/>
        <v>104</v>
      </c>
      <c r="P4031" s="6">
        <f t="shared" si="316"/>
        <v>57.78</v>
      </c>
      <c r="Q4031" s="12" t="s">
        <v>8315</v>
      </c>
      <c r="R4031" t="s">
        <v>8316</v>
      </c>
      <c r="S4031" s="16">
        <f t="shared" si="317"/>
        <v>41828.646319444444</v>
      </c>
      <c r="T4031" s="16">
        <f t="shared" si="318"/>
        <v>41861.665972222225</v>
      </c>
      <c r="U4031">
        <f t="shared" si="319"/>
        <v>2014</v>
      </c>
    </row>
    <row r="4032" spans="1:21" ht="32" x14ac:dyDescent="0.2">
      <c r="A4032" s="9">
        <v>3700</v>
      </c>
      <c r="B4032" s="3" t="s">
        <v>3697</v>
      </c>
      <c r="C4032" s="3" t="s">
        <v>7810</v>
      </c>
      <c r="D4032" s="6">
        <v>500</v>
      </c>
      <c r="E4032" s="8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15"/>
        <v>121</v>
      </c>
      <c r="P4032" s="6">
        <f t="shared" si="316"/>
        <v>33.67</v>
      </c>
      <c r="Q4032" s="12" t="s">
        <v>8315</v>
      </c>
      <c r="R4032" t="s">
        <v>8316</v>
      </c>
      <c r="S4032" s="16">
        <f t="shared" si="317"/>
        <v>41882.585648148146</v>
      </c>
      <c r="T4032" s="16">
        <f t="shared" si="318"/>
        <v>41912.666666666664</v>
      </c>
      <c r="U4032">
        <f t="shared" si="319"/>
        <v>2014</v>
      </c>
    </row>
    <row r="4033" spans="1:21" ht="32" x14ac:dyDescent="0.2">
      <c r="A4033" s="9">
        <v>3711</v>
      </c>
      <c r="B4033" s="3" t="s">
        <v>3708</v>
      </c>
      <c r="C4033" s="3" t="s">
        <v>7821</v>
      </c>
      <c r="D4033" s="6">
        <v>500</v>
      </c>
      <c r="E4033" s="8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15"/>
        <v>114</v>
      </c>
      <c r="P4033" s="6">
        <f t="shared" si="316"/>
        <v>27.14</v>
      </c>
      <c r="Q4033" s="12" t="s">
        <v>8315</v>
      </c>
      <c r="R4033" t="s">
        <v>8316</v>
      </c>
      <c r="S4033" s="16">
        <f t="shared" si="317"/>
        <v>41779.724224537036</v>
      </c>
      <c r="T4033" s="16">
        <f t="shared" si="318"/>
        <v>41805.666666666664</v>
      </c>
      <c r="U4033">
        <f t="shared" si="319"/>
        <v>2014</v>
      </c>
    </row>
    <row r="4034" spans="1:21" ht="48" x14ac:dyDescent="0.2">
      <c r="A4034" s="9">
        <v>3718</v>
      </c>
      <c r="B4034" s="3" t="s">
        <v>3715</v>
      </c>
      <c r="C4034" s="3" t="s">
        <v>7828</v>
      </c>
      <c r="D4034" s="6">
        <v>500</v>
      </c>
      <c r="E4034" s="8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15"/>
        <v>239</v>
      </c>
      <c r="P4034" s="6">
        <f t="shared" si="316"/>
        <v>26.02</v>
      </c>
      <c r="Q4034" s="12" t="s">
        <v>8315</v>
      </c>
      <c r="R4034" t="s">
        <v>8316</v>
      </c>
      <c r="S4034" s="16">
        <f t="shared" si="317"/>
        <v>42032.716145833328</v>
      </c>
      <c r="T4034" s="16">
        <f t="shared" si="318"/>
        <v>42062.716145833328</v>
      </c>
      <c r="U4034">
        <f t="shared" si="319"/>
        <v>2015</v>
      </c>
    </row>
    <row r="4035" spans="1:21" ht="48" x14ac:dyDescent="0.2">
      <c r="A4035" s="9">
        <v>3829</v>
      </c>
      <c r="B4035" s="3" t="s">
        <v>3826</v>
      </c>
      <c r="C4035" s="3" t="s">
        <v>7938</v>
      </c>
      <c r="D4035" s="6">
        <v>500</v>
      </c>
      <c r="E4035" s="8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15"/>
        <v>100</v>
      </c>
      <c r="P4035" s="6">
        <f t="shared" si="316"/>
        <v>62.63</v>
      </c>
      <c r="Q4035" s="12" t="s">
        <v>8315</v>
      </c>
      <c r="R4035" t="s">
        <v>8316</v>
      </c>
      <c r="S4035" s="16">
        <f t="shared" si="317"/>
        <v>42593.865405092598</v>
      </c>
      <c r="T4035" s="16">
        <f t="shared" si="318"/>
        <v>42613.865405092598</v>
      </c>
      <c r="U4035">
        <f t="shared" si="319"/>
        <v>2016</v>
      </c>
    </row>
    <row r="4036" spans="1:21" ht="48" x14ac:dyDescent="0.2">
      <c r="A4036" s="9">
        <v>3831</v>
      </c>
      <c r="B4036" s="3" t="s">
        <v>3828</v>
      </c>
      <c r="C4036" s="3" t="s">
        <v>7940</v>
      </c>
      <c r="D4036" s="6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15"/>
        <v>106</v>
      </c>
      <c r="P4036" s="6">
        <f t="shared" si="316"/>
        <v>58.9</v>
      </c>
      <c r="Q4036" s="12" t="s">
        <v>8315</v>
      </c>
      <c r="R4036" t="s">
        <v>8316</v>
      </c>
      <c r="S4036" s="16">
        <f t="shared" si="317"/>
        <v>41927.848900462966</v>
      </c>
      <c r="T4036" s="16">
        <f t="shared" si="318"/>
        <v>41948.890567129631</v>
      </c>
      <c r="U4036">
        <f t="shared" si="319"/>
        <v>2014</v>
      </c>
    </row>
    <row r="4037" spans="1:21" ht="48" x14ac:dyDescent="0.2">
      <c r="A4037" s="9">
        <v>3858</v>
      </c>
      <c r="B4037" s="3" t="s">
        <v>3855</v>
      </c>
      <c r="C4037" s="3" t="s">
        <v>7967</v>
      </c>
      <c r="D4037" s="6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2</v>
      </c>
      <c r="P4037" s="6">
        <f t="shared" si="316"/>
        <v>10</v>
      </c>
      <c r="Q4037" s="12" t="s">
        <v>8315</v>
      </c>
      <c r="R4037" t="s">
        <v>8316</v>
      </c>
      <c r="S4037" s="16">
        <f t="shared" si="317"/>
        <v>42128.431064814817</v>
      </c>
      <c r="T4037" s="16">
        <f t="shared" si="318"/>
        <v>42146.875</v>
      </c>
      <c r="U4037">
        <f t="shared" si="319"/>
        <v>2015</v>
      </c>
    </row>
    <row r="4038" spans="1:21" ht="32" x14ac:dyDescent="0.2">
      <c r="A4038" s="9">
        <v>3991</v>
      </c>
      <c r="B4038" s="3" t="s">
        <v>3987</v>
      </c>
      <c r="C4038" s="3" t="s">
        <v>8097</v>
      </c>
      <c r="D4038" s="6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15"/>
        <v>20</v>
      </c>
      <c r="P4038" s="6">
        <f t="shared" si="316"/>
        <v>100</v>
      </c>
      <c r="Q4038" s="12" t="s">
        <v>8315</v>
      </c>
      <c r="R4038" t="s">
        <v>8316</v>
      </c>
      <c r="S4038" s="16">
        <f t="shared" si="317"/>
        <v>42125.644467592589</v>
      </c>
      <c r="T4038" s="16">
        <f t="shared" si="318"/>
        <v>42155.644467592589</v>
      </c>
      <c r="U4038">
        <f t="shared" si="319"/>
        <v>2015</v>
      </c>
    </row>
    <row r="4039" spans="1:21" ht="16" x14ac:dyDescent="0.2">
      <c r="A4039" s="9">
        <v>4004</v>
      </c>
      <c r="B4039" s="3" t="s">
        <v>4000</v>
      </c>
      <c r="C4039" s="3" t="s">
        <v>8109</v>
      </c>
      <c r="D4039" s="6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 s="6">
        <f t="shared" si="316"/>
        <v>1</v>
      </c>
      <c r="Q4039" s="12" t="s">
        <v>8315</v>
      </c>
      <c r="R4039" t="s">
        <v>8316</v>
      </c>
      <c r="S4039" s="16">
        <f t="shared" si="317"/>
        <v>41890.16269675926</v>
      </c>
      <c r="T4039" s="16">
        <f t="shared" si="318"/>
        <v>41920.16269675926</v>
      </c>
      <c r="U4039">
        <f t="shared" si="319"/>
        <v>2014</v>
      </c>
    </row>
    <row r="4040" spans="1:21" ht="48" x14ac:dyDescent="0.2">
      <c r="A4040" s="9">
        <v>4016</v>
      </c>
      <c r="B4040" s="3" t="s">
        <v>4012</v>
      </c>
      <c r="C4040" s="3" t="s">
        <v>8121</v>
      </c>
      <c r="D4040" s="6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15"/>
        <v>14</v>
      </c>
      <c r="P4040" s="6">
        <f t="shared" si="316"/>
        <v>10</v>
      </c>
      <c r="Q4040" s="12" t="s">
        <v>8315</v>
      </c>
      <c r="R4040" t="s">
        <v>8316</v>
      </c>
      <c r="S4040" s="16">
        <f t="shared" si="317"/>
        <v>41869.872685185182</v>
      </c>
      <c r="T4040" s="16">
        <f t="shared" si="318"/>
        <v>41899.872685185182</v>
      </c>
      <c r="U4040">
        <f t="shared" si="319"/>
        <v>2014</v>
      </c>
    </row>
    <row r="4041" spans="1:21" ht="32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 s="9">
        <v>4051</v>
      </c>
      <c r="B4042" s="3" t="s">
        <v>4047</v>
      </c>
      <c r="C4042" s="3" t="s">
        <v>8155</v>
      </c>
      <c r="D4042" s="6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6">
        <f t="shared" ref="P4042:P4105" si="321">IFERROR(ROUND(E4042/L4042,2),0)</f>
        <v>0</v>
      </c>
      <c r="Q4042" s="12" t="s">
        <v>8315</v>
      </c>
      <c r="R4042" t="s">
        <v>8316</v>
      </c>
      <c r="S4042" s="16">
        <f t="shared" ref="S4042:S4105" si="322">(((J4042/60)/60)/24)+DATE(1970,1,1)</f>
        <v>41761.810150462967</v>
      </c>
      <c r="T4042" s="16">
        <f t="shared" ref="T4042:T4105" si="323">(((I4042/60)/60)/24)+DATE(1970,1,1)</f>
        <v>41768.286805555559</v>
      </c>
      <c r="U4042">
        <f t="shared" ref="U4042:U4105" si="324">YEAR(S4042)</f>
        <v>2014</v>
      </c>
    </row>
    <row r="4043" spans="1:21" ht="48" x14ac:dyDescent="0.2">
      <c r="A4043" s="9">
        <v>4053</v>
      </c>
      <c r="B4043" s="3" t="s">
        <v>4049</v>
      </c>
      <c r="C4043" s="3" t="s">
        <v>8157</v>
      </c>
      <c r="D4043" s="6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22</v>
      </c>
      <c r="P4043" s="6">
        <f t="shared" si="321"/>
        <v>55</v>
      </c>
      <c r="Q4043" s="12" t="s">
        <v>8315</v>
      </c>
      <c r="R4043" t="s">
        <v>8316</v>
      </c>
      <c r="S4043" s="16">
        <f t="shared" si="322"/>
        <v>41928.690138888887</v>
      </c>
      <c r="T4043" s="16">
        <f t="shared" si="323"/>
        <v>41958.833333333328</v>
      </c>
      <c r="U4043">
        <f t="shared" si="324"/>
        <v>2014</v>
      </c>
    </row>
    <row r="4044" spans="1:21" ht="48" x14ac:dyDescent="0.2">
      <c r="A4044" s="9">
        <v>4102</v>
      </c>
      <c r="B4044" s="3" t="s">
        <v>4098</v>
      </c>
      <c r="C4044" s="3" t="s">
        <v>8205</v>
      </c>
      <c r="D4044" s="6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20"/>
        <v>27</v>
      </c>
      <c r="P4044" s="6">
        <f t="shared" si="321"/>
        <v>22.83</v>
      </c>
      <c r="Q4044" s="12" t="s">
        <v>8315</v>
      </c>
      <c r="R4044" t="s">
        <v>8316</v>
      </c>
      <c r="S4044" s="16">
        <f t="shared" si="322"/>
        <v>42475.848067129627</v>
      </c>
      <c r="T4044" s="16">
        <f t="shared" si="323"/>
        <v>42505.848067129627</v>
      </c>
      <c r="U4044">
        <f t="shared" si="324"/>
        <v>2016</v>
      </c>
    </row>
    <row r="4045" spans="1:21" ht="48" x14ac:dyDescent="0.2">
      <c r="A4045" s="9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6">
        <f t="shared" si="321"/>
        <v>0</v>
      </c>
      <c r="Q4045" s="12" t="s">
        <v>8315</v>
      </c>
      <c r="R4045" t="s">
        <v>8316</v>
      </c>
      <c r="S4045" s="16">
        <f t="shared" si="322"/>
        <v>42307.539398148147</v>
      </c>
      <c r="T4045" s="16">
        <f t="shared" si="323"/>
        <v>42337.581064814818</v>
      </c>
      <c r="U4045">
        <f t="shared" si="324"/>
        <v>2015</v>
      </c>
    </row>
    <row r="4046" spans="1:21" ht="48" x14ac:dyDescent="0.2">
      <c r="A4046" s="9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20"/>
        <v>108</v>
      </c>
      <c r="P4046" s="6">
        <f t="shared" si="321"/>
        <v>44.09</v>
      </c>
      <c r="Q4046" s="12" t="s">
        <v>8315</v>
      </c>
      <c r="R4046" t="s">
        <v>8316</v>
      </c>
      <c r="S4046" s="16">
        <f t="shared" si="322"/>
        <v>42746.261782407411</v>
      </c>
      <c r="T4046" s="16">
        <f t="shared" si="323"/>
        <v>42784.207638888889</v>
      </c>
      <c r="U4046">
        <f t="shared" si="324"/>
        <v>2017</v>
      </c>
    </row>
    <row r="4047" spans="1:21" ht="64" x14ac:dyDescent="0.2">
      <c r="A4047" s="9">
        <v>2805</v>
      </c>
      <c r="B4047" s="3" t="s">
        <v>2805</v>
      </c>
      <c r="C4047" s="3" t="s">
        <v>6915</v>
      </c>
      <c r="D4047" s="6">
        <v>400</v>
      </c>
      <c r="E4047" s="8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20"/>
        <v>110</v>
      </c>
      <c r="P4047" s="6">
        <f t="shared" si="321"/>
        <v>24.44</v>
      </c>
      <c r="Q4047" s="12" t="s">
        <v>8315</v>
      </c>
      <c r="R4047" t="s">
        <v>8316</v>
      </c>
      <c r="S4047" s="16">
        <f t="shared" si="322"/>
        <v>42213.505474537036</v>
      </c>
      <c r="T4047" s="16">
        <f t="shared" si="323"/>
        <v>42238.505474537036</v>
      </c>
      <c r="U4047">
        <f t="shared" si="324"/>
        <v>2015</v>
      </c>
    </row>
    <row r="4048" spans="1:21" ht="32" x14ac:dyDescent="0.2">
      <c r="A4048" s="9">
        <v>2885</v>
      </c>
      <c r="B4048" s="3" t="s">
        <v>2885</v>
      </c>
      <c r="C4048" s="3" t="s">
        <v>6995</v>
      </c>
      <c r="D4048" s="6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33</v>
      </c>
      <c r="P4048" s="6">
        <f t="shared" si="321"/>
        <v>26</v>
      </c>
      <c r="Q4048" s="12" t="s">
        <v>8315</v>
      </c>
      <c r="R4048" t="s">
        <v>8316</v>
      </c>
      <c r="S4048" s="16">
        <f t="shared" si="322"/>
        <v>42047.07640046296</v>
      </c>
      <c r="T4048" s="16">
        <f t="shared" si="323"/>
        <v>42077.034733796296</v>
      </c>
      <c r="U4048">
        <f t="shared" si="324"/>
        <v>2015</v>
      </c>
    </row>
    <row r="4049" spans="1:21" ht="48" x14ac:dyDescent="0.2">
      <c r="A4049" s="9">
        <v>3325</v>
      </c>
      <c r="B4049" s="3" t="s">
        <v>3325</v>
      </c>
      <c r="C4049" s="3" t="s">
        <v>7435</v>
      </c>
      <c r="D4049" s="6">
        <v>400</v>
      </c>
      <c r="E4049" s="8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20"/>
        <v>113</v>
      </c>
      <c r="P4049" s="6">
        <f t="shared" si="321"/>
        <v>30</v>
      </c>
      <c r="Q4049" s="12" t="s">
        <v>8315</v>
      </c>
      <c r="R4049" t="s">
        <v>8316</v>
      </c>
      <c r="S4049" s="16">
        <f t="shared" si="322"/>
        <v>42064.785613425927</v>
      </c>
      <c r="T4049" s="16">
        <f t="shared" si="323"/>
        <v>42099.743946759263</v>
      </c>
      <c r="U4049">
        <f t="shared" si="324"/>
        <v>2015</v>
      </c>
    </row>
    <row r="4050" spans="1:21" ht="48" x14ac:dyDescent="0.2">
      <c r="A4050" s="9">
        <v>3494</v>
      </c>
      <c r="B4050" s="3" t="s">
        <v>3493</v>
      </c>
      <c r="C4050" s="3" t="s">
        <v>7604</v>
      </c>
      <c r="D4050" s="6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20"/>
        <v>100</v>
      </c>
      <c r="P4050" s="6">
        <f t="shared" si="321"/>
        <v>30.77</v>
      </c>
      <c r="Q4050" s="12" t="s">
        <v>8315</v>
      </c>
      <c r="R4050" t="s">
        <v>8316</v>
      </c>
      <c r="S4050" s="16">
        <f t="shared" si="322"/>
        <v>42689.214988425927</v>
      </c>
      <c r="T4050" s="16">
        <f t="shared" si="323"/>
        <v>42700.25</v>
      </c>
      <c r="U4050">
        <f t="shared" si="324"/>
        <v>2016</v>
      </c>
    </row>
    <row r="4051" spans="1:21" ht="48" x14ac:dyDescent="0.2">
      <c r="A4051" s="9">
        <v>3987</v>
      </c>
      <c r="B4051" s="3" t="s">
        <v>3983</v>
      </c>
      <c r="C4051" s="3" t="s">
        <v>8093</v>
      </c>
      <c r="D4051" s="6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20"/>
        <v>38</v>
      </c>
      <c r="P4051" s="6">
        <f t="shared" si="321"/>
        <v>11.62</v>
      </c>
      <c r="Q4051" s="12" t="s">
        <v>8315</v>
      </c>
      <c r="R4051" t="s">
        <v>8316</v>
      </c>
      <c r="S4051" s="16">
        <f t="shared" si="322"/>
        <v>41765.92465277778</v>
      </c>
      <c r="T4051" s="16">
        <f t="shared" si="323"/>
        <v>41775.92465277778</v>
      </c>
      <c r="U4051">
        <f t="shared" si="324"/>
        <v>2014</v>
      </c>
    </row>
    <row r="4052" spans="1:21" ht="32" x14ac:dyDescent="0.2">
      <c r="A4052" s="9">
        <v>3309</v>
      </c>
      <c r="B4052" s="3" t="s">
        <v>3309</v>
      </c>
      <c r="C4052" s="3" t="s">
        <v>7419</v>
      </c>
      <c r="D4052" s="6">
        <v>350</v>
      </c>
      <c r="E4052" s="8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20"/>
        <v>159</v>
      </c>
      <c r="P4052" s="6">
        <f t="shared" si="321"/>
        <v>18</v>
      </c>
      <c r="Q4052" s="12" t="s">
        <v>8315</v>
      </c>
      <c r="R4052" t="s">
        <v>8316</v>
      </c>
      <c r="S4052" s="16">
        <f t="shared" si="322"/>
        <v>42628.650208333333</v>
      </c>
      <c r="T4052" s="16">
        <f t="shared" si="323"/>
        <v>42659.650208333333</v>
      </c>
      <c r="U4052">
        <f t="shared" si="324"/>
        <v>2016</v>
      </c>
    </row>
    <row r="4053" spans="1:21" ht="48" x14ac:dyDescent="0.2">
      <c r="A4053" s="9">
        <v>3405</v>
      </c>
      <c r="B4053" s="3" t="s">
        <v>3404</v>
      </c>
      <c r="C4053" s="3" t="s">
        <v>7515</v>
      </c>
      <c r="D4053" s="6">
        <v>350</v>
      </c>
      <c r="E4053" s="8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20"/>
        <v>138</v>
      </c>
      <c r="P4053" s="6">
        <f t="shared" si="321"/>
        <v>28.32</v>
      </c>
      <c r="Q4053" s="12" t="s">
        <v>8315</v>
      </c>
      <c r="R4053" t="s">
        <v>8316</v>
      </c>
      <c r="S4053" s="16">
        <f t="shared" si="322"/>
        <v>42410.017199074078</v>
      </c>
      <c r="T4053" s="16">
        <f t="shared" si="323"/>
        <v>42430.999305555553</v>
      </c>
      <c r="U4053">
        <f t="shared" si="324"/>
        <v>2016</v>
      </c>
    </row>
    <row r="4054" spans="1:21" ht="48" x14ac:dyDescent="0.2">
      <c r="A4054" s="9">
        <v>3521</v>
      </c>
      <c r="B4054" s="3" t="s">
        <v>3520</v>
      </c>
      <c r="C4054" s="3" t="s">
        <v>7631</v>
      </c>
      <c r="D4054" s="6">
        <v>350</v>
      </c>
      <c r="E4054" s="8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20"/>
        <v>169</v>
      </c>
      <c r="P4054" s="6">
        <f t="shared" si="321"/>
        <v>45.62</v>
      </c>
      <c r="Q4054" s="12" t="s">
        <v>8315</v>
      </c>
      <c r="R4054" t="s">
        <v>8316</v>
      </c>
      <c r="S4054" s="16">
        <f t="shared" si="322"/>
        <v>41881.361342592594</v>
      </c>
      <c r="T4054" s="16">
        <f t="shared" si="323"/>
        <v>41911.361342592594</v>
      </c>
      <c r="U4054">
        <f t="shared" si="324"/>
        <v>2014</v>
      </c>
    </row>
    <row r="4055" spans="1:21" ht="48" x14ac:dyDescent="0.2">
      <c r="A4055" s="9">
        <v>3558</v>
      </c>
      <c r="B4055" s="3" t="s">
        <v>3557</v>
      </c>
      <c r="C4055" s="3" t="s">
        <v>7668</v>
      </c>
      <c r="D4055" s="6">
        <v>350</v>
      </c>
      <c r="E4055" s="8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20"/>
        <v>144</v>
      </c>
      <c r="P4055" s="6">
        <f t="shared" si="321"/>
        <v>22.91</v>
      </c>
      <c r="Q4055" s="12" t="s">
        <v>8315</v>
      </c>
      <c r="R4055" t="s">
        <v>8316</v>
      </c>
      <c r="S4055" s="16">
        <f t="shared" si="322"/>
        <v>42139.816840277781</v>
      </c>
      <c r="T4055" s="16">
        <f t="shared" si="323"/>
        <v>42181.875</v>
      </c>
      <c r="U4055">
        <f t="shared" si="324"/>
        <v>2015</v>
      </c>
    </row>
    <row r="4056" spans="1:21" ht="48" x14ac:dyDescent="0.2">
      <c r="A4056" s="9">
        <v>3686</v>
      </c>
      <c r="B4056" s="3" t="s">
        <v>3683</v>
      </c>
      <c r="C4056" s="3" t="s">
        <v>7796</v>
      </c>
      <c r="D4056" s="6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20"/>
        <v>101</v>
      </c>
      <c r="P4056" s="6">
        <f t="shared" si="321"/>
        <v>59.17</v>
      </c>
      <c r="Q4056" s="12" t="s">
        <v>8315</v>
      </c>
      <c r="R4056" t="s">
        <v>8316</v>
      </c>
      <c r="S4056" s="16">
        <f t="shared" si="322"/>
        <v>42230.662731481483</v>
      </c>
      <c r="T4056" s="16">
        <f t="shared" si="323"/>
        <v>42245.165972222225</v>
      </c>
      <c r="U4056">
        <f t="shared" si="324"/>
        <v>2015</v>
      </c>
    </row>
    <row r="4057" spans="1:21" ht="48" x14ac:dyDescent="0.2">
      <c r="A4057" s="9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20"/>
        <v>129</v>
      </c>
      <c r="P4057" s="6">
        <f t="shared" si="321"/>
        <v>30.71</v>
      </c>
      <c r="Q4057" s="12" t="s">
        <v>8315</v>
      </c>
      <c r="R4057" t="s">
        <v>8316</v>
      </c>
      <c r="S4057" s="16">
        <f t="shared" si="322"/>
        <v>42309.191307870366</v>
      </c>
      <c r="T4057" s="16">
        <f t="shared" si="323"/>
        <v>42338.9375</v>
      </c>
      <c r="U4057">
        <f t="shared" si="324"/>
        <v>2015</v>
      </c>
    </row>
    <row r="4058" spans="1:21" ht="48" x14ac:dyDescent="0.2">
      <c r="A4058" s="9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20"/>
        <v>149</v>
      </c>
      <c r="P4058" s="6">
        <f t="shared" si="321"/>
        <v>15.13</v>
      </c>
      <c r="Q4058" s="12" t="s">
        <v>8315</v>
      </c>
      <c r="R4058" t="s">
        <v>8316</v>
      </c>
      <c r="S4058" s="16">
        <f t="shared" si="322"/>
        <v>42433.761886574073</v>
      </c>
      <c r="T4058" s="16">
        <f t="shared" si="323"/>
        <v>42442.916666666672</v>
      </c>
      <c r="U4058">
        <f t="shared" si="324"/>
        <v>2016</v>
      </c>
    </row>
    <row r="4059" spans="1:21" ht="48" x14ac:dyDescent="0.2">
      <c r="A4059" s="9">
        <v>3255</v>
      </c>
      <c r="B4059" s="3" t="s">
        <v>3255</v>
      </c>
      <c r="C4059" s="3" t="s">
        <v>7365</v>
      </c>
      <c r="D4059" s="6">
        <v>300</v>
      </c>
      <c r="E4059" s="8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20"/>
        <v>175</v>
      </c>
      <c r="P4059" s="6">
        <f t="shared" si="321"/>
        <v>29.17</v>
      </c>
      <c r="Q4059" s="12" t="s">
        <v>8315</v>
      </c>
      <c r="R4059" t="s">
        <v>8316</v>
      </c>
      <c r="S4059" s="16">
        <f t="shared" si="322"/>
        <v>41889.768229166664</v>
      </c>
      <c r="T4059" s="16">
        <f t="shared" si="323"/>
        <v>41919.768229166664</v>
      </c>
      <c r="U4059">
        <f t="shared" si="324"/>
        <v>2014</v>
      </c>
    </row>
    <row r="4060" spans="1:21" ht="48" x14ac:dyDescent="0.2">
      <c r="A4060" s="9">
        <v>3444</v>
      </c>
      <c r="B4060" s="3" t="s">
        <v>3443</v>
      </c>
      <c r="C4060" s="3" t="s">
        <v>7554</v>
      </c>
      <c r="D4060" s="6">
        <v>300</v>
      </c>
      <c r="E4060" s="8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20"/>
        <v>289</v>
      </c>
      <c r="P4060" s="6">
        <f t="shared" si="321"/>
        <v>43.35</v>
      </c>
      <c r="Q4060" s="12" t="s">
        <v>8315</v>
      </c>
      <c r="R4060" t="s">
        <v>8316</v>
      </c>
      <c r="S4060" s="16">
        <f t="shared" si="322"/>
        <v>42521.291504629626</v>
      </c>
      <c r="T4060" s="16">
        <f t="shared" si="323"/>
        <v>42529.582638888889</v>
      </c>
      <c r="U4060">
        <f t="shared" si="324"/>
        <v>2016</v>
      </c>
    </row>
    <row r="4061" spans="1:21" ht="48" x14ac:dyDescent="0.2">
      <c r="A4061" s="9">
        <v>3453</v>
      </c>
      <c r="B4061" s="3" t="s">
        <v>3452</v>
      </c>
      <c r="C4061" s="3" t="s">
        <v>7563</v>
      </c>
      <c r="D4061" s="6">
        <v>300</v>
      </c>
      <c r="E4061" s="8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20"/>
        <v>128</v>
      </c>
      <c r="P4061" s="6">
        <f t="shared" si="321"/>
        <v>27.5</v>
      </c>
      <c r="Q4061" s="12" t="s">
        <v>8315</v>
      </c>
      <c r="R4061" t="s">
        <v>8316</v>
      </c>
      <c r="S4061" s="16">
        <f t="shared" si="322"/>
        <v>42535.97865740741</v>
      </c>
      <c r="T4061" s="16">
        <f t="shared" si="323"/>
        <v>42595.97865740741</v>
      </c>
      <c r="U4061">
        <f t="shared" si="324"/>
        <v>2016</v>
      </c>
    </row>
    <row r="4062" spans="1:21" ht="48" x14ac:dyDescent="0.2">
      <c r="A4062" s="9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20"/>
        <v>113</v>
      </c>
      <c r="P4062" s="6">
        <f t="shared" si="321"/>
        <v>20</v>
      </c>
      <c r="Q4062" s="12" t="s">
        <v>8315</v>
      </c>
      <c r="R4062" t="s">
        <v>8316</v>
      </c>
      <c r="S4062" s="16">
        <f t="shared" si="322"/>
        <v>41918.880833333329</v>
      </c>
      <c r="T4062" s="16">
        <f t="shared" si="323"/>
        <v>41946</v>
      </c>
      <c r="U4062">
        <f t="shared" si="324"/>
        <v>2014</v>
      </c>
    </row>
    <row r="4063" spans="1:21" ht="48" x14ac:dyDescent="0.2">
      <c r="A4063" s="9">
        <v>3476</v>
      </c>
      <c r="B4063" s="3" t="s">
        <v>3475</v>
      </c>
      <c r="C4063" s="3" t="s">
        <v>7586</v>
      </c>
      <c r="D4063" s="6">
        <v>300</v>
      </c>
      <c r="E4063" s="8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20"/>
        <v>104</v>
      </c>
      <c r="P4063" s="6">
        <f t="shared" si="321"/>
        <v>52</v>
      </c>
      <c r="Q4063" s="12" t="s">
        <v>8315</v>
      </c>
      <c r="R4063" t="s">
        <v>8316</v>
      </c>
      <c r="S4063" s="16">
        <f t="shared" si="322"/>
        <v>41921.279976851853</v>
      </c>
      <c r="T4063" s="16">
        <f t="shared" si="323"/>
        <v>41939.125</v>
      </c>
      <c r="U4063">
        <f t="shared" si="324"/>
        <v>2014</v>
      </c>
    </row>
    <row r="4064" spans="1:21" ht="48" x14ac:dyDescent="0.2">
      <c r="A4064" s="9">
        <v>3540</v>
      </c>
      <c r="B4064" s="3" t="s">
        <v>3539</v>
      </c>
      <c r="C4064" s="3" t="s">
        <v>7650</v>
      </c>
      <c r="D4064" s="6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20"/>
        <v>123</v>
      </c>
      <c r="P4064" s="6">
        <f t="shared" si="321"/>
        <v>46.13</v>
      </c>
      <c r="Q4064" s="12" t="s">
        <v>8315</v>
      </c>
      <c r="R4064" t="s">
        <v>8316</v>
      </c>
      <c r="S4064" s="16">
        <f t="shared" si="322"/>
        <v>42517.003368055557</v>
      </c>
      <c r="T4064" s="16">
        <f t="shared" si="323"/>
        <v>42547.003368055557</v>
      </c>
      <c r="U4064">
        <f t="shared" si="324"/>
        <v>2016</v>
      </c>
    </row>
    <row r="4065" spans="1:21" ht="48" x14ac:dyDescent="0.2">
      <c r="A4065" s="9">
        <v>3652</v>
      </c>
      <c r="B4065" s="3" t="s">
        <v>2867</v>
      </c>
      <c r="C4065" s="3" t="s">
        <v>7762</v>
      </c>
      <c r="D4065" s="6">
        <v>300</v>
      </c>
      <c r="E4065" s="8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20"/>
        <v>251</v>
      </c>
      <c r="P4065" s="6">
        <f t="shared" si="321"/>
        <v>44.24</v>
      </c>
      <c r="Q4065" s="12" t="s">
        <v>8315</v>
      </c>
      <c r="R4065" t="s">
        <v>8316</v>
      </c>
      <c r="S4065" s="16">
        <f t="shared" si="322"/>
        <v>42596.644699074073</v>
      </c>
      <c r="T4065" s="16">
        <f t="shared" si="323"/>
        <v>42607.165972222225</v>
      </c>
      <c r="U4065">
        <f t="shared" si="324"/>
        <v>2016</v>
      </c>
    </row>
    <row r="4066" spans="1:21" ht="48" x14ac:dyDescent="0.2">
      <c r="A4066" s="9">
        <v>3704</v>
      </c>
      <c r="B4066" s="3" t="s">
        <v>3701</v>
      </c>
      <c r="C4066" s="3" t="s">
        <v>7814</v>
      </c>
      <c r="D4066" s="6">
        <v>300</v>
      </c>
      <c r="E4066" s="8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20"/>
        <v>136</v>
      </c>
      <c r="P4066" s="6">
        <f t="shared" si="321"/>
        <v>15.15</v>
      </c>
      <c r="Q4066" s="12" t="s">
        <v>8315</v>
      </c>
      <c r="R4066" t="s">
        <v>8316</v>
      </c>
      <c r="S4066" s="16">
        <f t="shared" si="322"/>
        <v>42461.689745370371</v>
      </c>
      <c r="T4066" s="16">
        <f t="shared" si="323"/>
        <v>42521.689745370371</v>
      </c>
      <c r="U4066">
        <f t="shared" si="324"/>
        <v>2016</v>
      </c>
    </row>
    <row r="4067" spans="1:21" ht="48" x14ac:dyDescent="0.2">
      <c r="A4067" s="9">
        <v>3725</v>
      </c>
      <c r="B4067" s="3" t="s">
        <v>3722</v>
      </c>
      <c r="C4067" s="3" t="s">
        <v>7835</v>
      </c>
      <c r="D4067" s="6">
        <v>300</v>
      </c>
      <c r="E4067" s="8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20"/>
        <v>127</v>
      </c>
      <c r="P4067" s="6">
        <f t="shared" si="321"/>
        <v>25.4</v>
      </c>
      <c r="Q4067" s="12" t="s">
        <v>8315</v>
      </c>
      <c r="R4067" t="s">
        <v>8316</v>
      </c>
      <c r="S4067" s="16">
        <f t="shared" si="322"/>
        <v>42401.945219907408</v>
      </c>
      <c r="T4067" s="16">
        <f t="shared" si="323"/>
        <v>42418.895833333328</v>
      </c>
      <c r="U4067">
        <f t="shared" si="324"/>
        <v>2016</v>
      </c>
    </row>
    <row r="4068" spans="1:21" ht="48" x14ac:dyDescent="0.2">
      <c r="A4068" s="9">
        <v>3820</v>
      </c>
      <c r="B4068" s="3" t="s">
        <v>3817</v>
      </c>
      <c r="C4068" s="3" t="s">
        <v>7929</v>
      </c>
      <c r="D4068" s="6">
        <v>300</v>
      </c>
      <c r="E4068" s="8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20"/>
        <v>143</v>
      </c>
      <c r="P4068" s="6">
        <f t="shared" si="321"/>
        <v>21.5</v>
      </c>
      <c r="Q4068" s="12" t="s">
        <v>8315</v>
      </c>
      <c r="R4068" t="s">
        <v>8316</v>
      </c>
      <c r="S4068" s="16">
        <f t="shared" si="322"/>
        <v>42160.651817129634</v>
      </c>
      <c r="T4068" s="16">
        <f t="shared" si="323"/>
        <v>42190.651817129634</v>
      </c>
      <c r="U4068">
        <f t="shared" si="324"/>
        <v>2015</v>
      </c>
    </row>
    <row r="4069" spans="1:21" ht="48" x14ac:dyDescent="0.2">
      <c r="A4069" s="9">
        <v>4043</v>
      </c>
      <c r="B4069" s="3" t="s">
        <v>4039</v>
      </c>
      <c r="C4069" s="3" t="s">
        <v>8147</v>
      </c>
      <c r="D4069" s="6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 s="6">
        <f t="shared" si="321"/>
        <v>0</v>
      </c>
      <c r="Q4069" s="12" t="s">
        <v>8315</v>
      </c>
      <c r="R4069" t="s">
        <v>8316</v>
      </c>
      <c r="S4069" s="16">
        <f t="shared" si="322"/>
        <v>41948.957465277781</v>
      </c>
      <c r="T4069" s="16">
        <f t="shared" si="323"/>
        <v>41963.957465277781</v>
      </c>
      <c r="U4069">
        <f t="shared" si="324"/>
        <v>2014</v>
      </c>
    </row>
    <row r="4070" spans="1:21" ht="48" x14ac:dyDescent="0.2">
      <c r="A4070" s="9">
        <v>4110</v>
      </c>
      <c r="B4070" s="3" t="s">
        <v>4106</v>
      </c>
      <c r="C4070" s="3" t="s">
        <v>8213</v>
      </c>
      <c r="D4070" s="6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20"/>
        <v>29</v>
      </c>
      <c r="P4070" s="6">
        <f t="shared" si="321"/>
        <v>14.33</v>
      </c>
      <c r="Q4070" s="12" t="s">
        <v>8315</v>
      </c>
      <c r="R4070" t="s">
        <v>8316</v>
      </c>
      <c r="S4070" s="16">
        <f t="shared" si="322"/>
        <v>42512.626747685179</v>
      </c>
      <c r="T4070" s="16">
        <f t="shared" si="323"/>
        <v>42572.626747685179</v>
      </c>
      <c r="U4070">
        <f t="shared" si="324"/>
        <v>2016</v>
      </c>
    </row>
    <row r="4071" spans="1:21" ht="32" x14ac:dyDescent="0.2">
      <c r="A4071" s="9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 s="6">
        <f t="shared" si="321"/>
        <v>0</v>
      </c>
      <c r="Q4071" s="12" t="s">
        <v>8315</v>
      </c>
      <c r="R4071" t="s">
        <v>8316</v>
      </c>
      <c r="S4071" s="16">
        <f t="shared" si="322"/>
        <v>41927.124884259261</v>
      </c>
      <c r="T4071" s="16">
        <f t="shared" si="323"/>
        <v>41937.124884259261</v>
      </c>
      <c r="U4071">
        <f t="shared" si="324"/>
        <v>2014</v>
      </c>
    </row>
    <row r="4072" spans="1:21" ht="64" x14ac:dyDescent="0.2">
      <c r="A4072" s="9">
        <v>1287</v>
      </c>
      <c r="B4072" s="3" t="s">
        <v>1288</v>
      </c>
      <c r="C4072" s="3" t="s">
        <v>5397</v>
      </c>
      <c r="D4072" s="6">
        <v>250</v>
      </c>
      <c r="E4072" s="8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20"/>
        <v>242</v>
      </c>
      <c r="P4072" s="6">
        <f t="shared" si="321"/>
        <v>24.2</v>
      </c>
      <c r="Q4072" s="12" t="s">
        <v>8315</v>
      </c>
      <c r="R4072" t="s">
        <v>8316</v>
      </c>
      <c r="S4072" s="16">
        <f t="shared" si="322"/>
        <v>42107.621018518519</v>
      </c>
      <c r="T4072" s="16">
        <f t="shared" si="323"/>
        <v>42167.621018518519</v>
      </c>
      <c r="U4072">
        <f t="shared" si="324"/>
        <v>2015</v>
      </c>
    </row>
    <row r="4073" spans="1:21" ht="48" x14ac:dyDescent="0.2">
      <c r="A4073" s="9">
        <v>2815</v>
      </c>
      <c r="B4073" s="3" t="s">
        <v>2815</v>
      </c>
      <c r="C4073" s="3" t="s">
        <v>6925</v>
      </c>
      <c r="D4073" s="6">
        <v>250</v>
      </c>
      <c r="E4073" s="8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20"/>
        <v>242</v>
      </c>
      <c r="P4073" s="6">
        <f t="shared" si="321"/>
        <v>43.21</v>
      </c>
      <c r="Q4073" s="12" t="s">
        <v>8315</v>
      </c>
      <c r="R4073" t="s">
        <v>8316</v>
      </c>
      <c r="S4073" s="16">
        <f t="shared" si="322"/>
        <v>42559.776724537034</v>
      </c>
      <c r="T4073" s="16">
        <f t="shared" si="323"/>
        <v>42589.776724537034</v>
      </c>
      <c r="U4073">
        <f t="shared" si="324"/>
        <v>2016</v>
      </c>
    </row>
    <row r="4074" spans="1:21" ht="48" x14ac:dyDescent="0.2">
      <c r="A4074" s="9">
        <v>2861</v>
      </c>
      <c r="B4074" s="3" t="s">
        <v>2861</v>
      </c>
      <c r="C4074" s="3" t="s">
        <v>6971</v>
      </c>
      <c r="D4074" s="6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20"/>
        <v>32</v>
      </c>
      <c r="P4074" s="6">
        <f t="shared" si="321"/>
        <v>26.67</v>
      </c>
      <c r="Q4074" s="12" t="s">
        <v>8315</v>
      </c>
      <c r="R4074" t="s">
        <v>8316</v>
      </c>
      <c r="S4074" s="16">
        <f t="shared" si="322"/>
        <v>42257.590833333335</v>
      </c>
      <c r="T4074" s="16">
        <f t="shared" si="323"/>
        <v>42271.590833333335</v>
      </c>
      <c r="U4074">
        <f t="shared" si="324"/>
        <v>2015</v>
      </c>
    </row>
    <row r="4075" spans="1:21" ht="48" x14ac:dyDescent="0.2">
      <c r="A4075" s="9">
        <v>3336</v>
      </c>
      <c r="B4075" s="3" t="s">
        <v>3336</v>
      </c>
      <c r="C4075" s="3" t="s">
        <v>7446</v>
      </c>
      <c r="D4075" s="6">
        <v>250</v>
      </c>
      <c r="E4075" s="8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20"/>
        <v>100</v>
      </c>
      <c r="P4075" s="6">
        <f t="shared" si="321"/>
        <v>27.78</v>
      </c>
      <c r="Q4075" s="12" t="s">
        <v>8315</v>
      </c>
      <c r="R4075" t="s">
        <v>8316</v>
      </c>
      <c r="S4075" s="16">
        <f t="shared" si="322"/>
        <v>42437.398680555561</v>
      </c>
      <c r="T4075" s="16">
        <f t="shared" si="323"/>
        <v>42465.35701388889</v>
      </c>
      <c r="U4075">
        <f t="shared" si="324"/>
        <v>2016</v>
      </c>
    </row>
    <row r="4076" spans="1:21" ht="32" x14ac:dyDescent="0.2">
      <c r="A4076" s="9">
        <v>3397</v>
      </c>
      <c r="B4076" s="3" t="s">
        <v>3396</v>
      </c>
      <c r="C4076" s="3" t="s">
        <v>7507</v>
      </c>
      <c r="D4076" s="6">
        <v>250</v>
      </c>
      <c r="E4076" s="8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20"/>
        <v>112</v>
      </c>
      <c r="P4076" s="6">
        <f t="shared" si="321"/>
        <v>11.67</v>
      </c>
      <c r="Q4076" s="12" t="s">
        <v>8315</v>
      </c>
      <c r="R4076" t="s">
        <v>8316</v>
      </c>
      <c r="S4076" s="16">
        <f t="shared" si="322"/>
        <v>42378.478344907402</v>
      </c>
      <c r="T4076" s="16">
        <f t="shared" si="323"/>
        <v>42418.916666666672</v>
      </c>
      <c r="U4076">
        <f t="shared" si="324"/>
        <v>2016</v>
      </c>
    </row>
    <row r="4077" spans="1:21" ht="48" x14ac:dyDescent="0.2">
      <c r="A4077" s="9">
        <v>3423</v>
      </c>
      <c r="B4077" s="3" t="s">
        <v>3422</v>
      </c>
      <c r="C4077" s="3" t="s">
        <v>7533</v>
      </c>
      <c r="D4077" s="6">
        <v>250</v>
      </c>
      <c r="E4077" s="8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20"/>
        <v>140</v>
      </c>
      <c r="P4077" s="6">
        <f t="shared" si="321"/>
        <v>35</v>
      </c>
      <c r="Q4077" s="12" t="s">
        <v>8315</v>
      </c>
      <c r="R4077" t="s">
        <v>8316</v>
      </c>
      <c r="S4077" s="16">
        <f t="shared" si="322"/>
        <v>42088.911354166667</v>
      </c>
      <c r="T4077" s="16">
        <f t="shared" si="323"/>
        <v>42118.911354166667</v>
      </c>
      <c r="U4077">
        <f t="shared" si="324"/>
        <v>2015</v>
      </c>
    </row>
    <row r="4078" spans="1:21" ht="48" x14ac:dyDescent="0.2">
      <c r="A4078" s="9">
        <v>3442</v>
      </c>
      <c r="B4078" s="3" t="s">
        <v>3441</v>
      </c>
      <c r="C4078" s="3" t="s">
        <v>7552</v>
      </c>
      <c r="D4078" s="6">
        <v>250</v>
      </c>
      <c r="E4078" s="8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20"/>
        <v>100</v>
      </c>
      <c r="P4078" s="6">
        <f t="shared" si="321"/>
        <v>31.25</v>
      </c>
      <c r="Q4078" s="12" t="s">
        <v>8315</v>
      </c>
      <c r="R4078" t="s">
        <v>8316</v>
      </c>
      <c r="S4078" s="16">
        <f t="shared" si="322"/>
        <v>42124.841111111105</v>
      </c>
      <c r="T4078" s="16">
        <f t="shared" si="323"/>
        <v>42154.841111111105</v>
      </c>
      <c r="U4078">
        <f t="shared" si="324"/>
        <v>2015</v>
      </c>
    </row>
    <row r="4079" spans="1:21" ht="48" x14ac:dyDescent="0.2">
      <c r="A4079" s="9">
        <v>3462</v>
      </c>
      <c r="B4079" s="3" t="s">
        <v>3461</v>
      </c>
      <c r="C4079" s="3" t="s">
        <v>7572</v>
      </c>
      <c r="D4079" s="6">
        <v>250</v>
      </c>
      <c r="E4079" s="8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20"/>
        <v>202</v>
      </c>
      <c r="P4079" s="6">
        <f t="shared" si="321"/>
        <v>29.71</v>
      </c>
      <c r="Q4079" s="12" t="s">
        <v>8315</v>
      </c>
      <c r="R4079" t="s">
        <v>8316</v>
      </c>
      <c r="S4079" s="16">
        <f t="shared" si="322"/>
        <v>42179.898472222223</v>
      </c>
      <c r="T4079" s="16">
        <f t="shared" si="323"/>
        <v>42195.75</v>
      </c>
      <c r="U4079">
        <f t="shared" si="324"/>
        <v>2015</v>
      </c>
    </row>
    <row r="4080" spans="1:21" ht="32" x14ac:dyDescent="0.2">
      <c r="A4080" s="9">
        <v>3470</v>
      </c>
      <c r="B4080" s="3" t="s">
        <v>3469</v>
      </c>
      <c r="C4080" s="3" t="s">
        <v>7580</v>
      </c>
      <c r="D4080" s="6">
        <v>250</v>
      </c>
      <c r="E4080" s="8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20"/>
        <v>150</v>
      </c>
      <c r="P4080" s="6">
        <f t="shared" si="321"/>
        <v>41.67</v>
      </c>
      <c r="Q4080" s="12" t="s">
        <v>8315</v>
      </c>
      <c r="R4080" t="s">
        <v>8316</v>
      </c>
      <c r="S4080" s="16">
        <f t="shared" si="322"/>
        <v>42529.022013888884</v>
      </c>
      <c r="T4080" s="16">
        <f t="shared" si="323"/>
        <v>42566.901388888888</v>
      </c>
      <c r="U4080">
        <f t="shared" si="324"/>
        <v>2016</v>
      </c>
    </row>
    <row r="4081" spans="1:21" ht="48" x14ac:dyDescent="0.2">
      <c r="A4081" s="9">
        <v>3545</v>
      </c>
      <c r="B4081" s="3" t="s">
        <v>3544</v>
      </c>
      <c r="C4081" s="3" t="s">
        <v>7655</v>
      </c>
      <c r="D4081" s="6">
        <v>250</v>
      </c>
      <c r="E4081" s="8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20"/>
        <v>100</v>
      </c>
      <c r="P4081" s="6">
        <f t="shared" si="321"/>
        <v>31.38</v>
      </c>
      <c r="Q4081" s="12" t="s">
        <v>8315</v>
      </c>
      <c r="R4081" t="s">
        <v>8316</v>
      </c>
      <c r="S4081" s="16">
        <f t="shared" si="322"/>
        <v>42075.807395833333</v>
      </c>
      <c r="T4081" s="16">
        <f t="shared" si="323"/>
        <v>42105.807395833333</v>
      </c>
      <c r="U4081">
        <f t="shared" si="324"/>
        <v>2015</v>
      </c>
    </row>
    <row r="4082" spans="1:21" ht="48" x14ac:dyDescent="0.2">
      <c r="A4082" s="9">
        <v>3605</v>
      </c>
      <c r="B4082" s="3" t="s">
        <v>3604</v>
      </c>
      <c r="C4082" s="3" t="s">
        <v>7715</v>
      </c>
      <c r="D4082" s="6">
        <v>250</v>
      </c>
      <c r="E4082" s="8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20"/>
        <v>184</v>
      </c>
      <c r="P4082" s="6">
        <f t="shared" si="321"/>
        <v>30.67</v>
      </c>
      <c r="Q4082" s="12" t="s">
        <v>8315</v>
      </c>
      <c r="R4082" t="s">
        <v>8316</v>
      </c>
      <c r="S4082" s="16">
        <f t="shared" si="322"/>
        <v>42383.793124999997</v>
      </c>
      <c r="T4082" s="16">
        <f t="shared" si="323"/>
        <v>42413.793124999997</v>
      </c>
      <c r="U4082">
        <f t="shared" si="324"/>
        <v>2016</v>
      </c>
    </row>
    <row r="4083" spans="1:21" ht="48" x14ac:dyDescent="0.2">
      <c r="A4083" s="9">
        <v>3660</v>
      </c>
      <c r="B4083" s="3" t="s">
        <v>3657</v>
      </c>
      <c r="C4083" s="3" t="s">
        <v>7770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20"/>
        <v>100</v>
      </c>
      <c r="P4083" s="6">
        <f t="shared" si="321"/>
        <v>11.36</v>
      </c>
      <c r="Q4083" s="12" t="s">
        <v>8315</v>
      </c>
      <c r="R4083" t="s">
        <v>8316</v>
      </c>
      <c r="S4083" s="16">
        <f t="shared" si="322"/>
        <v>41971.881076388891</v>
      </c>
      <c r="T4083" s="16">
        <f t="shared" si="323"/>
        <v>41996.881076388891</v>
      </c>
      <c r="U4083">
        <f t="shared" si="324"/>
        <v>2014</v>
      </c>
    </row>
    <row r="4084" spans="1:21" ht="48" x14ac:dyDescent="0.2">
      <c r="A4084" s="9">
        <v>3811</v>
      </c>
      <c r="B4084" s="3" t="s">
        <v>3808</v>
      </c>
      <c r="C4084" s="3" t="s">
        <v>7921</v>
      </c>
      <c r="D4084" s="6">
        <v>250</v>
      </c>
      <c r="E4084" s="8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20"/>
        <v>330</v>
      </c>
      <c r="P4084" s="6">
        <f t="shared" si="321"/>
        <v>43.42</v>
      </c>
      <c r="Q4084" s="12" t="s">
        <v>8315</v>
      </c>
      <c r="R4084" t="s">
        <v>8316</v>
      </c>
      <c r="S4084" s="16">
        <f t="shared" si="322"/>
        <v>42487.62700231481</v>
      </c>
      <c r="T4084" s="16">
        <f t="shared" si="323"/>
        <v>42521.458333333328</v>
      </c>
      <c r="U4084">
        <f t="shared" si="324"/>
        <v>2016</v>
      </c>
    </row>
    <row r="4085" spans="1:21" ht="48" x14ac:dyDescent="0.2">
      <c r="A4085" s="9">
        <v>3818</v>
      </c>
      <c r="B4085" s="3" t="s">
        <v>3815</v>
      </c>
      <c r="C4085" s="3" t="s">
        <v>7928</v>
      </c>
      <c r="D4085" s="6">
        <v>250</v>
      </c>
      <c r="E4085" s="8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20"/>
        <v>228</v>
      </c>
      <c r="P4085" s="6">
        <f t="shared" si="321"/>
        <v>57</v>
      </c>
      <c r="Q4085" s="12" t="s">
        <v>8315</v>
      </c>
      <c r="R4085" t="s">
        <v>8316</v>
      </c>
      <c r="S4085" s="16">
        <f t="shared" si="322"/>
        <v>42045.84238425926</v>
      </c>
      <c r="T4085" s="16">
        <f t="shared" si="323"/>
        <v>42075.800717592589</v>
      </c>
      <c r="U4085">
        <f t="shared" si="324"/>
        <v>2015</v>
      </c>
    </row>
    <row r="4086" spans="1:21" ht="48" x14ac:dyDescent="0.2">
      <c r="A4086" s="9">
        <v>3824</v>
      </c>
      <c r="B4086" s="3" t="s">
        <v>3821</v>
      </c>
      <c r="C4086" s="3" t="s">
        <v>7933</v>
      </c>
      <c r="D4086" s="6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20"/>
        <v>108</v>
      </c>
      <c r="P4086" s="6">
        <f t="shared" si="321"/>
        <v>38.57</v>
      </c>
      <c r="Q4086" s="12" t="s">
        <v>8315</v>
      </c>
      <c r="R4086" t="s">
        <v>8316</v>
      </c>
      <c r="S4086" s="16">
        <f t="shared" si="322"/>
        <v>42571.626192129625</v>
      </c>
      <c r="T4086" s="16">
        <f t="shared" si="323"/>
        <v>42583.570138888885</v>
      </c>
      <c r="U4086">
        <f t="shared" si="324"/>
        <v>2016</v>
      </c>
    </row>
    <row r="4087" spans="1:21" ht="48" x14ac:dyDescent="0.2">
      <c r="A4087" s="9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20"/>
        <v>8</v>
      </c>
      <c r="P4087" s="6">
        <f t="shared" si="321"/>
        <v>4.75</v>
      </c>
      <c r="Q4087" s="12" t="s">
        <v>8315</v>
      </c>
      <c r="R4087" t="s">
        <v>8316</v>
      </c>
      <c r="S4087" s="16">
        <f t="shared" si="322"/>
        <v>42002.54488425926</v>
      </c>
      <c r="T4087" s="16">
        <f t="shared" si="323"/>
        <v>42032.54488425926</v>
      </c>
      <c r="U4087">
        <f t="shared" si="324"/>
        <v>2014</v>
      </c>
    </row>
    <row r="4088" spans="1:21" ht="48" x14ac:dyDescent="0.2">
      <c r="A4088" s="9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 s="6">
        <f t="shared" si="321"/>
        <v>0</v>
      </c>
      <c r="Q4088" s="12" t="s">
        <v>8315</v>
      </c>
      <c r="R4088" t="s">
        <v>8316</v>
      </c>
      <c r="S4088" s="16">
        <f t="shared" si="322"/>
        <v>42732.787523148145</v>
      </c>
      <c r="T4088" s="16">
        <f t="shared" si="323"/>
        <v>42762.787523148145</v>
      </c>
      <c r="U4088">
        <f t="shared" si="324"/>
        <v>2016</v>
      </c>
    </row>
    <row r="4089" spans="1:21" ht="48" x14ac:dyDescent="0.2">
      <c r="A4089" s="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20"/>
        <v>104</v>
      </c>
      <c r="P4089" s="6">
        <f t="shared" si="321"/>
        <v>26</v>
      </c>
      <c r="Q4089" s="12" t="s">
        <v>8315</v>
      </c>
      <c r="R4089" t="s">
        <v>8316</v>
      </c>
      <c r="S4089" s="16">
        <f t="shared" si="322"/>
        <v>42665.451736111107</v>
      </c>
      <c r="T4089" s="16">
        <f t="shared" si="323"/>
        <v>42725.493402777778</v>
      </c>
      <c r="U4089">
        <f t="shared" si="324"/>
        <v>2016</v>
      </c>
    </row>
    <row r="4090" spans="1:21" ht="48" x14ac:dyDescent="0.2">
      <c r="A4090" s="9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20"/>
        <v>110</v>
      </c>
      <c r="P4090" s="6">
        <f t="shared" si="321"/>
        <v>20.079999999999998</v>
      </c>
      <c r="Q4090" s="12" t="s">
        <v>8315</v>
      </c>
      <c r="R4090" t="s">
        <v>8316</v>
      </c>
      <c r="S4090" s="16">
        <f t="shared" si="322"/>
        <v>42142.514016203699</v>
      </c>
      <c r="T4090" s="16">
        <f t="shared" si="323"/>
        <v>42155.958333333328</v>
      </c>
      <c r="U4090">
        <f t="shared" si="324"/>
        <v>2015</v>
      </c>
    </row>
    <row r="4091" spans="1:21" ht="48" x14ac:dyDescent="0.2">
      <c r="A4091" s="9">
        <v>2820</v>
      </c>
      <c r="B4091" s="3" t="s">
        <v>2820</v>
      </c>
      <c r="C4091" s="3" t="s">
        <v>6930</v>
      </c>
      <c r="D4091" s="6">
        <v>200</v>
      </c>
      <c r="E4091" s="8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20"/>
        <v>136</v>
      </c>
      <c r="P4091" s="6">
        <f t="shared" si="321"/>
        <v>13.6</v>
      </c>
      <c r="Q4091" s="12" t="s">
        <v>8315</v>
      </c>
      <c r="R4091" t="s">
        <v>8316</v>
      </c>
      <c r="S4091" s="16">
        <f t="shared" si="322"/>
        <v>42401.610983796301</v>
      </c>
      <c r="T4091" s="16">
        <f t="shared" si="323"/>
        <v>42426</v>
      </c>
      <c r="U4091">
        <f t="shared" si="324"/>
        <v>2016</v>
      </c>
    </row>
    <row r="4092" spans="1:21" ht="48" x14ac:dyDescent="0.2">
      <c r="A4092" s="9">
        <v>2886</v>
      </c>
      <c r="B4092" s="3" t="s">
        <v>2886</v>
      </c>
      <c r="C4092" s="3" t="s">
        <v>6996</v>
      </c>
      <c r="D4092" s="6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20"/>
        <v>5</v>
      </c>
      <c r="P4092" s="6">
        <f t="shared" si="321"/>
        <v>10</v>
      </c>
      <c r="Q4092" s="12" t="s">
        <v>8315</v>
      </c>
      <c r="R4092" t="s">
        <v>8316</v>
      </c>
      <c r="S4092" s="16">
        <f t="shared" si="322"/>
        <v>42261.632916666669</v>
      </c>
      <c r="T4092" s="16">
        <f t="shared" si="323"/>
        <v>42266.165972222225</v>
      </c>
      <c r="U4092">
        <f t="shared" si="324"/>
        <v>2015</v>
      </c>
    </row>
    <row r="4093" spans="1:21" ht="64" x14ac:dyDescent="0.2">
      <c r="A4093" s="9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6">
        <f t="shared" si="321"/>
        <v>0</v>
      </c>
      <c r="Q4093" s="12" t="s">
        <v>8315</v>
      </c>
      <c r="R4093" t="s">
        <v>8316</v>
      </c>
      <c r="S4093" s="16">
        <f t="shared" si="322"/>
        <v>42809.645914351851</v>
      </c>
      <c r="T4093" s="16">
        <f t="shared" si="323"/>
        <v>42828.645914351851</v>
      </c>
      <c r="U4093">
        <f t="shared" si="324"/>
        <v>2017</v>
      </c>
    </row>
    <row r="4094" spans="1:21" ht="32" x14ac:dyDescent="0.2">
      <c r="A4094" s="9">
        <v>3371</v>
      </c>
      <c r="B4094" s="3" t="s">
        <v>3370</v>
      </c>
      <c r="C4094" s="3" t="s">
        <v>7481</v>
      </c>
      <c r="D4094" s="6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20"/>
        <v>139</v>
      </c>
      <c r="P4094" s="6">
        <f t="shared" si="321"/>
        <v>30.78</v>
      </c>
      <c r="Q4094" s="12" t="s">
        <v>8315</v>
      </c>
      <c r="R4094" t="s">
        <v>8316</v>
      </c>
      <c r="S4094" s="16">
        <f t="shared" si="322"/>
        <v>42312.874594907407</v>
      </c>
      <c r="T4094" s="16">
        <f t="shared" si="323"/>
        <v>42340.874594907407</v>
      </c>
      <c r="U4094">
        <f t="shared" si="324"/>
        <v>2015</v>
      </c>
    </row>
    <row r="4095" spans="1:21" ht="32" x14ac:dyDescent="0.2">
      <c r="A4095" s="9">
        <v>3415</v>
      </c>
      <c r="B4095" s="3" t="s">
        <v>3414</v>
      </c>
      <c r="C4095" s="3" t="s">
        <v>7525</v>
      </c>
      <c r="D4095" s="6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20"/>
        <v>100</v>
      </c>
      <c r="P4095" s="6">
        <f t="shared" si="321"/>
        <v>22.22</v>
      </c>
      <c r="Q4095" s="12" t="s">
        <v>8315</v>
      </c>
      <c r="R4095" t="s">
        <v>8316</v>
      </c>
      <c r="S4095" s="16">
        <f t="shared" si="322"/>
        <v>42467.144166666665</v>
      </c>
      <c r="T4095" s="16">
        <f t="shared" si="323"/>
        <v>42477.979166666672</v>
      </c>
      <c r="U4095">
        <f t="shared" si="324"/>
        <v>2016</v>
      </c>
    </row>
    <row r="4096" spans="1:21" ht="48" x14ac:dyDescent="0.2">
      <c r="A4096" s="9">
        <v>3588</v>
      </c>
      <c r="B4096" s="3" t="s">
        <v>3587</v>
      </c>
      <c r="C4096" s="3" t="s">
        <v>7698</v>
      </c>
      <c r="D4096" s="6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20"/>
        <v>101</v>
      </c>
      <c r="P4096" s="6">
        <f t="shared" si="321"/>
        <v>18.27</v>
      </c>
      <c r="Q4096" s="12" t="s">
        <v>8315</v>
      </c>
      <c r="R4096" t="s">
        <v>8316</v>
      </c>
      <c r="S4096" s="16">
        <f t="shared" si="322"/>
        <v>42101.828819444447</v>
      </c>
      <c r="T4096" s="16">
        <f t="shared" si="323"/>
        <v>42123.958333333328</v>
      </c>
      <c r="U4096">
        <f t="shared" si="324"/>
        <v>2015</v>
      </c>
    </row>
    <row r="4097" spans="1:21" ht="32" x14ac:dyDescent="0.2">
      <c r="A4097" s="9">
        <v>3719</v>
      </c>
      <c r="B4097" s="3" t="s">
        <v>3716</v>
      </c>
      <c r="C4097" s="3" t="s">
        <v>7829</v>
      </c>
      <c r="D4097" s="6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20"/>
        <v>210</v>
      </c>
      <c r="P4097" s="6">
        <f t="shared" si="321"/>
        <v>105</v>
      </c>
      <c r="Q4097" s="12" t="s">
        <v>8315</v>
      </c>
      <c r="R4097" t="s">
        <v>8316</v>
      </c>
      <c r="S4097" s="16">
        <f t="shared" si="322"/>
        <v>42147.729930555557</v>
      </c>
      <c r="T4097" s="16">
        <f t="shared" si="323"/>
        <v>42177.729930555557</v>
      </c>
      <c r="U4097">
        <f t="shared" si="324"/>
        <v>2015</v>
      </c>
    </row>
    <row r="4098" spans="1:21" ht="48" x14ac:dyDescent="0.2">
      <c r="A4098" s="9">
        <v>3835</v>
      </c>
      <c r="B4098" s="3" t="s">
        <v>3832</v>
      </c>
      <c r="C4098" s="3" t="s">
        <v>7944</v>
      </c>
      <c r="D4098" s="6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20"/>
        <v>160</v>
      </c>
      <c r="P4098" s="6">
        <f t="shared" si="321"/>
        <v>40</v>
      </c>
      <c r="Q4098" s="12" t="s">
        <v>8315</v>
      </c>
      <c r="R4098" t="s">
        <v>8316</v>
      </c>
      <c r="S4098" s="16">
        <f t="shared" si="322"/>
        <v>42460.94222222222</v>
      </c>
      <c r="T4098" s="16">
        <f t="shared" si="323"/>
        <v>42481.94222222222</v>
      </c>
      <c r="U4098">
        <f t="shared" si="324"/>
        <v>2016</v>
      </c>
    </row>
    <row r="4099" spans="1:21" ht="48" x14ac:dyDescent="0.2">
      <c r="A4099" s="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20"/>
        <v>35</v>
      </c>
      <c r="P4099" s="6">
        <f t="shared" si="321"/>
        <v>17.5</v>
      </c>
      <c r="Q4099" s="12" t="s">
        <v>8315</v>
      </c>
      <c r="R4099" t="s">
        <v>8316</v>
      </c>
      <c r="S4099" s="16">
        <f t="shared" si="322"/>
        <v>42019.683761574073</v>
      </c>
      <c r="T4099" s="16">
        <f t="shared" si="323"/>
        <v>42049.477083333331</v>
      </c>
      <c r="U4099">
        <f t="shared" si="324"/>
        <v>2015</v>
      </c>
    </row>
    <row r="4100" spans="1:21" ht="48" x14ac:dyDescent="0.2">
      <c r="A4100" s="9">
        <v>3429</v>
      </c>
      <c r="B4100" s="3" t="s">
        <v>3428</v>
      </c>
      <c r="C4100" s="3" t="s">
        <v>7539</v>
      </c>
      <c r="D4100" s="6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20"/>
        <v>130</v>
      </c>
      <c r="P4100" s="6">
        <f t="shared" si="321"/>
        <v>16.25</v>
      </c>
      <c r="Q4100" s="12" t="s">
        <v>8315</v>
      </c>
      <c r="R4100" t="s">
        <v>8316</v>
      </c>
      <c r="S4100" s="16">
        <f t="shared" si="322"/>
        <v>42662.021539351852</v>
      </c>
      <c r="T4100" s="16">
        <f t="shared" si="323"/>
        <v>42676.021539351852</v>
      </c>
      <c r="U4100">
        <f t="shared" si="324"/>
        <v>2016</v>
      </c>
    </row>
    <row r="4101" spans="1:21" ht="48" x14ac:dyDescent="0.2">
      <c r="A4101" s="9">
        <v>3536</v>
      </c>
      <c r="B4101" s="3" t="s">
        <v>3535</v>
      </c>
      <c r="C4101" s="3" t="s">
        <v>7646</v>
      </c>
      <c r="D4101" s="6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20"/>
        <v>153</v>
      </c>
      <c r="P4101" s="6">
        <f t="shared" si="321"/>
        <v>13.53</v>
      </c>
      <c r="Q4101" s="12" t="s">
        <v>8315</v>
      </c>
      <c r="R4101" t="s">
        <v>8316</v>
      </c>
      <c r="S4101" s="16">
        <f t="shared" si="322"/>
        <v>42328.727141203708</v>
      </c>
      <c r="T4101" s="16">
        <f t="shared" si="323"/>
        <v>42358.499305555553</v>
      </c>
      <c r="U4101">
        <f t="shared" si="324"/>
        <v>2015</v>
      </c>
    </row>
    <row r="4102" spans="1:21" ht="32" x14ac:dyDescent="0.2">
      <c r="A4102" s="9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20"/>
        <v>13</v>
      </c>
      <c r="P4102" s="6">
        <f t="shared" si="321"/>
        <v>10</v>
      </c>
      <c r="Q4102" s="12" t="s">
        <v>8315</v>
      </c>
      <c r="R4102" t="s">
        <v>8316</v>
      </c>
      <c r="S4102" s="16">
        <f t="shared" si="322"/>
        <v>42122.693159722221</v>
      </c>
      <c r="T4102" s="16">
        <f t="shared" si="323"/>
        <v>42152.693159722221</v>
      </c>
      <c r="U4102">
        <f t="shared" si="324"/>
        <v>2015</v>
      </c>
    </row>
    <row r="4103" spans="1:21" ht="48" x14ac:dyDescent="0.2">
      <c r="A4103" s="9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20"/>
        <v>10</v>
      </c>
      <c r="P4103" s="6">
        <f t="shared" si="321"/>
        <v>5</v>
      </c>
      <c r="Q4103" s="12" t="s">
        <v>8315</v>
      </c>
      <c r="R4103" t="s">
        <v>8316</v>
      </c>
      <c r="S4103" s="16">
        <f t="shared" si="322"/>
        <v>41820.870821759258</v>
      </c>
      <c r="T4103" s="16">
        <f t="shared" si="323"/>
        <v>41850.870821759258</v>
      </c>
      <c r="U4103">
        <f t="shared" si="324"/>
        <v>2014</v>
      </c>
    </row>
    <row r="4104" spans="1:21" ht="48" x14ac:dyDescent="0.2">
      <c r="A4104" s="9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20"/>
        <v>2</v>
      </c>
      <c r="P4104" s="6">
        <f t="shared" si="321"/>
        <v>1.5</v>
      </c>
      <c r="Q4104" s="12" t="s">
        <v>8315</v>
      </c>
      <c r="R4104" t="s">
        <v>8316</v>
      </c>
      <c r="S4104" s="16">
        <f t="shared" si="322"/>
        <v>42307.189270833333</v>
      </c>
      <c r="T4104" s="16">
        <f t="shared" si="323"/>
        <v>42322.958333333328</v>
      </c>
      <c r="U4104">
        <f t="shared" si="324"/>
        <v>2015</v>
      </c>
    </row>
    <row r="4105" spans="1:21" ht="48" x14ac:dyDescent="0.2">
      <c r="A4105" s="9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20"/>
        <v>286</v>
      </c>
      <c r="P4105" s="6">
        <f t="shared" si="321"/>
        <v>19.27</v>
      </c>
      <c r="Q4105" s="12" t="s">
        <v>8315</v>
      </c>
      <c r="R4105" t="s">
        <v>8316</v>
      </c>
      <c r="S4105" s="16">
        <f t="shared" si="322"/>
        <v>42282.770231481481</v>
      </c>
      <c r="T4105" s="16">
        <f t="shared" si="323"/>
        <v>42342.811898148153</v>
      </c>
      <c r="U4105">
        <f t="shared" si="324"/>
        <v>2015</v>
      </c>
    </row>
    <row r="4106" spans="1:21" ht="48" x14ac:dyDescent="0.2">
      <c r="A4106" s="9">
        <v>2823</v>
      </c>
      <c r="B4106" s="3" t="s">
        <v>2823</v>
      </c>
      <c r="C4106" s="3" t="s">
        <v>6933</v>
      </c>
      <c r="D4106" s="6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25">ROUND(E4106/D4106*100,0)</f>
        <v>124</v>
      </c>
      <c r="P4106" s="6">
        <f t="shared" ref="P4106:P4115" si="326">IFERROR(ROUND(E4106/L4106,2),0)</f>
        <v>8.86</v>
      </c>
      <c r="Q4106" s="12" t="s">
        <v>8315</v>
      </c>
      <c r="R4106" t="s">
        <v>8316</v>
      </c>
      <c r="S4106" s="16">
        <f t="shared" ref="S4106:S4115" si="327">(((J4106/60)/60)/24)+DATE(1970,1,1)</f>
        <v>42067.011643518519</v>
      </c>
      <c r="T4106" s="16">
        <f t="shared" ref="T4106:T4115" si="328">(((I4106/60)/60)/24)+DATE(1970,1,1)</f>
        <v>42094.957638888889</v>
      </c>
      <c r="U4106">
        <f t="shared" ref="U4106:U4115" si="329">YEAR(S4106)</f>
        <v>2015</v>
      </c>
    </row>
    <row r="4107" spans="1:21" ht="48" x14ac:dyDescent="0.2">
      <c r="A4107" s="9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25"/>
        <v>180</v>
      </c>
      <c r="P4107" s="6">
        <f t="shared" si="326"/>
        <v>12</v>
      </c>
      <c r="Q4107" s="12" t="s">
        <v>8315</v>
      </c>
      <c r="R4107" t="s">
        <v>8316</v>
      </c>
      <c r="S4107" s="16">
        <f t="shared" si="327"/>
        <v>42477.729780092588</v>
      </c>
      <c r="T4107" s="16">
        <f t="shared" si="328"/>
        <v>42500.875</v>
      </c>
      <c r="U4107">
        <f t="shared" si="329"/>
        <v>2016</v>
      </c>
    </row>
    <row r="4108" spans="1:21" ht="48" x14ac:dyDescent="0.2">
      <c r="A4108" s="9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25"/>
        <v>100</v>
      </c>
      <c r="P4108" s="6">
        <f t="shared" si="326"/>
        <v>20</v>
      </c>
      <c r="Q4108" s="12" t="s">
        <v>8315</v>
      </c>
      <c r="R4108" t="s">
        <v>8316</v>
      </c>
      <c r="S4108" s="16">
        <f t="shared" si="327"/>
        <v>42649.54923611111</v>
      </c>
      <c r="T4108" s="16">
        <f t="shared" si="328"/>
        <v>42709.590902777782</v>
      </c>
      <c r="U4108">
        <f t="shared" si="329"/>
        <v>2016</v>
      </c>
    </row>
    <row r="4109" spans="1:21" ht="32" x14ac:dyDescent="0.2">
      <c r="A4109" s="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25"/>
        <v>10</v>
      </c>
      <c r="P4109" s="6">
        <f t="shared" si="326"/>
        <v>10</v>
      </c>
      <c r="Q4109" s="12" t="s">
        <v>8315</v>
      </c>
      <c r="R4109" t="s">
        <v>8316</v>
      </c>
      <c r="S4109" s="16">
        <f t="shared" si="327"/>
        <v>41831.697939814818</v>
      </c>
      <c r="T4109" s="16">
        <f t="shared" si="328"/>
        <v>41861.697939814818</v>
      </c>
      <c r="U4109">
        <f t="shared" si="329"/>
        <v>2014</v>
      </c>
    </row>
    <row r="4110" spans="1:21" ht="48" x14ac:dyDescent="0.2">
      <c r="A4110" s="9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25"/>
        <v>225</v>
      </c>
      <c r="P4110" s="6">
        <f t="shared" si="326"/>
        <v>75</v>
      </c>
      <c r="Q4110" s="12" t="s">
        <v>8315</v>
      </c>
      <c r="R4110" t="s">
        <v>8316</v>
      </c>
      <c r="S4110" s="16">
        <f t="shared" si="327"/>
        <v>42503.740868055553</v>
      </c>
      <c r="T4110" s="16">
        <f t="shared" si="328"/>
        <v>42517.740868055553</v>
      </c>
      <c r="U4110">
        <f t="shared" si="329"/>
        <v>2016</v>
      </c>
    </row>
    <row r="4111" spans="1:21" ht="48" x14ac:dyDescent="0.2">
      <c r="A4111" s="9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25"/>
        <v>171</v>
      </c>
      <c r="P4111" s="6">
        <f t="shared" si="326"/>
        <v>8.57</v>
      </c>
      <c r="Q4111" s="12" t="s">
        <v>8315</v>
      </c>
      <c r="R4111" t="s">
        <v>8316</v>
      </c>
      <c r="S4111" s="16">
        <f t="shared" si="327"/>
        <v>42425.730671296296</v>
      </c>
      <c r="T4111" s="16">
        <f t="shared" si="328"/>
        <v>42442.5</v>
      </c>
      <c r="U4111">
        <f t="shared" si="329"/>
        <v>2016</v>
      </c>
    </row>
    <row r="4112" spans="1:21" ht="48" x14ac:dyDescent="0.2">
      <c r="A4112" s="9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25"/>
        <v>150</v>
      </c>
      <c r="P4112" s="6">
        <f t="shared" si="326"/>
        <v>25</v>
      </c>
      <c r="Q4112" s="12" t="s">
        <v>8315</v>
      </c>
      <c r="R4112" t="s">
        <v>8316</v>
      </c>
      <c r="S4112" s="16">
        <f t="shared" si="327"/>
        <v>42416.691655092596</v>
      </c>
      <c r="T4112" s="16">
        <f t="shared" si="328"/>
        <v>42432.791666666672</v>
      </c>
      <c r="U4112">
        <f t="shared" si="329"/>
        <v>2016</v>
      </c>
    </row>
    <row r="4113" spans="1:21" ht="48" x14ac:dyDescent="0.2">
      <c r="A4113" s="9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25"/>
        <v>140</v>
      </c>
      <c r="P4113" s="6">
        <f t="shared" si="326"/>
        <v>23.33</v>
      </c>
      <c r="Q4113" s="12" t="s">
        <v>8315</v>
      </c>
      <c r="R4113" t="s">
        <v>8316</v>
      </c>
      <c r="S4113" s="16">
        <f t="shared" si="327"/>
        <v>42493.597013888888</v>
      </c>
      <c r="T4113" s="16">
        <f t="shared" si="328"/>
        <v>42505.958333333328</v>
      </c>
      <c r="U4113">
        <f t="shared" si="329"/>
        <v>2016</v>
      </c>
    </row>
    <row r="4114" spans="1:21" ht="32" x14ac:dyDescent="0.2">
      <c r="A4114" s="9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25"/>
        <v>130</v>
      </c>
      <c r="P4114" s="6">
        <f t="shared" si="326"/>
        <v>3.25</v>
      </c>
      <c r="Q4114" s="12" t="s">
        <v>8315</v>
      </c>
      <c r="R4114" t="s">
        <v>8316</v>
      </c>
      <c r="S4114" s="16">
        <f t="shared" si="327"/>
        <v>42628.849120370374</v>
      </c>
      <c r="T4114" s="16">
        <f t="shared" si="328"/>
        <v>42656.849120370374</v>
      </c>
      <c r="U4114">
        <f t="shared" si="329"/>
        <v>2016</v>
      </c>
    </row>
    <row r="4115" spans="1:21" ht="48" x14ac:dyDescent="0.2">
      <c r="A4115" s="9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5"/>
        <v>6500</v>
      </c>
      <c r="P4115" s="6">
        <f t="shared" si="326"/>
        <v>21.67</v>
      </c>
      <c r="Q4115" s="12" t="s">
        <v>8315</v>
      </c>
      <c r="R4115" t="s">
        <v>8316</v>
      </c>
      <c r="S4115" s="16">
        <f t="shared" si="327"/>
        <v>42432.701724537037</v>
      </c>
      <c r="T4115" s="16">
        <f t="shared" si="328"/>
        <v>42457.660057870366</v>
      </c>
      <c r="U4115">
        <f t="shared" si="329"/>
        <v>2016</v>
      </c>
    </row>
  </sheetData>
  <autoFilter ref="A1:U4115" xr:uid="{B17F549D-B170-F14C-85DA-DB633C1C3885}">
    <filterColumn colId="17">
      <filters>
        <filter val="plays"/>
      </filters>
    </filterColumn>
    <sortState xmlns:xlrd2="http://schemas.microsoft.com/office/spreadsheetml/2017/richdata2" ref="A522:U4115">
      <sortCondition descending="1" ref="D1:D4115"/>
    </sortState>
  </autoFilter>
  <conditionalFormatting sqref="F1">
    <cfRule type="containsText" dxfId="17" priority="10" operator="containsText" text="live">
      <formula>NOT(ISERROR(SEARCH("live",F1)))</formula>
    </cfRule>
  </conditionalFormatting>
  <conditionalFormatting sqref="F1:F1048576">
    <cfRule type="containsText" dxfId="16" priority="5" operator="containsText" text="failed">
      <formula>NOT(ISERROR(SEARCH("failed",F1)))</formula>
    </cfRule>
    <cfRule type="containsText" dxfId="15" priority="6" operator="containsText" text="canceled">
      <formula>NOT(ISERROR(SEARCH("canceled",F1)))</formula>
    </cfRule>
    <cfRule type="containsText" dxfId="14" priority="7" operator="containsText" text="unsuccessful">
      <formula>NOT(ISERROR(SEARCH("unsuccessful",F1)))</formula>
    </cfRule>
    <cfRule type="containsText" dxfId="13" priority="8" operator="containsText" text="successful">
      <formula>NOT(ISERROR(SEARCH("successful",F1)))</formula>
    </cfRule>
    <cfRule type="containsText" dxfId="12" priority="9" operator="containsText" text="live">
      <formula>NOT(ISERROR(SEARCH("live",F1)))</formula>
    </cfRule>
  </conditionalFormatting>
  <conditionalFormatting sqref="O1:O1048576"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0245-74B8-4D45-8986-3B71EFA3AC62}">
  <dimension ref="A1:H13"/>
  <sheetViews>
    <sheetView workbookViewId="0">
      <selection activeCell="A15" sqref="A15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832031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6.6640625" bestFit="1" customWidth="1"/>
  </cols>
  <sheetData>
    <row r="1" spans="1:8" x14ac:dyDescent="0.2">
      <c r="A1" s="1" t="s">
        <v>8386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2">
      <c r="A2" t="s">
        <v>8408</v>
      </c>
      <c r="B2">
        <f>COUNTIFS(Kickstarter!F:F, "successful", Kickstarter!D:D, "&lt;1000", Kickstarter!R:R, "plays" 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5">
        <f>IFERROR(B2/$E2,0)</f>
        <v>0.75806451612903225</v>
      </c>
      <c r="G2" s="25">
        <f t="shared" ref="G2:H13" si="0">IFERROR(C2/$E2,0)</f>
        <v>0.24193548387096775</v>
      </c>
      <c r="H2" s="25">
        <f t="shared" si="0"/>
        <v>0</v>
      </c>
    </row>
    <row r="3" spans="1:8" x14ac:dyDescent="0.2">
      <c r="A3" t="s">
        <v>8409</v>
      </c>
      <c r="B3">
        <f>COUNTIFS(Kickstarter!F:F, "successful", Kickstarter!D:D, "&lt;4999",  Kickstarter!D:D, "&gt;=1000", Kickstarter!R:R, "plays")</f>
        <v>387</v>
      </c>
      <c r="C3">
        <f>COUNTIFS(Kickstarter!F:F, "failed", Kickstarter!D:D, "&lt;4999",  Kickstarter!D:D, "&gt;=1000", Kickstarter!R:R, "plays")</f>
        <v>146</v>
      </c>
      <c r="D3">
        <f>COUNTIFS(Kickstarter!F:F, "canceled", Kickstarter!D:D, "&lt;4999",  Kickstarter!D:D, "&gt;=1000", Kickstarter!R:R, "plays")</f>
        <v>0</v>
      </c>
      <c r="E3">
        <f t="shared" ref="E3:E13" si="1">SUM(B3:D3)</f>
        <v>533</v>
      </c>
      <c r="F3" s="25">
        <f t="shared" ref="F3:F13" si="2">IFERROR(B3/$E3,0)</f>
        <v>0.726078799249531</v>
      </c>
      <c r="G3" s="25">
        <f t="shared" si="0"/>
        <v>0.27392120075046905</v>
      </c>
      <c r="H3" s="25">
        <f t="shared" si="0"/>
        <v>0</v>
      </c>
    </row>
    <row r="4" spans="1:8" x14ac:dyDescent="0.2">
      <c r="A4" t="s">
        <v>8410</v>
      </c>
      <c r="B4">
        <f>COUNTIFS(Kickstarter!F:F, "successful", Kickstarter!D:D, "&lt;9999",  Kickstarter!D:D, "&gt;=5000", Kickstarter!R:R, "plays")</f>
        <v>93</v>
      </c>
      <c r="C4">
        <f>COUNTIFS(Kickstarter!F:F, "failed", Kickstarter!D:D, "&lt;9999",  Kickstarter!D:D, "&gt;=5000", Kickstarter!R:R, "plays")</f>
        <v>76</v>
      </c>
      <c r="D4">
        <f>COUNTIFS(Kickstarter!F:F, "canceled", Kickstarter!D:D, "&lt;9999",  Kickstarter!D:D, "&gt;=5000", Kickstarter!R:R, "plays")</f>
        <v>0</v>
      </c>
      <c r="E4">
        <f t="shared" si="1"/>
        <v>169</v>
      </c>
      <c r="F4" s="25">
        <f t="shared" si="2"/>
        <v>0.55029585798816572</v>
      </c>
      <c r="G4" s="25">
        <f t="shared" si="0"/>
        <v>0.44970414201183434</v>
      </c>
      <c r="H4" s="25">
        <f t="shared" si="0"/>
        <v>0</v>
      </c>
    </row>
    <row r="5" spans="1:8" x14ac:dyDescent="0.2">
      <c r="A5" t="s">
        <v>8411</v>
      </c>
      <c r="B5">
        <f>COUNTIFS(Kickstarter!F:F, "successful", Kickstarter!D:D, "&lt;14999",  Kickstarter!D:D, "&gt;=10000", Kickstarter!R:R, "plays")</f>
        <v>39</v>
      </c>
      <c r="C5">
        <f>COUNTIFS(Kickstarter!F:F, "failed", Kickstarter!D:D, "&lt;14999",  Kickstarter!D:D, "&gt;=10000", Kickstarter!R:R, "plays")</f>
        <v>33</v>
      </c>
      <c r="D5">
        <f>COUNTIFS(Kickstarter!F:F, "canceled", Kickstarter!D:D, "&lt;14999",  Kickstarter!D:D, "&gt;=10000", Kickstarter!R:R, "plays")</f>
        <v>0</v>
      </c>
      <c r="E5">
        <f t="shared" si="1"/>
        <v>72</v>
      </c>
      <c r="F5" s="25">
        <f t="shared" si="2"/>
        <v>0.54166666666666663</v>
      </c>
      <c r="G5" s="25">
        <f t="shared" si="0"/>
        <v>0.45833333333333331</v>
      </c>
      <c r="H5" s="25">
        <f t="shared" si="0"/>
        <v>0</v>
      </c>
    </row>
    <row r="6" spans="1:8" x14ac:dyDescent="0.2">
      <c r="A6" t="s">
        <v>8412</v>
      </c>
      <c r="B6">
        <f>COUNTIFS(Kickstarter!F:F, "successful", Kickstarter!D:D, "&lt;19999",  Kickstarter!D:D, "&gt;=15000", Kickstarter!R:R, "plays")</f>
        <v>12</v>
      </c>
      <c r="C6">
        <f>COUNTIFS(Kickstarter!F:F, "failed", Kickstarter!D:D, "&lt;19999",  Kickstarter!D:D, "&gt;=15000", Kickstarter!R:R, "plays")</f>
        <v>12</v>
      </c>
      <c r="D6">
        <f>COUNTIFS(Kickstarter!F:F, "canceled", Kickstarter!D:D, "&lt;19999",  Kickstarter!D:D, "&gt;=15000", Kickstarter!R:R, "plays")</f>
        <v>0</v>
      </c>
      <c r="E6">
        <f t="shared" si="1"/>
        <v>24</v>
      </c>
      <c r="F6" s="25">
        <f t="shared" si="2"/>
        <v>0.5</v>
      </c>
      <c r="G6" s="25">
        <f t="shared" si="0"/>
        <v>0.5</v>
      </c>
      <c r="H6" s="25">
        <f t="shared" si="0"/>
        <v>0</v>
      </c>
    </row>
    <row r="7" spans="1:8" x14ac:dyDescent="0.2">
      <c r="A7" t="s">
        <v>8413</v>
      </c>
      <c r="B7">
        <f>COUNTIFS(Kickstarter!F:F, "successful", Kickstarter!D:D, "&lt;24999",  Kickstarter!D:D, "&gt;=20000", Kickstarter!R:R, "plays")</f>
        <v>9</v>
      </c>
      <c r="C7">
        <f>COUNTIFS(Kickstarter!F:F, "failed", Kickstarter!D:D, "&lt;24999",  Kickstarter!D:D, "&gt;=20000", Kickstarter!R:R, "plays")</f>
        <v>11</v>
      </c>
      <c r="D7">
        <f>COUNTIFS(Kickstarter!F:F, "canceled", Kickstarter!D:D, "&lt;24999",  Kickstarter!D:D, "&gt;=20000", Kickstarter!R:R, "plays")</f>
        <v>0</v>
      </c>
      <c r="E7">
        <f t="shared" si="1"/>
        <v>20</v>
      </c>
      <c r="F7" s="25">
        <f t="shared" si="2"/>
        <v>0.45</v>
      </c>
      <c r="G7" s="25">
        <f t="shared" si="0"/>
        <v>0.55000000000000004</v>
      </c>
      <c r="H7" s="25">
        <f t="shared" si="0"/>
        <v>0</v>
      </c>
    </row>
    <row r="8" spans="1:8" x14ac:dyDescent="0.2">
      <c r="A8" t="s">
        <v>8414</v>
      </c>
      <c r="B8">
        <f>COUNTIFS(Kickstarter!F:F, "successful", Kickstarter!D:D, "&lt;29999",  Kickstarter!D:D, "&gt;=25000", Kickstarter!R:R, "plays")</f>
        <v>1</v>
      </c>
      <c r="C8">
        <f>COUNTIFS(Kickstarter!F:F, "failed", Kickstarter!D:D, "&lt;29999",  Kickstarter!D:D, "&gt;=25000", Kickstarter!R:R, "plays")</f>
        <v>4</v>
      </c>
      <c r="D8">
        <f>COUNTIFS(Kickstarter!F:F, "canceled", Kickstarter!D:D, "&lt;29999",  Kickstarter!D:D, "&gt;=25000", Kickstarter!R:R, "plays")</f>
        <v>0</v>
      </c>
      <c r="E8">
        <f t="shared" si="1"/>
        <v>5</v>
      </c>
      <c r="F8" s="25">
        <f t="shared" si="2"/>
        <v>0.2</v>
      </c>
      <c r="G8" s="25">
        <f t="shared" si="0"/>
        <v>0.8</v>
      </c>
      <c r="H8" s="25">
        <f t="shared" si="0"/>
        <v>0</v>
      </c>
    </row>
    <row r="9" spans="1:8" x14ac:dyDescent="0.2">
      <c r="A9" t="s">
        <v>8415</v>
      </c>
      <c r="B9">
        <f>COUNTIFS(Kickstarter!F:F, "successful", Kickstarter!D:D, "&lt;34999",  Kickstarter!D:D, "&gt;=30000", Kickstarter!R:R, "plays")</f>
        <v>3</v>
      </c>
      <c r="C9">
        <f>COUNTIFS(Kickstarter!F:F, "failed", Kickstarter!D:D, "&lt;34999",  Kickstarter!D:D, "&gt;=30000", Kickstarter!R:R, "plays")</f>
        <v>8</v>
      </c>
      <c r="D9">
        <f>COUNTIFS(Kickstarter!F:F, "canceled", Kickstarter!D:D, "&lt;34999",  Kickstarter!D:D, "&gt;=30000", Kickstarter!R:R, "plays")</f>
        <v>0</v>
      </c>
      <c r="E9">
        <f t="shared" si="1"/>
        <v>11</v>
      </c>
      <c r="F9" s="25">
        <f t="shared" si="2"/>
        <v>0.27272727272727271</v>
      </c>
      <c r="G9" s="25">
        <f t="shared" si="0"/>
        <v>0.72727272727272729</v>
      </c>
      <c r="H9" s="25">
        <f t="shared" si="0"/>
        <v>0</v>
      </c>
    </row>
    <row r="10" spans="1:8" x14ac:dyDescent="0.2">
      <c r="A10" t="s">
        <v>8416</v>
      </c>
      <c r="B10">
        <f>COUNTIFS(Kickstarter!F:F, "successful", Kickstarter!D:D, "&lt;39999",  Kickstarter!D:D, "&gt;=35000", Kickstarter!R:R, "plays")</f>
        <v>4</v>
      </c>
      <c r="C10">
        <f>COUNTIFS(Kickstarter!F:F, "failed", Kickstarter!D:D, "&lt;39999",  Kickstarter!D:D, "&gt;=35000", Kickstarter!R:R, "plays")</f>
        <v>2</v>
      </c>
      <c r="D10">
        <f>COUNTIFS(Kickstarter!F:F, "canceled", Kickstarter!D:D, "&lt;39999",  Kickstarter!D:D, "&gt;=35000", Kickstarter!R:R, "plays")</f>
        <v>0</v>
      </c>
      <c r="E10">
        <f t="shared" si="1"/>
        <v>6</v>
      </c>
      <c r="F10" s="25">
        <f t="shared" si="2"/>
        <v>0.66666666666666663</v>
      </c>
      <c r="G10" s="25">
        <f t="shared" si="0"/>
        <v>0.33333333333333331</v>
      </c>
      <c r="H10" s="25">
        <f t="shared" si="0"/>
        <v>0</v>
      </c>
    </row>
    <row r="11" spans="1:8" x14ac:dyDescent="0.2">
      <c r="A11" t="s">
        <v>8417</v>
      </c>
      <c r="B11">
        <f>COUNTIFS(Kickstarter!F:F, "successful", Kickstarter!D:D, "&lt;44999",  Kickstarter!D:D, "&gt;=40000", Kickstarter!R:R, "plays")</f>
        <v>2</v>
      </c>
      <c r="C11">
        <f>COUNTIFS(Kickstarter!F:F, "failed", Kickstarter!D:D, "&lt;44999",  Kickstarter!D:D, "&gt;=40000", Kickstarter!R:R, "plays")</f>
        <v>1</v>
      </c>
      <c r="D11">
        <f>COUNTIFS(Kickstarter!F:F, "canceled", Kickstarter!D:D, "&lt;44999",  Kickstarter!D:D, "&gt;=40000", Kickstarter!R:R, "plays")</f>
        <v>0</v>
      </c>
      <c r="E11">
        <f t="shared" si="1"/>
        <v>3</v>
      </c>
      <c r="F11" s="25">
        <f t="shared" si="2"/>
        <v>0.66666666666666663</v>
      </c>
      <c r="G11" s="25">
        <f t="shared" si="0"/>
        <v>0.33333333333333331</v>
      </c>
      <c r="H11" s="25">
        <f t="shared" si="0"/>
        <v>0</v>
      </c>
    </row>
    <row r="12" spans="1:8" x14ac:dyDescent="0.2">
      <c r="A12" t="s">
        <v>8418</v>
      </c>
      <c r="B12">
        <f>COUNTIFS(Kickstarter!F:F, "successful", Kickstarter!D:D, "&lt;49999",  Kickstarter!D:D, "&gt;=45000", Kickstarter!R:R, "plays")</f>
        <v>0</v>
      </c>
      <c r="C12">
        <f>COUNTIFS(Kickstarter!F:F, "failed", Kickstarter!D:D, "&lt;49999",  Kickstarter!D:D, "&gt;=45000", Kickstarter!R:R, "plays")</f>
        <v>1</v>
      </c>
      <c r="D12">
        <f>COUNTIFS(Kickstarter!F:F, "canceled", Kickstarter!D:D, "&lt;49999",  Kickstarter!D:D, "&gt;=45000", Kickstarter!R:R, "plays")</f>
        <v>0</v>
      </c>
      <c r="E12">
        <f t="shared" si="1"/>
        <v>1</v>
      </c>
      <c r="F12" s="25">
        <f t="shared" si="2"/>
        <v>0</v>
      </c>
      <c r="G12" s="25">
        <f t="shared" si="0"/>
        <v>1</v>
      </c>
      <c r="H12" s="25">
        <f t="shared" si="0"/>
        <v>0</v>
      </c>
    </row>
    <row r="13" spans="1:8" x14ac:dyDescent="0.2">
      <c r="A13" t="s">
        <v>8419</v>
      </c>
      <c r="B13">
        <f>COUNTIFS(Kickstarter!F:F, "successful",  Kickstarter!D:D, "&gt;=50000", Kickstarter!R:R, "plays")</f>
        <v>2</v>
      </c>
      <c r="C13">
        <f>COUNTIFS(Kickstarter!F:F, "failed",  Kickstarter!D:D, "&gt;=50000", Kickstarter!R:R, "plays")</f>
        <v>14</v>
      </c>
      <c r="D13">
        <f>COUNTIFS(Kickstarter!F:F, "canceled",  Kickstarter!D:D, "&gt;=50000", Kickstarter!R:R, "plays")</f>
        <v>0</v>
      </c>
      <c r="E13">
        <f t="shared" si="1"/>
        <v>16</v>
      </c>
      <c r="F13" s="25">
        <f t="shared" si="2"/>
        <v>0.125</v>
      </c>
      <c r="G13" s="25">
        <f t="shared" si="0"/>
        <v>0.875</v>
      </c>
      <c r="H13" s="25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68F1-8741-3E41-969E-BDF40B2DEA86}">
  <dimension ref="A1:E18"/>
  <sheetViews>
    <sheetView workbookViewId="0">
      <selection activeCell="K25" sqref="K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8382</v>
      </c>
      <c r="B2" t="s">
        <v>8365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8376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8377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8378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8379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8370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8380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8371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8372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8373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8374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8375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8381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4D61-86DF-8444-8999-6D0B9B3B971A}">
  <dimension ref="A1:C15"/>
  <sheetViews>
    <sheetView workbookViewId="0">
      <selection activeCell="B12" sqref="B12"/>
    </sheetView>
  </sheetViews>
  <sheetFormatPr baseColWidth="10" defaultRowHeight="15" x14ac:dyDescent="0.2"/>
  <cols>
    <col min="1" max="1" width="24.6640625" bestFit="1" customWidth="1"/>
    <col min="2" max="2" width="12.33203125" bestFit="1" customWidth="1"/>
    <col min="3" max="3" width="12.1640625" bestFit="1" customWidth="1"/>
  </cols>
  <sheetData>
    <row r="1" spans="1:3" x14ac:dyDescent="0.2">
      <c r="B1" s="1" t="s">
        <v>8387</v>
      </c>
      <c r="C1" s="1" t="s">
        <v>8388</v>
      </c>
    </row>
    <row r="2" spans="1:3" x14ac:dyDescent="0.2">
      <c r="A2" s="18" t="s">
        <v>8389</v>
      </c>
      <c r="B2" s="22">
        <f>AVERAGE('Successful US Kickstarters'!D:D)</f>
        <v>5048.8786407766993</v>
      </c>
      <c r="C2" s="23">
        <f>AVERAGE('Failed U.S. Kickstarters'!D:D)</f>
        <v>10554.212</v>
      </c>
    </row>
    <row r="3" spans="1:3" x14ac:dyDescent="0.2">
      <c r="A3" s="18" t="s">
        <v>8390</v>
      </c>
      <c r="B3" s="23">
        <f>MEDIAN('Successful US Kickstarters'!D:D)</f>
        <v>3000</v>
      </c>
      <c r="C3" s="23">
        <f>MEDIAN('Failed U.S. Kickstarters'!D:D)</f>
        <v>5000</v>
      </c>
    </row>
    <row r="4" spans="1:3" x14ac:dyDescent="0.2">
      <c r="A4" s="18" t="s">
        <v>8393</v>
      </c>
      <c r="B4" s="23">
        <f>_xlfn.STDEV.P('Successful US Kickstarters'!D:D)</f>
        <v>7748.7537726373303</v>
      </c>
      <c r="C4" s="23">
        <f>_xlfn.STDEV.P('Failed U.S. Kickstarters'!D:D)</f>
        <v>21967.731061515115</v>
      </c>
    </row>
    <row r="5" spans="1:3" x14ac:dyDescent="0.2">
      <c r="A5" s="18" t="s">
        <v>8394</v>
      </c>
      <c r="B5" s="23">
        <f>_xlfn.QUARTILE.EXC('Successful US Kickstarters'!D:D,3)</f>
        <v>5000</v>
      </c>
      <c r="C5" s="23">
        <f>_xlfn.QUARTILE.EXC('Failed U.S. Kickstarters'!D:D,3)</f>
        <v>10000</v>
      </c>
    </row>
    <row r="6" spans="1:3" x14ac:dyDescent="0.2">
      <c r="A6" s="18" t="s">
        <v>8395</v>
      </c>
      <c r="B6" s="23">
        <f>_xlfn.QUARTILE.EXC('Successful US Kickstarters'!D:D,1)</f>
        <v>1500</v>
      </c>
      <c r="C6" s="23">
        <f>_xlfn.QUARTILE.EXC('Failed U.S. Kickstarters'!D:D, 1)</f>
        <v>2000</v>
      </c>
    </row>
    <row r="7" spans="1:3" x14ac:dyDescent="0.2">
      <c r="A7" s="18" t="s">
        <v>8396</v>
      </c>
      <c r="B7" s="23">
        <f>B5-B6</f>
        <v>3500</v>
      </c>
      <c r="C7" s="23">
        <f>C5-C6</f>
        <v>8000</v>
      </c>
    </row>
    <row r="8" spans="1:3" x14ac:dyDescent="0.2">
      <c r="A8" s="18"/>
      <c r="B8" s="23"/>
      <c r="C8" s="23"/>
    </row>
    <row r="9" spans="1:3" x14ac:dyDescent="0.2">
      <c r="A9" s="18"/>
      <c r="B9" s="23"/>
      <c r="C9" s="23"/>
    </row>
    <row r="10" spans="1:3" x14ac:dyDescent="0.2">
      <c r="A10" s="18" t="s">
        <v>8391</v>
      </c>
      <c r="B10" s="24">
        <f>AVERAGE('Successful US Kickstarters'!E:E)</f>
        <v>5601.5458009708727</v>
      </c>
      <c r="C10" s="24">
        <f>AVERAGE('Failed U.S. Kickstarters'!E:E)</f>
        <v>558.65484000000004</v>
      </c>
    </row>
    <row r="11" spans="1:3" x14ac:dyDescent="0.2">
      <c r="A11" s="18" t="s">
        <v>8392</v>
      </c>
      <c r="B11" s="24">
        <f>MEDIAN('Successful US Kickstarters'!E:E)</f>
        <v>3167.5</v>
      </c>
      <c r="C11" s="24">
        <f>MEDIAN('Failed U.S. Kickstarters'!E:E)</f>
        <v>103</v>
      </c>
    </row>
    <row r="12" spans="1:3" x14ac:dyDescent="0.2">
      <c r="A12" s="18" t="s">
        <v>8397</v>
      </c>
      <c r="B12" s="23">
        <f>_xlfn.STDEV.P(('Successful US Kickstarters'!E:E))</f>
        <v>8334.5731699164608</v>
      </c>
      <c r="C12" s="23">
        <f>_xlfn.STDEV.P('Failed U.S. Kickstarters'!E:E)</f>
        <v>1330.5230280400915</v>
      </c>
    </row>
    <row r="13" spans="1:3" x14ac:dyDescent="0.2">
      <c r="A13" s="18" t="s">
        <v>8398</v>
      </c>
      <c r="B13" s="23">
        <f>_xlfn.QUARTILE.EXC('Successful US Kickstarters'!E:E, 3)</f>
        <v>5699</v>
      </c>
      <c r="C13" s="23">
        <f>_xlfn.QUARTILE.EXC('Failed U.S. Kickstarters'!E:E, 3)</f>
        <v>501</v>
      </c>
    </row>
    <row r="14" spans="1:3" x14ac:dyDescent="0.2">
      <c r="A14" s="18" t="s">
        <v>8399</v>
      </c>
      <c r="B14" s="23">
        <f>_xlfn.QUARTILE.EXC('Successful US Kickstarters'!E:E, 1)</f>
        <v>1716.5074999999999</v>
      </c>
      <c r="C14" s="23">
        <f>_xlfn.QUARTILE.EXC('Failed U.S. Kickstarters'!E:E, 1)</f>
        <v>9.25</v>
      </c>
    </row>
    <row r="15" spans="1:3" x14ac:dyDescent="0.2">
      <c r="A15" s="18" t="s">
        <v>8400</v>
      </c>
      <c r="B15" s="23">
        <f>B13-B14</f>
        <v>3982.4925000000003</v>
      </c>
      <c r="C15" s="23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330C-48B1-4244-A6F5-6914F5B073BA}">
  <dimension ref="A1:T251"/>
  <sheetViews>
    <sheetView topLeftCell="D1" workbookViewId="0">
      <selection activeCell="S8" sqref="S8"/>
    </sheetView>
  </sheetViews>
  <sheetFormatPr baseColWidth="10" defaultRowHeight="15" x14ac:dyDescent="0.2"/>
  <cols>
    <col min="2" max="2" width="20" customWidth="1"/>
    <col min="3" max="3" width="40.6640625" customWidth="1"/>
    <col min="4" max="4" width="12.1640625" bestFit="1" customWidth="1"/>
    <col min="5" max="5" width="10.1640625" bestFit="1" customWidth="1"/>
    <col min="7" max="7" width="7.1640625" bestFit="1" customWidth="1"/>
    <col min="8" max="8" width="8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7" max="17" width="13.5" bestFit="1" customWidth="1"/>
    <col min="18" max="18" width="10.6640625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</row>
    <row r="2" spans="1:20" ht="48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64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32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8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2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8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8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8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8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8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4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">
    <cfRule type="containsText" dxfId="11" priority="8" operator="containsText" text="live">
      <formula>NOT(ISERROR(SEARCH("live",F1)))</formula>
    </cfRule>
  </conditionalFormatting>
  <conditionalFormatting sqref="F1:F251"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unsuccessful">
      <formula>NOT(ISERROR(SEARCH("unsuccessful",F1)))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7F473-26CE-5343-A8D3-F9D1D445F4D8}">
  <dimension ref="A1:T413"/>
  <sheetViews>
    <sheetView topLeftCell="B1" workbookViewId="0">
      <selection activeCell="K17" sqref="K17"/>
    </sheetView>
  </sheetViews>
  <sheetFormatPr baseColWidth="10" defaultRowHeight="15" x14ac:dyDescent="0.2"/>
  <cols>
    <col min="2" max="2" width="27.33203125" customWidth="1"/>
    <col min="3" max="3" width="42.83203125" customWidth="1"/>
    <col min="5" max="5" width="11.1640625" bestFit="1" customWidth="1"/>
    <col min="7" max="7" width="7.1640625" bestFit="1" customWidth="1"/>
    <col min="8" max="8" width="8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7" max="17" width="13.5" bestFit="1" customWidth="1"/>
    <col min="18" max="18" width="10.6640625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8359</v>
      </c>
      <c r="R1" s="1" t="s">
        <v>8358</v>
      </c>
      <c r="S1" s="1" t="s">
        <v>8368</v>
      </c>
      <c r="T1" s="1" t="s">
        <v>8369</v>
      </c>
    </row>
    <row r="2" spans="1:20" ht="48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64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2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">
    <cfRule type="containsText" dxfId="5" priority="8" operator="containsText" text="live">
      <formula>NOT(ISERROR(SEARCH("live",F1)))</formula>
    </cfRule>
  </conditionalFormatting>
  <conditionalFormatting sqref="F1:F413"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unsuccessful">
      <formula>NOT(ISERROR(SEARCH("unsuccessful",F1)))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6D9B-C395-0349-A68D-37EAE5D0457D}">
  <dimension ref="A1:F14"/>
  <sheetViews>
    <sheetView workbookViewId="0">
      <selection activeCell="E47" sqref="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20.5" bestFit="1" customWidth="1"/>
    <col min="13" max="13" width="14" bestFit="1" customWidth="1"/>
    <col min="14" max="14" width="20" bestFit="1" customWidth="1"/>
    <col min="15" max="15" width="24.83203125" bestFit="1" customWidth="1"/>
    <col min="16" max="16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4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9EDF-5B2F-2348-ADC0-FB947DC29D57}">
  <dimension ref="A3:K24"/>
  <sheetViews>
    <sheetView topLeftCell="A4" workbookViewId="0">
      <selection activeCell="H46" sqref="H46"/>
    </sheetView>
  </sheetViews>
  <sheetFormatPr baseColWidth="10" defaultRowHeight="15" x14ac:dyDescent="0.2"/>
  <cols>
    <col min="1" max="1" width="15.1640625" bestFit="1" customWidth="1"/>
    <col min="2" max="2" width="15.6640625" bestFit="1" customWidth="1"/>
    <col min="3" max="3" width="16" bestFit="1" customWidth="1"/>
    <col min="4" max="4" width="15.6640625" bestFit="1" customWidth="1"/>
    <col min="5" max="5" width="16" bestFit="1" customWidth="1"/>
    <col min="6" max="6" width="15.6640625" bestFit="1" customWidth="1"/>
    <col min="7" max="7" width="16" bestFit="1" customWidth="1"/>
    <col min="8" max="8" width="15.6640625" bestFit="1" customWidth="1"/>
    <col min="9" max="9" width="16" bestFit="1" customWidth="1"/>
    <col min="10" max="10" width="20" bestFit="1" customWidth="1"/>
    <col min="11" max="11" width="20.33203125" bestFit="1" customWidth="1"/>
    <col min="12" max="12" width="13" bestFit="1" customWidth="1"/>
    <col min="13" max="13" width="14" bestFit="1" customWidth="1"/>
    <col min="14" max="14" width="20" bestFit="1" customWidth="1"/>
    <col min="15" max="15" width="17.33203125" bestFit="1" customWidth="1"/>
    <col min="16" max="16" width="18.33203125" bestFit="1" customWidth="1"/>
    <col min="17" max="36" width="6.6640625" bestFit="1" customWidth="1"/>
    <col min="37" max="94" width="7.6640625" bestFit="1" customWidth="1"/>
    <col min="95" max="156" width="9.1640625" bestFit="1" customWidth="1"/>
    <col min="157" max="178" width="10.1640625" bestFit="1" customWidth="1"/>
    <col min="179" max="180" width="11.1640625" bestFit="1" customWidth="1"/>
    <col min="181" max="181" width="12.6640625" bestFit="1" customWidth="1"/>
    <col min="182" max="182" width="13" bestFit="1" customWidth="1"/>
    <col min="183" max="189" width="5.6640625" bestFit="1" customWidth="1"/>
    <col min="190" max="216" width="6.6640625" bestFit="1" customWidth="1"/>
    <col min="217" max="274" width="7.6640625" bestFit="1" customWidth="1"/>
    <col min="275" max="336" width="9.1640625" bestFit="1" customWidth="1"/>
    <col min="337" max="358" width="10.1640625" bestFit="1" customWidth="1"/>
    <col min="359" max="360" width="11.1640625" bestFit="1" customWidth="1"/>
    <col min="361" max="361" width="12.6640625" bestFit="1" customWidth="1"/>
    <col min="362" max="362" width="23.33203125" bestFit="1" customWidth="1"/>
    <col min="363" max="363" width="20.5" bestFit="1" customWidth="1"/>
    <col min="364" max="364" width="15.6640625" bestFit="1" customWidth="1"/>
    <col min="365" max="373" width="5.6640625" bestFit="1" customWidth="1"/>
    <col min="374" max="446" width="6.6640625" bestFit="1" customWidth="1"/>
    <col min="447" max="707" width="7.6640625" bestFit="1" customWidth="1"/>
    <col min="708" max="971" width="9.1640625" bestFit="1" customWidth="1"/>
    <col min="972" max="1022" width="10.1640625" bestFit="1" customWidth="1"/>
    <col min="1023" max="1026" width="11.1640625" bestFit="1" customWidth="1"/>
    <col min="1027" max="1027" width="13" bestFit="1" customWidth="1"/>
    <col min="1028" max="1036" width="5.6640625" bestFit="1" customWidth="1"/>
    <col min="1037" max="1109" width="6.6640625" bestFit="1" customWidth="1"/>
    <col min="1110" max="1370" width="7.6640625" bestFit="1" customWidth="1"/>
    <col min="1371" max="1634" width="9.1640625" bestFit="1" customWidth="1"/>
    <col min="1635" max="1685" width="10.1640625" bestFit="1" customWidth="1"/>
    <col min="1686" max="1689" width="11.1640625" bestFit="1" customWidth="1"/>
    <col min="1690" max="1690" width="20.5" bestFit="1" customWidth="1"/>
    <col min="1691" max="1691" width="17.83203125" bestFit="1" customWidth="1"/>
    <col min="1692" max="1692" width="15.6640625" bestFit="1" customWidth="1"/>
    <col min="1693" max="1693" width="5.6640625" bestFit="1" customWidth="1"/>
    <col min="1694" max="1700" width="6.6640625" bestFit="1" customWidth="1"/>
    <col min="1701" max="1714" width="7.6640625" bestFit="1" customWidth="1"/>
    <col min="1715" max="1731" width="9.1640625" bestFit="1" customWidth="1"/>
    <col min="1732" max="1735" width="10.1640625" bestFit="1" customWidth="1"/>
    <col min="1736" max="1736" width="13" bestFit="1" customWidth="1"/>
    <col min="1737" max="1737" width="5.6640625" bestFit="1" customWidth="1"/>
    <col min="1738" max="1744" width="6.6640625" bestFit="1" customWidth="1"/>
    <col min="1745" max="1758" width="7.6640625" bestFit="1" customWidth="1"/>
    <col min="1759" max="1775" width="9.1640625" bestFit="1" customWidth="1"/>
    <col min="1776" max="1779" width="10.1640625" bestFit="1" customWidth="1"/>
    <col min="1780" max="1780" width="19" bestFit="1" customWidth="1"/>
    <col min="1781" max="1781" width="16.33203125" bestFit="1" customWidth="1"/>
    <col min="1782" max="1782" width="15.6640625" bestFit="1" customWidth="1"/>
    <col min="1783" max="1789" width="6.6640625" bestFit="1" customWidth="1"/>
    <col min="1790" max="1974" width="7.6640625" bestFit="1" customWidth="1"/>
    <col min="1975" max="3052" width="9.1640625" bestFit="1" customWidth="1"/>
    <col min="3053" max="3612" width="10.1640625" bestFit="1" customWidth="1"/>
    <col min="3613" max="3688" width="11.1640625" bestFit="1" customWidth="1"/>
    <col min="3689" max="3690" width="12.6640625" bestFit="1" customWidth="1"/>
    <col min="3691" max="3691" width="13" bestFit="1" customWidth="1"/>
    <col min="3692" max="3698" width="6.6640625" bestFit="1" customWidth="1"/>
    <col min="3699" max="3883" width="7.6640625" bestFit="1" customWidth="1"/>
    <col min="3884" max="4961" width="9.1640625" bestFit="1" customWidth="1"/>
    <col min="4962" max="5521" width="10.1640625" bestFit="1" customWidth="1"/>
    <col min="5522" max="5597" width="11.1640625" bestFit="1" customWidth="1"/>
    <col min="5598" max="5599" width="12.6640625" bestFit="1" customWidth="1"/>
    <col min="5600" max="5600" width="24" bestFit="1" customWidth="1"/>
    <col min="5601" max="5601" width="21.1640625" bestFit="1" customWidth="1"/>
    <col min="5602" max="5602" width="20" bestFit="1" customWidth="1"/>
    <col min="5603" max="5603" width="17.33203125" bestFit="1" customWidth="1"/>
  </cols>
  <sheetData>
    <row r="3" spans="1:11" x14ac:dyDescent="0.2">
      <c r="B3" s="13" t="s">
        <v>8361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8363</v>
      </c>
      <c r="K4" t="s">
        <v>8366</v>
      </c>
    </row>
    <row r="5" spans="1:11" x14ac:dyDescent="0.2">
      <c r="A5" s="13" t="s">
        <v>8364</v>
      </c>
      <c r="B5" t="s">
        <v>8360</v>
      </c>
      <c r="C5" t="s">
        <v>8367</v>
      </c>
      <c r="D5" t="s">
        <v>8360</v>
      </c>
      <c r="E5" t="s">
        <v>8367</v>
      </c>
      <c r="F5" t="s">
        <v>8360</v>
      </c>
      <c r="G5" t="s">
        <v>8367</v>
      </c>
      <c r="H5" t="s">
        <v>8360</v>
      </c>
      <c r="I5" t="s">
        <v>8367</v>
      </c>
    </row>
    <row r="6" spans="1:11" x14ac:dyDescent="0.2">
      <c r="A6" s="14" t="s">
        <v>8308</v>
      </c>
      <c r="B6" s="9">
        <v>40</v>
      </c>
      <c r="C6" s="6">
        <v>1336.7249999999999</v>
      </c>
      <c r="D6" s="9">
        <v>180</v>
      </c>
      <c r="E6" s="6">
        <v>1876.509888888889</v>
      </c>
      <c r="F6" s="9"/>
      <c r="G6" s="6"/>
      <c r="H6" s="9">
        <v>300</v>
      </c>
      <c r="I6" s="6">
        <v>17711.920566666671</v>
      </c>
      <c r="J6" s="9">
        <v>520</v>
      </c>
      <c r="K6" s="6">
        <v>10970.80182692308</v>
      </c>
    </row>
    <row r="7" spans="1:11" x14ac:dyDescent="0.2">
      <c r="A7" s="15" t="s">
        <v>8314</v>
      </c>
      <c r="B7" s="9"/>
      <c r="C7" s="6"/>
      <c r="D7" s="9">
        <v>100</v>
      </c>
      <c r="E7" s="6">
        <v>1055.6301000000001</v>
      </c>
      <c r="F7" s="9"/>
      <c r="G7" s="6"/>
      <c r="H7" s="9"/>
      <c r="I7" s="6"/>
      <c r="J7" s="9">
        <v>100</v>
      </c>
      <c r="K7" s="6">
        <v>1055.6301000000001</v>
      </c>
    </row>
    <row r="8" spans="1:11" x14ac:dyDescent="0.2">
      <c r="A8" s="15" t="s">
        <v>8313</v>
      </c>
      <c r="B8" s="9"/>
      <c r="C8" s="6"/>
      <c r="D8" s="9"/>
      <c r="E8" s="6"/>
      <c r="F8" s="9"/>
      <c r="G8" s="6"/>
      <c r="H8" s="9">
        <v>180</v>
      </c>
      <c r="I8" s="6">
        <v>24726.024444444451</v>
      </c>
      <c r="J8" s="9">
        <v>180</v>
      </c>
      <c r="K8" s="6">
        <v>24726.024444444451</v>
      </c>
    </row>
    <row r="9" spans="1:11" x14ac:dyDescent="0.2">
      <c r="A9" s="15" t="s">
        <v>8312</v>
      </c>
      <c r="B9" s="9"/>
      <c r="C9" s="6"/>
      <c r="D9" s="9">
        <v>80</v>
      </c>
      <c r="E9" s="6">
        <v>2902.6096250000001</v>
      </c>
      <c r="F9" s="9"/>
      <c r="G9" s="6"/>
      <c r="H9" s="9"/>
      <c r="I9" s="6"/>
      <c r="J9" s="9">
        <v>80</v>
      </c>
      <c r="K9" s="6">
        <v>2902.6096250000001</v>
      </c>
    </row>
    <row r="10" spans="1:11" x14ac:dyDescent="0.2">
      <c r="A10" s="15" t="s">
        <v>8311</v>
      </c>
      <c r="B10" s="9">
        <v>40</v>
      </c>
      <c r="C10" s="6">
        <v>1336.7249999999999</v>
      </c>
      <c r="D10" s="9"/>
      <c r="E10" s="6"/>
      <c r="F10" s="9"/>
      <c r="G10" s="6"/>
      <c r="H10" s="9"/>
      <c r="I10" s="6"/>
      <c r="J10" s="9">
        <v>40</v>
      </c>
      <c r="K10" s="6">
        <v>1336.7249999999999</v>
      </c>
    </row>
    <row r="11" spans="1:11" x14ac:dyDescent="0.2">
      <c r="A11" s="15" t="s">
        <v>8310</v>
      </c>
      <c r="B11" s="9"/>
      <c r="C11" s="6"/>
      <c r="D11" s="9"/>
      <c r="E11" s="6"/>
      <c r="F11" s="9"/>
      <c r="G11" s="6"/>
      <c r="H11" s="9">
        <v>60</v>
      </c>
      <c r="I11" s="6">
        <v>3317.7379999999998</v>
      </c>
      <c r="J11" s="9">
        <v>60</v>
      </c>
      <c r="K11" s="6">
        <v>3317.7379999999998</v>
      </c>
    </row>
    <row r="12" spans="1:11" x14ac:dyDescent="0.2">
      <c r="A12" s="15" t="s">
        <v>8309</v>
      </c>
      <c r="B12" s="9"/>
      <c r="C12" s="6"/>
      <c r="D12" s="9"/>
      <c r="E12" s="6"/>
      <c r="F12" s="9"/>
      <c r="G12" s="6"/>
      <c r="H12" s="9">
        <v>60</v>
      </c>
      <c r="I12" s="6">
        <v>11063.791500000001</v>
      </c>
      <c r="J12" s="9">
        <v>60</v>
      </c>
      <c r="K12" s="6">
        <v>11063.791500000001</v>
      </c>
    </row>
    <row r="13" spans="1:11" x14ac:dyDescent="0.2">
      <c r="A13" s="14" t="s">
        <v>8334</v>
      </c>
      <c r="B13" s="9">
        <v>20</v>
      </c>
      <c r="C13" s="6">
        <v>56.35</v>
      </c>
      <c r="D13" s="9">
        <v>140</v>
      </c>
      <c r="E13" s="6">
        <v>573.57507142857139</v>
      </c>
      <c r="F13" s="9">
        <v>6</v>
      </c>
      <c r="G13" s="6">
        <v>1013</v>
      </c>
      <c r="H13" s="9">
        <v>34</v>
      </c>
      <c r="I13" s="6">
        <v>24984.915882352943</v>
      </c>
      <c r="J13" s="9">
        <v>200</v>
      </c>
      <c r="K13" s="6">
        <v>4684.9632499999998</v>
      </c>
    </row>
    <row r="14" spans="1:11" x14ac:dyDescent="0.2">
      <c r="A14" s="14" t="s">
        <v>8331</v>
      </c>
      <c r="B14" s="9"/>
      <c r="C14" s="6"/>
      <c r="D14" s="9">
        <v>140</v>
      </c>
      <c r="E14" s="6">
        <v>1863.6094999999998</v>
      </c>
      <c r="F14" s="9"/>
      <c r="G14" s="6"/>
      <c r="H14" s="9">
        <v>80</v>
      </c>
      <c r="I14" s="6">
        <v>34892.607000000004</v>
      </c>
      <c r="J14" s="9">
        <v>220</v>
      </c>
      <c r="K14" s="6">
        <v>13874.154045454547</v>
      </c>
    </row>
    <row r="15" spans="1:11" x14ac:dyDescent="0.2">
      <c r="A15" s="14" t="s">
        <v>8329</v>
      </c>
      <c r="B15" s="9">
        <v>24</v>
      </c>
      <c r="C15" s="6">
        <v>397.375</v>
      </c>
      <c r="D15" s="9"/>
      <c r="E15" s="6"/>
      <c r="F15" s="9"/>
      <c r="G15" s="6"/>
      <c r="H15" s="9"/>
      <c r="I15" s="6"/>
      <c r="J15" s="9">
        <v>24</v>
      </c>
      <c r="K15" s="6">
        <v>397.375</v>
      </c>
    </row>
    <row r="16" spans="1:11" x14ac:dyDescent="0.2">
      <c r="A16" s="14" t="s">
        <v>8323</v>
      </c>
      <c r="B16" s="9">
        <v>20</v>
      </c>
      <c r="C16" s="6">
        <v>481.85</v>
      </c>
      <c r="D16" s="9">
        <v>120</v>
      </c>
      <c r="E16" s="6">
        <v>551.46100000000001</v>
      </c>
      <c r="F16" s="9">
        <v>20</v>
      </c>
      <c r="G16" s="6">
        <v>5290.0190000000002</v>
      </c>
      <c r="H16" s="9">
        <v>540</v>
      </c>
      <c r="I16" s="6">
        <v>5828.9104444444438</v>
      </c>
      <c r="J16" s="9">
        <v>700</v>
      </c>
      <c r="K16" s="6">
        <v>4756.0347714285708</v>
      </c>
    </row>
    <row r="17" spans="1:11" x14ac:dyDescent="0.2">
      <c r="A17" s="14" t="s">
        <v>8336</v>
      </c>
      <c r="B17" s="9"/>
      <c r="C17" s="6"/>
      <c r="D17" s="9">
        <v>117</v>
      </c>
      <c r="E17" s="6">
        <v>1913.8488034188031</v>
      </c>
      <c r="F17" s="9"/>
      <c r="G17" s="6"/>
      <c r="H17" s="9">
        <v>103</v>
      </c>
      <c r="I17" s="6">
        <v>21142.6545631068</v>
      </c>
      <c r="J17" s="9">
        <v>220</v>
      </c>
      <c r="K17" s="6">
        <v>10916.426045454547</v>
      </c>
    </row>
    <row r="18" spans="1:11" x14ac:dyDescent="0.2">
      <c r="A18" s="14" t="s">
        <v>8320</v>
      </c>
      <c r="B18" s="9">
        <v>30</v>
      </c>
      <c r="C18" s="6">
        <v>626.0333333333333</v>
      </c>
      <c r="D18" s="9">
        <v>127</v>
      </c>
      <c r="E18" s="6">
        <v>390.48228346456693</v>
      </c>
      <c r="F18" s="9"/>
      <c r="G18" s="6"/>
      <c r="H18" s="9">
        <v>80</v>
      </c>
      <c r="I18" s="6">
        <v>19191.88625</v>
      </c>
      <c r="J18" s="9">
        <v>237</v>
      </c>
      <c r="K18" s="6">
        <v>6766.7643459915607</v>
      </c>
    </row>
    <row r="19" spans="1:11" x14ac:dyDescent="0.2">
      <c r="A19" s="14" t="s">
        <v>8317</v>
      </c>
      <c r="B19" s="9">
        <v>178</v>
      </c>
      <c r="C19" s="6">
        <v>13213.603988764044</v>
      </c>
      <c r="D19" s="9">
        <v>213</v>
      </c>
      <c r="E19" s="6">
        <v>6510.2441784037555</v>
      </c>
      <c r="F19" s="9"/>
      <c r="G19" s="6"/>
      <c r="H19" s="9">
        <v>209</v>
      </c>
      <c r="I19" s="6">
        <v>94091.005550239264</v>
      </c>
      <c r="J19" s="9">
        <v>600</v>
      </c>
      <c r="K19" s="6">
        <v>39006.20613333334</v>
      </c>
    </row>
    <row r="20" spans="1:11" x14ac:dyDescent="0.2">
      <c r="A20" s="14" t="s">
        <v>8315</v>
      </c>
      <c r="B20" s="9">
        <v>37</v>
      </c>
      <c r="C20" s="6">
        <v>2658.3513513513512</v>
      </c>
      <c r="D20" s="9">
        <v>493</v>
      </c>
      <c r="E20" s="6">
        <v>879.55555780933071</v>
      </c>
      <c r="F20" s="9">
        <v>24</v>
      </c>
      <c r="G20" s="6">
        <v>3509.625</v>
      </c>
      <c r="H20" s="9">
        <v>839</v>
      </c>
      <c r="I20" s="6">
        <v>6097.2412157330145</v>
      </c>
      <c r="J20" s="9">
        <v>1393</v>
      </c>
      <c r="K20" s="6">
        <v>4114.71376166547</v>
      </c>
    </row>
    <row r="21" spans="1:11" x14ac:dyDescent="0.2">
      <c r="A21" s="15" t="s">
        <v>8357</v>
      </c>
      <c r="B21" s="9">
        <v>20</v>
      </c>
      <c r="C21" s="6">
        <v>317.60000000000002</v>
      </c>
      <c r="D21" s="9">
        <v>60</v>
      </c>
      <c r="E21" s="6">
        <v>912.13333333333333</v>
      </c>
      <c r="F21" s="9"/>
      <c r="G21" s="6"/>
      <c r="H21" s="9">
        <v>60</v>
      </c>
      <c r="I21" s="6">
        <v>4608.4149999999991</v>
      </c>
      <c r="J21" s="9">
        <v>140</v>
      </c>
      <c r="K21" s="6">
        <v>2411.3207142857141</v>
      </c>
    </row>
    <row r="22" spans="1:11" x14ac:dyDescent="0.2">
      <c r="A22" s="15" t="s">
        <v>8316</v>
      </c>
      <c r="B22" s="9"/>
      <c r="C22" s="6"/>
      <c r="D22" s="9">
        <v>353</v>
      </c>
      <c r="E22" s="6">
        <v>527.49773371104823</v>
      </c>
      <c r="F22" s="9">
        <v>19</v>
      </c>
      <c r="G22" s="6">
        <v>1833.4736842105262</v>
      </c>
      <c r="H22" s="9">
        <v>694</v>
      </c>
      <c r="I22" s="6">
        <v>4535.6646829971178</v>
      </c>
      <c r="J22" s="9">
        <v>1066</v>
      </c>
      <c r="K22" s="6">
        <v>3160.2195028142582</v>
      </c>
    </row>
    <row r="23" spans="1:11" x14ac:dyDescent="0.2">
      <c r="A23" s="15" t="s">
        <v>8355</v>
      </c>
      <c r="B23" s="9">
        <v>17</v>
      </c>
      <c r="C23" s="6">
        <v>5412.1764705882351</v>
      </c>
      <c r="D23" s="9">
        <v>80</v>
      </c>
      <c r="E23" s="6">
        <v>2408.5773749999998</v>
      </c>
      <c r="F23" s="9">
        <v>5</v>
      </c>
      <c r="G23" s="6">
        <v>9879</v>
      </c>
      <c r="H23" s="9">
        <v>85</v>
      </c>
      <c r="I23" s="6">
        <v>19897.990470588236</v>
      </c>
      <c r="J23" s="9">
        <v>187</v>
      </c>
      <c r="K23" s="6">
        <v>10831.108983957218</v>
      </c>
    </row>
    <row r="24" spans="1:11" x14ac:dyDescent="0.2">
      <c r="A24" s="14" t="s">
        <v>8362</v>
      </c>
      <c r="B24" s="9">
        <v>349</v>
      </c>
      <c r="C24" s="6">
        <v>7286.3367048710597</v>
      </c>
      <c r="D24" s="9">
        <v>1530</v>
      </c>
      <c r="E24" s="6">
        <v>1855.5342483660131</v>
      </c>
      <c r="F24" s="9">
        <v>50</v>
      </c>
      <c r="G24" s="6">
        <v>3922.1876000000002</v>
      </c>
      <c r="H24" s="9">
        <v>2185</v>
      </c>
      <c r="I24" s="6">
        <v>18579.283006864982</v>
      </c>
      <c r="J24" s="9">
        <v>4114</v>
      </c>
      <c r="K24" s="6">
        <v>11223.563845405932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68F1-8824-7241-9742-3506A08C3C35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2" bestFit="1" customWidth="1"/>
    <col min="16" max="16" width="20" bestFit="1" customWidth="1"/>
  </cols>
  <sheetData>
    <row r="1" spans="1:6" x14ac:dyDescent="0.2">
      <c r="A1" s="13" t="s">
        <v>8359</v>
      </c>
      <c r="B1" t="s">
        <v>8365</v>
      </c>
    </row>
    <row r="2" spans="1:6" x14ac:dyDescent="0.2">
      <c r="A2" s="13" t="s">
        <v>8222</v>
      </c>
      <c r="B2" t="s">
        <v>8365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4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4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4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4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4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4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4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4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4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4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4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4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4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4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4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4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4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4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4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4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4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4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4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4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4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4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4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4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4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4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4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4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4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4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4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4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4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4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4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4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4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F9699-C966-D84A-8E30-003241EFAA89}">
  <dimension ref="A1:F18"/>
  <sheetViews>
    <sheetView workbookViewId="0">
      <selection activeCell="B46" sqref="B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8.6640625" bestFit="1" customWidth="1"/>
    <col min="9" max="9" width="15.6640625" bestFit="1" customWidth="1"/>
    <col min="10" max="10" width="23" bestFit="1" customWidth="1"/>
    <col min="11" max="11" width="20" bestFit="1" customWidth="1"/>
    <col min="12" max="16" width="20.5" bestFit="1" customWidth="1"/>
    <col min="17" max="17" width="24.83203125" bestFit="1" customWidth="1"/>
    <col min="18" max="18" width="23" bestFit="1" customWidth="1"/>
    <col min="19" max="19" width="21.1640625" bestFit="1" customWidth="1"/>
    <col min="20" max="20" width="2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8382</v>
      </c>
      <c r="B2" t="s">
        <v>8365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8376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8377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8378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8379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8370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8380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8371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8372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8373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8374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8375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8381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A4DA7-A1C3-E948-8663-A4A67A95702C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40.5" customWidth="1"/>
    <col min="5" max="5" width="12.5" bestFit="1" customWidth="1"/>
    <col min="6" max="6" width="11.1640625" customWidth="1"/>
  </cols>
  <sheetData>
    <row r="1" spans="1:6" x14ac:dyDescent="0.2">
      <c r="A1" s="1" t="s">
        <v>8383</v>
      </c>
      <c r="B1" s="1" t="s">
        <v>8384</v>
      </c>
      <c r="C1" s="1" t="s">
        <v>8386</v>
      </c>
      <c r="D1" s="1" t="s">
        <v>8385</v>
      </c>
      <c r="E1" s="5" t="s">
        <v>8307</v>
      </c>
      <c r="F1" s="1" t="s">
        <v>8261</v>
      </c>
    </row>
    <row r="2" spans="1:6" ht="50" customHeight="1" x14ac:dyDescent="0.2">
      <c r="A2" s="20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0" customHeight="1" x14ac:dyDescent="0.2">
      <c r="A3" s="20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0" customHeight="1" x14ac:dyDescent="0.2">
      <c r="A4" s="20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0" customHeight="1" x14ac:dyDescent="0.2">
      <c r="A5" s="20" t="s">
        <v>3329</v>
      </c>
      <c r="B5" s="19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0" customHeight="1" x14ac:dyDescent="0.2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Theater Outcome Based on Launch</vt:lpstr>
      <vt:lpstr>Descriptive Statistics (Plays)</vt:lpstr>
      <vt:lpstr>Failed U.S. Kickstarters</vt:lpstr>
      <vt:lpstr>Successful US Kickstarters</vt:lpstr>
      <vt:lpstr>Category Statistics</vt:lpstr>
      <vt:lpstr>Skill Drill Pivot Table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2020-07-19T19:58:54Z</dcterms:modified>
</cp:coreProperties>
</file>