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aldwalker/Desktop/Coding-GitL/Coding Projects/Project_2/projectoneda.github.io/Valuation_Guides/Valuation Templates/"/>
    </mc:Choice>
  </mc:AlternateContent>
  <xr:revisionPtr revIDLastSave="0" documentId="13_ncr:1_{4067DBC4-2978-D74C-AD30-F5EFBCB64611}" xr6:coauthVersionLast="40" xr6:coauthVersionMax="40" xr10:uidLastSave="{00000000-0000-0000-0000-000000000000}"/>
  <bookViews>
    <workbookView xWindow="-27380" yWindow="-17720" windowWidth="20760" windowHeight="17400" activeTab="2" xr2:uid="{00000000-000D-0000-FFFF-FFFF00000000}"/>
  </bookViews>
  <sheets>
    <sheet name="Valuation on multiples" sheetId="2" r:id="rId1"/>
    <sheet name="Sheet1" sheetId="3" r:id="rId2"/>
    <sheet name="Sample Data" sheetId="4" r:id="rId3"/>
  </sheets>
  <definedNames>
    <definedName name="Capex_start">#REF!</definedName>
    <definedName name="Capex_Yr3">#REF!</definedName>
    <definedName name="Debt">#REF!</definedName>
    <definedName name="EBITDA">#REF!</definedName>
    <definedName name="NonOpAssets">#REF!</definedName>
    <definedName name="SalesGrowth">#REF!</definedName>
    <definedName name="Tax">#REF!</definedName>
    <definedName name="TerminalGrowth">#REF!</definedName>
    <definedName name="WACC">#REF!</definedName>
    <definedName name="WCap">#REF!</definedName>
    <definedName name="WCapNow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  <c r="M42" i="3"/>
  <c r="N34" i="3"/>
  <c r="M34" i="3"/>
  <c r="F34" i="2"/>
  <c r="F35" i="2"/>
  <c r="F30" i="2"/>
  <c r="F31" i="2"/>
  <c r="L19" i="2"/>
  <c r="L18" i="2"/>
  <c r="L10" i="2"/>
  <c r="K19" i="2"/>
  <c r="K18" i="2"/>
  <c r="I20" i="2"/>
  <c r="I22" i="2" s="1"/>
  <c r="H20" i="2"/>
  <c r="G20" i="2"/>
  <c r="G22" i="2" s="1"/>
  <c r="F20" i="2"/>
  <c r="E20" i="2"/>
  <c r="E22" i="2" s="1"/>
  <c r="K10" i="2"/>
  <c r="I12" i="2"/>
  <c r="I14" i="2" s="1"/>
  <c r="I16" i="2" s="1"/>
  <c r="I24" i="2" s="1"/>
  <c r="H12" i="2"/>
  <c r="H14" i="2" s="1"/>
  <c r="H16" i="2" s="1"/>
  <c r="H24" i="2" s="1"/>
  <c r="G12" i="2"/>
  <c r="G14" i="2" s="1"/>
  <c r="G16" i="2" s="1"/>
  <c r="G24" i="2" s="1"/>
  <c r="F12" i="2"/>
  <c r="F14" i="2" s="1"/>
  <c r="F16" i="2" s="1"/>
  <c r="F24" i="2" s="1"/>
  <c r="E12" i="2"/>
  <c r="E14" i="2" s="1"/>
  <c r="E16" i="2" s="1"/>
  <c r="C12" i="2"/>
  <c r="C14" i="2" s="1"/>
  <c r="C16" i="2" s="1"/>
  <c r="L16" i="2" l="1"/>
  <c r="F23" i="2"/>
  <c r="H23" i="2"/>
  <c r="L12" i="2"/>
  <c r="L20" i="2"/>
  <c r="E24" i="2"/>
  <c r="K16" i="2"/>
  <c r="K12" i="2"/>
  <c r="F22" i="2"/>
  <c r="H22" i="2"/>
  <c r="E23" i="2"/>
  <c r="G23" i="2"/>
  <c r="I23" i="2"/>
  <c r="K20" i="2"/>
  <c r="K24" i="2" l="1"/>
  <c r="G32" i="2" s="1"/>
  <c r="L24" i="2"/>
  <c r="G36" i="2" s="1"/>
  <c r="K23" i="2"/>
  <c r="E31" i="2" s="1"/>
  <c r="G31" i="2" s="1"/>
  <c r="L23" i="2"/>
  <c r="E35" i="2" s="1"/>
  <c r="G35" i="2" s="1"/>
  <c r="K22" i="2"/>
  <c r="E30" i="2" s="1"/>
  <c r="G30" i="2" s="1"/>
  <c r="L22" i="2"/>
  <c r="E34" i="2" s="1"/>
  <c r="G34" i="2" s="1"/>
</calcChain>
</file>

<file path=xl/sharedStrings.xml><?xml version="1.0" encoding="utf-8"?>
<sst xmlns="http://schemas.openxmlformats.org/spreadsheetml/2006/main" count="87" uniqueCount="62">
  <si>
    <t>EXAMPLE VALUATION ON MULTIPLES</t>
  </si>
  <si>
    <t>EBITDA</t>
  </si>
  <si>
    <t>less depreciation and amortization</t>
  </si>
  <si>
    <t>EBIT</t>
  </si>
  <si>
    <t>less interest</t>
  </si>
  <si>
    <t>Profit before tax</t>
  </si>
  <si>
    <t>Tax</t>
  </si>
  <si>
    <t>Profit after tax (net income)</t>
  </si>
  <si>
    <t>Company A</t>
  </si>
  <si>
    <t>Comparator Companies</t>
  </si>
  <si>
    <t>B</t>
  </si>
  <si>
    <t>C</t>
  </si>
  <si>
    <t>D</t>
  </si>
  <si>
    <t>E</t>
  </si>
  <si>
    <t>F</t>
  </si>
  <si>
    <t>Average of comparators</t>
  </si>
  <si>
    <t>Market capitalization</t>
  </si>
  <si>
    <t>Enterprise value</t>
  </si>
  <si>
    <t>Value of debt (or use book value as a proxy)</t>
  </si>
  <si>
    <t>To be calculated</t>
  </si>
  <si>
    <t>P/E multiple</t>
  </si>
  <si>
    <t>Company to be valued:</t>
  </si>
  <si>
    <t>TO VALUE COMPANY A</t>
  </si>
  <si>
    <t>On a P/E basis, net income x average PE</t>
  </si>
  <si>
    <t>This is to be expected, as the market has not set any of these</t>
  </si>
  <si>
    <t>Median of comparators</t>
  </si>
  <si>
    <t>None of these calculated values is the 'right' one.</t>
  </si>
  <si>
    <t>On a P/E basis, net income x median PE</t>
  </si>
  <si>
    <t>On an EBIT multiple basis, EBIT x median EBIT multiple</t>
  </si>
  <si>
    <t>On an EBITDA multiple basis, EBITDA x median EBITDA multiple</t>
  </si>
  <si>
    <t>On an EBIT multiple basis, EBIT x average EBIT multiple</t>
  </si>
  <si>
    <t>On an EBITDA multiple basis, EBITDA x average EBITDA multiple</t>
  </si>
  <si>
    <t>Nor would an average of all these numbers be any more 'right'</t>
  </si>
  <si>
    <t>We would need to understand why the multiples for B are so much less than the other companies, and those for E are so much higher.
The numbers may need to be adjusted once we understand them.</t>
  </si>
  <si>
    <t>Note that the three sets of average multiples give three different answers.</t>
  </si>
  <si>
    <t>less debt</t>
  </si>
  <si>
    <t>Value of equity</t>
  </si>
  <si>
    <t>CORPORATE FINANCIAL STRATEGY, 4TH EDITION</t>
  </si>
  <si>
    <t>This example valued Company A based on the multiples of its peers, Companies B to F.</t>
  </si>
  <si>
    <t>EV/EBITDA multiple</t>
  </si>
  <si>
    <t>EV/EBIT multiple</t>
  </si>
  <si>
    <t>(I prefer medians, or averages with outliers excluded.)</t>
  </si>
  <si>
    <t>CHAPTER 14 – VALUATIONS</t>
  </si>
  <si>
    <t>It uses several different multiples for the calculation; other multiples could also be used.</t>
  </si>
  <si>
    <t>right'.</t>
  </si>
  <si>
    <t>prices on a 'scientific' basis. Note also that using medians</t>
  </si>
  <si>
    <t xml:space="preserve">gives different answers again to using averages. </t>
  </si>
  <si>
    <t>Company</t>
  </si>
  <si>
    <t>A</t>
  </si>
  <si>
    <t>Price</t>
  </si>
  <si>
    <t>EPS TTM</t>
  </si>
  <si>
    <t>Market Cap</t>
  </si>
  <si>
    <t>Consensus Price Target</t>
  </si>
  <si>
    <t>JPM</t>
  </si>
  <si>
    <t>EPS Estimate Low</t>
  </si>
  <si>
    <t>EPS Estimate High</t>
  </si>
  <si>
    <t>EPS Estimate Average</t>
  </si>
  <si>
    <t>BAC</t>
  </si>
  <si>
    <t>GS</t>
  </si>
  <si>
    <t>PE TTM</t>
  </si>
  <si>
    <t>PE NTM</t>
  </si>
  <si>
    <t>WFC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</si>
</sst>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_-* #,##0.00_-;\-* #,##0.00_-;_-* &quot;-&quot;??_-;_-@_-"/>
    <numFmt numFmtId="165" formatCode="#,##0_);\(#,##0\);\-_@"/>
    <numFmt numFmtId="166" formatCode="_-* #,##0.0_-;\-* #,##0.0_-;_-* &quot;-&quot;??_-;_-@_-"/>
    <numFmt numFmtId="167" formatCode="_-* #,##0_-;\-* #,##0_-;_-* &quot;-&quot;??_-;_-@_-"/>
  </numFmts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7.5"/>
      <color rgb="FF444444"/>
      <name val="Arial"/>
      <family val="2"/>
    </font>
    <font>
      <b/>
      <sz val="7.5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166" fontId="0" fillId="0" borderId="0" xfId="1" applyNumberFormat="1" applyFont="1"/>
    <xf numFmtId="167" fontId="0" fillId="0" borderId="0" xfId="1" applyNumberFormat="1" applyFont="1"/>
    <xf numFmtId="167" fontId="5" fillId="0" borderId="0" xfId="1" applyNumberFormat="1" applyFont="1"/>
    <xf numFmtId="167" fontId="3" fillId="0" borderId="0" xfId="1" applyNumberFormat="1" applyFont="1"/>
    <xf numFmtId="167" fontId="3" fillId="0" borderId="2" xfId="1" applyNumberFormat="1" applyFont="1" applyBorder="1"/>
    <xf numFmtId="167" fontId="5" fillId="0" borderId="1" xfId="1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167" fontId="0" fillId="0" borderId="0" xfId="0" applyNumberFormat="1"/>
    <xf numFmtId="167" fontId="2" fillId="0" borderId="0" xfId="1" applyNumberFormat="1" applyFont="1"/>
    <xf numFmtId="167" fontId="0" fillId="0" borderId="2" xfId="0" applyNumberFormat="1" applyBorder="1"/>
    <xf numFmtId="166" fontId="0" fillId="0" borderId="0" xfId="0" applyNumberFormat="1"/>
    <xf numFmtId="0" fontId="6" fillId="0" borderId="0" xfId="0" applyFont="1" applyAlignment="1">
      <alignment horizontal="right" wrapText="1"/>
    </xf>
    <xf numFmtId="0" fontId="6" fillId="0" borderId="0" xfId="0" applyFont="1"/>
    <xf numFmtId="167" fontId="4" fillId="0" borderId="0" xfId="1" applyNumberFormat="1" applyFont="1" applyAlignment="1">
      <alignment horizontal="right" wrapText="1"/>
    </xf>
    <xf numFmtId="0" fontId="1" fillId="0" borderId="0" xfId="0" applyFont="1"/>
    <xf numFmtId="0" fontId="7" fillId="0" borderId="0" xfId="0" applyFont="1"/>
    <xf numFmtId="0" fontId="6" fillId="0" borderId="0" xfId="0" quotePrefix="1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wrapText="1"/>
    </xf>
    <xf numFmtId="0" fontId="4" fillId="0" borderId="0" xfId="0" applyFont="1" applyAlignment="1"/>
    <xf numFmtId="164" fontId="1" fillId="0" borderId="0" xfId="1" applyFont="1"/>
    <xf numFmtId="0" fontId="8" fillId="0" borderId="0" xfId="0" applyFont="1"/>
    <xf numFmtId="8" fontId="0" fillId="0" borderId="0" xfId="0" applyNumberFormat="1"/>
    <xf numFmtId="8" fontId="8" fillId="0" borderId="0" xfId="0" applyNumberFormat="1" applyFont="1"/>
    <xf numFmtId="0" fontId="9" fillId="0" borderId="0" xfId="0" applyFont="1"/>
    <xf numFmtId="164" fontId="0" fillId="0" borderId="0" xfId="1" applyFont="1"/>
  </cellXfs>
  <cellStyles count="3">
    <cellStyle name="Comma" xfId="1" builtinId="3"/>
    <cellStyle name="Finance_proper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EAEAEA"/>
      <rgbColor rgb="00FFCC00"/>
      <rgbColor rgb="00FF9900"/>
      <rgbColor rgb="00FF6600"/>
      <rgbColor rgb="00666699"/>
      <rgbColor rgb="00969696"/>
      <rgbColor rgb="00003366"/>
      <rgbColor rgb="00DDDDDD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21</xdr:row>
      <xdr:rowOff>114300</xdr:rowOff>
    </xdr:from>
    <xdr:to>
      <xdr:col>11</xdr:col>
      <xdr:colOff>0</xdr:colOff>
      <xdr:row>42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37B2F4-1297-764A-B674-4B5661949DB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3797300"/>
          <a:ext cx="8775700" cy="337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workbookViewId="0">
      <selection activeCell="B11" sqref="B11"/>
    </sheetView>
  </sheetViews>
  <sheetFormatPr baseColWidth="10" defaultColWidth="8.83203125" defaultRowHeight="13"/>
  <cols>
    <col min="1" max="1" width="5.33203125" customWidth="1"/>
    <col min="2" max="2" width="39.5" customWidth="1"/>
    <col min="3" max="3" width="12" customWidth="1"/>
    <col min="4" max="4" width="3.1640625" customWidth="1"/>
    <col min="5" max="6" width="10.33203125" bestFit="1" customWidth="1"/>
    <col min="10" max="10" width="2.5" customWidth="1"/>
    <col min="11" max="11" width="13.5" customWidth="1"/>
    <col min="12" max="12" width="13" customWidth="1"/>
  </cols>
  <sheetData>
    <row r="1" spans="1:12">
      <c r="A1" s="2" t="s">
        <v>37</v>
      </c>
    </row>
    <row r="2" spans="1:12">
      <c r="A2" s="2" t="s">
        <v>42</v>
      </c>
    </row>
    <row r="3" spans="1:12">
      <c r="A3" s="2" t="s">
        <v>0</v>
      </c>
    </row>
    <row r="4" spans="1:12">
      <c r="A4" s="2"/>
    </row>
    <row r="5" spans="1:12">
      <c r="A5" s="19" t="s">
        <v>38</v>
      </c>
    </row>
    <row r="6" spans="1:12">
      <c r="A6" s="19" t="s">
        <v>43</v>
      </c>
    </row>
    <row r="7" spans="1:12">
      <c r="A7" s="2"/>
    </row>
    <row r="8" spans="1:12" ht="30.75" customHeight="1">
      <c r="A8" s="1"/>
      <c r="C8" s="15" t="s">
        <v>21</v>
      </c>
      <c r="E8" s="21" t="s">
        <v>9</v>
      </c>
      <c r="F8" s="21"/>
      <c r="G8" s="21"/>
      <c r="H8" s="21"/>
      <c r="I8" s="21"/>
      <c r="K8" s="10" t="s">
        <v>15</v>
      </c>
      <c r="L8" s="10" t="s">
        <v>25</v>
      </c>
    </row>
    <row r="9" spans="1:12">
      <c r="A9" s="1"/>
      <c r="C9" s="2" t="s">
        <v>8</v>
      </c>
      <c r="E9" s="9" t="s">
        <v>10</v>
      </c>
      <c r="F9" s="9" t="s">
        <v>11</v>
      </c>
      <c r="G9" s="9" t="s">
        <v>12</v>
      </c>
      <c r="H9" s="9" t="s">
        <v>13</v>
      </c>
      <c r="I9" s="9" t="s">
        <v>14</v>
      </c>
    </row>
    <row r="10" spans="1:12">
      <c r="B10" s="1" t="s">
        <v>1</v>
      </c>
      <c r="C10" s="5">
        <v>5000</v>
      </c>
      <c r="E10" s="5">
        <v>11000</v>
      </c>
      <c r="F10" s="5">
        <v>17352</v>
      </c>
      <c r="G10" s="5">
        <v>6238</v>
      </c>
      <c r="H10" s="5">
        <v>4819</v>
      </c>
      <c r="I10" s="5">
        <v>7000</v>
      </c>
      <c r="K10" s="11">
        <f>AVERAGE(E10:I10)</f>
        <v>9281.7999999999993</v>
      </c>
      <c r="L10" s="11">
        <f>MEDIAN(E10:I10)</f>
        <v>7000</v>
      </c>
    </row>
    <row r="11" spans="1:12">
      <c r="B11" s="1" t="s">
        <v>2</v>
      </c>
      <c r="C11" s="8">
        <v>1000</v>
      </c>
      <c r="E11" s="8">
        <v>3300</v>
      </c>
      <c r="F11" s="8">
        <v>3001</v>
      </c>
      <c r="G11" s="8">
        <v>826</v>
      </c>
      <c r="H11" s="8">
        <v>500</v>
      </c>
      <c r="I11" s="8">
        <v>1231</v>
      </c>
    </row>
    <row r="12" spans="1:12">
      <c r="B12" s="1" t="s">
        <v>3</v>
      </c>
      <c r="C12" s="6">
        <f>C10-C11</f>
        <v>4000</v>
      </c>
      <c r="E12" s="6">
        <f t="shared" ref="E12:I12" si="0">E10-E11</f>
        <v>7700</v>
      </c>
      <c r="F12" s="6">
        <f t="shared" si="0"/>
        <v>14351</v>
      </c>
      <c r="G12" s="6">
        <f t="shared" si="0"/>
        <v>5412</v>
      </c>
      <c r="H12" s="6">
        <f t="shared" si="0"/>
        <v>4319</v>
      </c>
      <c r="I12" s="6">
        <f t="shared" si="0"/>
        <v>5769</v>
      </c>
      <c r="K12" s="11">
        <f>AVERAGE(E12:I12)</f>
        <v>7510.2</v>
      </c>
      <c r="L12" s="11">
        <f>MEDIAN(E12:I12)</f>
        <v>5769</v>
      </c>
    </row>
    <row r="13" spans="1:12">
      <c r="B13" s="1" t="s">
        <v>4</v>
      </c>
      <c r="C13" s="8">
        <v>500</v>
      </c>
      <c r="E13" s="8">
        <v>1000</v>
      </c>
      <c r="F13" s="8">
        <v>3000</v>
      </c>
      <c r="G13" s="8">
        <v>700</v>
      </c>
      <c r="H13" s="8">
        <v>200</v>
      </c>
      <c r="I13" s="8">
        <v>100</v>
      </c>
    </row>
    <row r="14" spans="1:12">
      <c r="B14" s="1" t="s">
        <v>5</v>
      </c>
      <c r="C14" s="6">
        <f>C12-C13</f>
        <v>3500</v>
      </c>
      <c r="E14" s="6">
        <f t="shared" ref="E14:I14" si="1">E12-E13</f>
        <v>6700</v>
      </c>
      <c r="F14" s="6">
        <f t="shared" si="1"/>
        <v>11351</v>
      </c>
      <c r="G14" s="6">
        <f t="shared" si="1"/>
        <v>4712</v>
      </c>
      <c r="H14" s="6">
        <f t="shared" si="1"/>
        <v>4119</v>
      </c>
      <c r="I14" s="6">
        <f t="shared" si="1"/>
        <v>5669</v>
      </c>
    </row>
    <row r="15" spans="1:12">
      <c r="B15" s="1" t="s">
        <v>6</v>
      </c>
      <c r="C15" s="5">
        <v>900</v>
      </c>
      <c r="E15" s="5">
        <v>2000</v>
      </c>
      <c r="F15" s="5">
        <v>2760</v>
      </c>
      <c r="G15" s="5">
        <v>1100</v>
      </c>
      <c r="H15" s="5">
        <v>1111</v>
      </c>
      <c r="I15" s="5">
        <v>1567</v>
      </c>
    </row>
    <row r="16" spans="1:12" ht="14" thickBot="1">
      <c r="B16" s="1" t="s">
        <v>7</v>
      </c>
      <c r="C16" s="7">
        <f>C14-C15</f>
        <v>2600</v>
      </c>
      <c r="E16" s="7">
        <f t="shared" ref="E16:I16" si="2">E14-E15</f>
        <v>4700</v>
      </c>
      <c r="F16" s="7">
        <f t="shared" si="2"/>
        <v>8591</v>
      </c>
      <c r="G16" s="7">
        <f t="shared" si="2"/>
        <v>3612</v>
      </c>
      <c r="H16" s="7">
        <f t="shared" si="2"/>
        <v>3008</v>
      </c>
      <c r="I16" s="7">
        <f t="shared" si="2"/>
        <v>4102</v>
      </c>
      <c r="K16" s="11">
        <f>AVERAGE(E16:I16)</f>
        <v>4802.6000000000004</v>
      </c>
      <c r="L16" s="11">
        <f>MEDIAN(E16:I16)</f>
        <v>4102</v>
      </c>
    </row>
    <row r="17" spans="2:12">
      <c r="C17" s="6"/>
      <c r="E17" s="6"/>
      <c r="F17" s="6"/>
      <c r="G17" s="6"/>
      <c r="H17" s="6"/>
      <c r="I17" s="6"/>
    </row>
    <row r="18" spans="2:12">
      <c r="B18" s="1" t="s">
        <v>16</v>
      </c>
      <c r="C18" s="12" t="s">
        <v>19</v>
      </c>
      <c r="E18" s="5">
        <v>43126</v>
      </c>
      <c r="F18" s="5">
        <v>82650</v>
      </c>
      <c r="G18" s="5">
        <v>45975</v>
      </c>
      <c r="H18" s="5">
        <v>58452</v>
      </c>
      <c r="I18" s="5">
        <v>46108</v>
      </c>
      <c r="K18" s="11">
        <f t="shared" ref="K18:K24" si="3">AVERAGE(E18:I18)</f>
        <v>55262.2</v>
      </c>
      <c r="L18" s="11">
        <f t="shared" ref="L18:L24" si="4">MEDIAN(E18:I18)</f>
        <v>46108</v>
      </c>
    </row>
    <row r="19" spans="2:12">
      <c r="B19" s="1" t="s">
        <v>18</v>
      </c>
      <c r="C19" s="5">
        <v>6192</v>
      </c>
      <c r="E19" s="5">
        <v>16350</v>
      </c>
      <c r="F19" s="5">
        <v>40000</v>
      </c>
      <c r="G19" s="5">
        <v>10153</v>
      </c>
      <c r="H19" s="5">
        <v>2875</v>
      </c>
      <c r="I19" s="5">
        <v>1450</v>
      </c>
      <c r="K19" s="11">
        <f t="shared" si="3"/>
        <v>14165.6</v>
      </c>
      <c r="L19" s="11">
        <f t="shared" si="4"/>
        <v>10153</v>
      </c>
    </row>
    <row r="20" spans="2:12" ht="14" thickBot="1">
      <c r="B20" s="1" t="s">
        <v>17</v>
      </c>
      <c r="C20" s="12" t="s">
        <v>19</v>
      </c>
      <c r="E20" s="13">
        <f>+E18+E19</f>
        <v>59476</v>
      </c>
      <c r="F20" s="13">
        <f t="shared" ref="F20:I20" si="5">+F18+F19</f>
        <v>122650</v>
      </c>
      <c r="G20" s="13">
        <f t="shared" si="5"/>
        <v>56128</v>
      </c>
      <c r="H20" s="13">
        <f t="shared" si="5"/>
        <v>61327</v>
      </c>
      <c r="I20" s="13">
        <f t="shared" si="5"/>
        <v>47558</v>
      </c>
      <c r="K20" s="11">
        <f t="shared" si="3"/>
        <v>69427.8</v>
      </c>
      <c r="L20" s="11">
        <f t="shared" si="4"/>
        <v>59476</v>
      </c>
    </row>
    <row r="22" spans="2:12">
      <c r="B22" s="18" t="s">
        <v>39</v>
      </c>
      <c r="E22" s="3">
        <f>E20/E10</f>
        <v>5.4069090909090907</v>
      </c>
      <c r="F22" s="3">
        <f t="shared" ref="F22:I22" si="6">F20/F10</f>
        <v>7.0683494698017517</v>
      </c>
      <c r="G22" s="3">
        <f t="shared" si="6"/>
        <v>8.9977556909265797</v>
      </c>
      <c r="H22" s="3">
        <f t="shared" si="6"/>
        <v>12.726084249844366</v>
      </c>
      <c r="I22" s="3">
        <f t="shared" si="6"/>
        <v>6.7939999999999996</v>
      </c>
      <c r="K22" s="14">
        <f t="shared" si="3"/>
        <v>8.1986197002963568</v>
      </c>
      <c r="L22" s="14">
        <f t="shared" si="4"/>
        <v>7.0683494698017517</v>
      </c>
    </row>
    <row r="23" spans="2:12">
      <c r="B23" s="18" t="s">
        <v>40</v>
      </c>
      <c r="E23" s="3">
        <f>E20/E12</f>
        <v>7.7241558441558444</v>
      </c>
      <c r="F23" s="3">
        <f t="shared" ref="F23:I23" si="7">F20/F12</f>
        <v>8.5464427566023282</v>
      </c>
      <c r="G23" s="3">
        <f t="shared" si="7"/>
        <v>10.371027346637103</v>
      </c>
      <c r="H23" s="3">
        <f t="shared" si="7"/>
        <v>14.19935170178282</v>
      </c>
      <c r="I23" s="3">
        <f t="shared" si="7"/>
        <v>8.2437164153232789</v>
      </c>
      <c r="K23" s="14">
        <f t="shared" si="3"/>
        <v>9.8169388129002755</v>
      </c>
      <c r="L23" s="14">
        <f t="shared" si="4"/>
        <v>8.5464427566023282</v>
      </c>
    </row>
    <row r="24" spans="2:12">
      <c r="B24" s="1" t="s">
        <v>20</v>
      </c>
      <c r="E24" s="3">
        <f>E18/E16</f>
        <v>9.1757446808510643</v>
      </c>
      <c r="F24" s="3">
        <f t="shared" ref="F24:I24" si="8">F18/F16</f>
        <v>9.620533116051682</v>
      </c>
      <c r="G24" s="3">
        <f t="shared" si="8"/>
        <v>12.728405315614618</v>
      </c>
      <c r="H24" s="3">
        <f t="shared" si="8"/>
        <v>19.43218085106383</v>
      </c>
      <c r="I24" s="3">
        <f t="shared" si="8"/>
        <v>11.240370550950756</v>
      </c>
      <c r="K24" s="14">
        <f t="shared" si="3"/>
        <v>12.439446902906392</v>
      </c>
      <c r="L24" s="14">
        <f t="shared" si="4"/>
        <v>11.240370550950756</v>
      </c>
    </row>
    <row r="26" spans="2:12" ht="61.5" customHeight="1">
      <c r="E26" s="22" t="s">
        <v>33</v>
      </c>
      <c r="F26" s="22"/>
      <c r="G26" s="22"/>
      <c r="H26" s="22"/>
      <c r="I26" s="22"/>
    </row>
    <row r="28" spans="2:12">
      <c r="B28" s="2" t="s">
        <v>22</v>
      </c>
      <c r="E28" s="4"/>
    </row>
    <row r="29" spans="2:12" ht="28">
      <c r="B29" s="2"/>
      <c r="E29" s="17" t="s">
        <v>17</v>
      </c>
      <c r="F29" s="10" t="s">
        <v>35</v>
      </c>
      <c r="G29" s="10" t="s">
        <v>36</v>
      </c>
    </row>
    <row r="30" spans="2:12">
      <c r="B30" s="1" t="s">
        <v>31</v>
      </c>
      <c r="E30" s="4">
        <f>C10*K22</f>
        <v>40993.098501481785</v>
      </c>
      <c r="F30" s="11">
        <f>$C$19</f>
        <v>6192</v>
      </c>
      <c r="G30" s="11">
        <f>E30-F30</f>
        <v>34801.098501481785</v>
      </c>
      <c r="I30" s="16" t="s">
        <v>34</v>
      </c>
    </row>
    <row r="31" spans="2:12">
      <c r="B31" s="1" t="s">
        <v>30</v>
      </c>
      <c r="E31" s="4">
        <f>C12*K23</f>
        <v>39267.755251601106</v>
      </c>
      <c r="F31" s="11">
        <f>$C$19</f>
        <v>6192</v>
      </c>
      <c r="G31" s="11">
        <f>E31-F31</f>
        <v>33075.755251601106</v>
      </c>
      <c r="I31" s="16" t="s">
        <v>24</v>
      </c>
    </row>
    <row r="32" spans="2:12">
      <c r="B32" s="1" t="s">
        <v>23</v>
      </c>
      <c r="G32" s="4">
        <f>C16*K24</f>
        <v>32342.56194755662</v>
      </c>
      <c r="I32" s="16" t="s">
        <v>45</v>
      </c>
    </row>
    <row r="33" spans="2:14">
      <c r="B33" s="2"/>
      <c r="E33" s="17"/>
      <c r="F33" s="10"/>
      <c r="G33" s="10"/>
      <c r="I33" s="16" t="s">
        <v>46</v>
      </c>
    </row>
    <row r="34" spans="2:14">
      <c r="B34" s="1" t="s">
        <v>29</v>
      </c>
      <c r="E34" s="4">
        <f>C10*L22</f>
        <v>35341.747349008758</v>
      </c>
      <c r="F34" s="11">
        <f t="shared" ref="F34:F35" si="9">$C$19</f>
        <v>6192</v>
      </c>
      <c r="G34" s="11">
        <f>E34-F34</f>
        <v>29149.747349008758</v>
      </c>
      <c r="I34" s="16" t="s">
        <v>41</v>
      </c>
    </row>
    <row r="35" spans="2:14">
      <c r="B35" s="1" t="s">
        <v>28</v>
      </c>
      <c r="E35" s="4">
        <f>C12*L23</f>
        <v>34185.771026409311</v>
      </c>
      <c r="F35" s="11">
        <f t="shared" si="9"/>
        <v>6192</v>
      </c>
      <c r="G35" s="11">
        <f>E35-F35</f>
        <v>27993.771026409311</v>
      </c>
    </row>
    <row r="36" spans="2:14">
      <c r="B36" s="1" t="s">
        <v>27</v>
      </c>
      <c r="F36" s="4"/>
      <c r="G36" s="4">
        <f>C16*L24</f>
        <v>29224.963432471966</v>
      </c>
      <c r="I36" s="16" t="s">
        <v>26</v>
      </c>
    </row>
    <row r="37" spans="2:14">
      <c r="I37" s="16" t="s">
        <v>32</v>
      </c>
      <c r="N37" s="20" t="s">
        <v>44</v>
      </c>
    </row>
    <row r="39" spans="2:14">
      <c r="E39" s="4"/>
    </row>
  </sheetData>
  <mergeCells count="2">
    <mergeCell ref="E8:I8"/>
    <mergeCell ref="E26:I2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27AE-61A9-2041-A9BD-C78F2E2B2571}">
  <dimension ref="A1:N42"/>
  <sheetViews>
    <sheetView workbookViewId="0">
      <selection activeCell="J12" sqref="J12"/>
    </sheetView>
  </sheetViews>
  <sheetFormatPr baseColWidth="10" defaultRowHeight="13"/>
  <sheetData>
    <row r="1" spans="1:7" ht="28">
      <c r="B1" s="15" t="s">
        <v>21</v>
      </c>
      <c r="C1" s="23" t="s">
        <v>9</v>
      </c>
      <c r="D1" s="23"/>
      <c r="E1" s="23"/>
      <c r="F1" s="23"/>
      <c r="G1" s="23"/>
    </row>
    <row r="2" spans="1:7">
      <c r="A2" s="2" t="s">
        <v>47</v>
      </c>
      <c r="B2" s="2" t="s">
        <v>48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</row>
    <row r="3" spans="1:7">
      <c r="A3" s="1" t="s">
        <v>1</v>
      </c>
      <c r="B3" s="5">
        <v>5000</v>
      </c>
      <c r="C3" s="5">
        <v>11000</v>
      </c>
      <c r="D3" s="5">
        <v>17352</v>
      </c>
      <c r="E3" s="5">
        <v>6238</v>
      </c>
      <c r="F3" s="5">
        <v>4819</v>
      </c>
      <c r="G3" s="5">
        <v>7000</v>
      </c>
    </row>
    <row r="4" spans="1:7">
      <c r="A4" s="1" t="s">
        <v>2</v>
      </c>
      <c r="B4" s="8">
        <v>1000</v>
      </c>
      <c r="C4" s="8">
        <v>3300</v>
      </c>
      <c r="D4" s="8">
        <v>3001</v>
      </c>
      <c r="E4" s="8">
        <v>826</v>
      </c>
      <c r="F4" s="8">
        <v>500</v>
      </c>
      <c r="G4" s="8">
        <v>1231</v>
      </c>
    </row>
    <row r="5" spans="1:7">
      <c r="A5" s="1" t="s">
        <v>3</v>
      </c>
      <c r="B5" s="6">
        <v>4000</v>
      </c>
      <c r="C5" s="6">
        <v>7700</v>
      </c>
      <c r="D5" s="6">
        <v>14351</v>
      </c>
      <c r="E5" s="6">
        <v>5412</v>
      </c>
      <c r="F5" s="6">
        <v>4319</v>
      </c>
      <c r="G5" s="6">
        <v>5769</v>
      </c>
    </row>
    <row r="6" spans="1:7">
      <c r="A6" s="1" t="s">
        <v>4</v>
      </c>
      <c r="B6" s="8">
        <v>500</v>
      </c>
      <c r="C6" s="8">
        <v>1000</v>
      </c>
      <c r="D6" s="8">
        <v>3000</v>
      </c>
      <c r="E6" s="8">
        <v>700</v>
      </c>
      <c r="F6" s="8">
        <v>200</v>
      </c>
      <c r="G6" s="8">
        <v>100</v>
      </c>
    </row>
    <row r="7" spans="1:7">
      <c r="A7" s="1" t="s">
        <v>5</v>
      </c>
      <c r="B7" s="6">
        <v>3500</v>
      </c>
      <c r="C7" s="6">
        <v>6700</v>
      </c>
      <c r="D7" s="6">
        <v>11351</v>
      </c>
      <c r="E7" s="6">
        <v>4712</v>
      </c>
      <c r="F7" s="6">
        <v>4119</v>
      </c>
      <c r="G7" s="6">
        <v>5669</v>
      </c>
    </row>
    <row r="8" spans="1:7">
      <c r="A8" s="1" t="s">
        <v>6</v>
      </c>
      <c r="B8" s="5">
        <v>900</v>
      </c>
      <c r="C8" s="5">
        <v>2000</v>
      </c>
      <c r="D8" s="5">
        <v>2760</v>
      </c>
      <c r="E8" s="5">
        <v>1100</v>
      </c>
      <c r="F8" s="5">
        <v>1111</v>
      </c>
      <c r="G8" s="5">
        <v>1567</v>
      </c>
    </row>
    <row r="9" spans="1:7" ht="14" thickBot="1">
      <c r="A9" s="1" t="s">
        <v>7</v>
      </c>
      <c r="B9" s="7">
        <v>2600</v>
      </c>
      <c r="C9" s="7">
        <v>4700</v>
      </c>
      <c r="D9" s="7">
        <v>8591</v>
      </c>
      <c r="E9" s="7">
        <v>3612</v>
      </c>
      <c r="F9" s="7">
        <v>3008</v>
      </c>
      <c r="G9" s="7">
        <v>4102</v>
      </c>
    </row>
    <row r="10" spans="1:7">
      <c r="B10" s="6"/>
      <c r="C10" s="6"/>
      <c r="D10" s="6"/>
      <c r="E10" s="6"/>
      <c r="F10" s="6"/>
      <c r="G10" s="6"/>
    </row>
    <row r="11" spans="1:7">
      <c r="A11" s="1" t="s">
        <v>16</v>
      </c>
      <c r="B11" s="12" t="s">
        <v>19</v>
      </c>
      <c r="C11" s="5">
        <v>43126</v>
      </c>
      <c r="D11" s="5">
        <v>82650</v>
      </c>
      <c r="E11" s="5">
        <v>45975</v>
      </c>
      <c r="F11" s="5">
        <v>58452</v>
      </c>
      <c r="G11" s="5">
        <v>46108</v>
      </c>
    </row>
    <row r="12" spans="1:7">
      <c r="A12" s="1" t="s">
        <v>18</v>
      </c>
      <c r="B12" s="5">
        <v>6192</v>
      </c>
      <c r="C12" s="5">
        <v>16350</v>
      </c>
      <c r="D12" s="5">
        <v>40000</v>
      </c>
      <c r="E12" s="5">
        <v>10153</v>
      </c>
      <c r="F12" s="5">
        <v>2875</v>
      </c>
      <c r="G12" s="5">
        <v>1450</v>
      </c>
    </row>
    <row r="13" spans="1:7" ht="14" thickBot="1">
      <c r="A13" s="1" t="s">
        <v>17</v>
      </c>
      <c r="B13" s="12" t="s">
        <v>19</v>
      </c>
      <c r="C13" s="13">
        <v>59476</v>
      </c>
      <c r="D13" s="13">
        <v>122650</v>
      </c>
      <c r="E13" s="13">
        <v>56128</v>
      </c>
      <c r="F13" s="13">
        <v>61327</v>
      </c>
      <c r="G13" s="13">
        <v>47558</v>
      </c>
    </row>
    <row r="15" spans="1:7">
      <c r="A15" s="18" t="s">
        <v>39</v>
      </c>
      <c r="C15" s="3">
        <v>5.4069090909090907</v>
      </c>
      <c r="D15" s="3">
        <v>7.0683494698017517</v>
      </c>
      <c r="E15" s="3">
        <v>8.9977556909265797</v>
      </c>
      <c r="F15" s="3">
        <v>12.726084249844366</v>
      </c>
      <c r="G15" s="3">
        <v>6.7939999999999996</v>
      </c>
    </row>
    <row r="16" spans="1:7">
      <c r="A16" s="18" t="s">
        <v>40</v>
      </c>
      <c r="C16" s="3">
        <v>7.7241558441558444</v>
      </c>
      <c r="D16" s="3">
        <v>8.5464427566023282</v>
      </c>
      <c r="E16" s="3">
        <v>10.371027346637103</v>
      </c>
      <c r="F16" s="3">
        <v>14.19935170178282</v>
      </c>
      <c r="G16" s="3">
        <v>8.2437164153232789</v>
      </c>
    </row>
    <row r="17" spans="1:14">
      <c r="A17" s="1" t="s">
        <v>20</v>
      </c>
      <c r="C17" s="3">
        <v>9.1757446808510643</v>
      </c>
      <c r="D17" s="3">
        <v>9.620533116051682</v>
      </c>
      <c r="E17" s="3">
        <v>12.728405315614618</v>
      </c>
      <c r="F17" s="3">
        <v>19.43218085106383</v>
      </c>
      <c r="G17" s="3">
        <v>11.240370550950756</v>
      </c>
    </row>
    <row r="28" spans="1:14">
      <c r="M28">
        <v>18.14</v>
      </c>
      <c r="N28">
        <v>14.25</v>
      </c>
    </row>
    <row r="29" spans="1:14">
      <c r="M29">
        <v>21.93</v>
      </c>
      <c r="N29">
        <v>17.829999999999998</v>
      </c>
    </row>
    <row r="30" spans="1:14">
      <c r="M30">
        <v>25.38</v>
      </c>
      <c r="N30">
        <v>16.2</v>
      </c>
    </row>
    <row r="31" spans="1:14">
      <c r="M31">
        <v>7.72</v>
      </c>
      <c r="N31">
        <v>18.43</v>
      </c>
    </row>
    <row r="32" spans="1:14">
      <c r="M32">
        <v>93.78</v>
      </c>
      <c r="N32">
        <v>17.7</v>
      </c>
    </row>
    <row r="33" spans="13:14">
      <c r="M33">
        <v>19.18</v>
      </c>
      <c r="N33">
        <v>17.010000000000002</v>
      </c>
    </row>
    <row r="34" spans="13:14">
      <c r="M34">
        <f>AVERAGE(M29:M33)</f>
        <v>33.597999999999999</v>
      </c>
      <c r="N34">
        <f>AVERAGE(N29:N33)</f>
        <v>17.434000000000001</v>
      </c>
    </row>
    <row r="42" spans="13:14">
      <c r="M42">
        <f>14.7*4.6</f>
        <v>67.61999999999999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7711-4399-0546-93FF-C2AAD7D270E0}">
  <dimension ref="A1:N37"/>
  <sheetViews>
    <sheetView tabSelected="1" workbookViewId="0">
      <selection activeCell="D27" sqref="D27"/>
    </sheetView>
  </sheetViews>
  <sheetFormatPr baseColWidth="10" defaultRowHeight="13"/>
  <cols>
    <col min="3" max="3" width="21.5" customWidth="1"/>
    <col min="7" max="10" width="20" customWidth="1"/>
    <col min="12" max="12" width="22.83203125" customWidth="1"/>
    <col min="13" max="13" width="16.33203125" customWidth="1"/>
    <col min="14" max="14" width="18.1640625" customWidth="1"/>
  </cols>
  <sheetData>
    <row r="1" spans="1:14">
      <c r="A1" s="18" t="s">
        <v>47</v>
      </c>
      <c r="B1" s="18" t="s">
        <v>49</v>
      </c>
      <c r="C1" s="18" t="s">
        <v>51</v>
      </c>
      <c r="D1" s="18" t="s">
        <v>59</v>
      </c>
      <c r="E1" s="18" t="s">
        <v>50</v>
      </c>
      <c r="F1" s="18" t="s">
        <v>60</v>
      </c>
      <c r="G1" s="18" t="s">
        <v>52</v>
      </c>
      <c r="H1" s="28" t="s">
        <v>54</v>
      </c>
      <c r="I1" s="28" t="s">
        <v>55</v>
      </c>
      <c r="J1" s="28" t="s">
        <v>56</v>
      </c>
      <c r="K1" s="18"/>
      <c r="L1" s="18"/>
      <c r="M1" s="18"/>
      <c r="N1" s="18"/>
    </row>
    <row r="2" spans="1:14">
      <c r="A2" s="18" t="s">
        <v>53</v>
      </c>
      <c r="B2">
        <v>99.9</v>
      </c>
      <c r="C2" s="24">
        <f>344.5*10^9</f>
        <v>344500000000</v>
      </c>
      <c r="D2">
        <v>14.54</v>
      </c>
      <c r="E2">
        <v>12.4</v>
      </c>
      <c r="F2">
        <v>9.92</v>
      </c>
      <c r="G2">
        <v>122.2</v>
      </c>
      <c r="H2" s="26">
        <v>9.52</v>
      </c>
      <c r="I2" s="26">
        <v>9.8500000000000014</v>
      </c>
      <c r="J2" s="26">
        <v>9.6900000000000013</v>
      </c>
    </row>
    <row r="3" spans="1:14">
      <c r="A3" s="18" t="s">
        <v>61</v>
      </c>
      <c r="B3">
        <v>47.87</v>
      </c>
      <c r="C3" s="29">
        <f>225.336*10^9</f>
        <v>225336000000</v>
      </c>
      <c r="D3">
        <v>11.31</v>
      </c>
      <c r="E3">
        <v>4.2300000000000004</v>
      </c>
      <c r="F3">
        <v>9.52</v>
      </c>
      <c r="G3">
        <v>57.94</v>
      </c>
      <c r="H3">
        <v>4.83</v>
      </c>
      <c r="I3">
        <v>5.15</v>
      </c>
      <c r="J3">
        <v>4.9700000000000006</v>
      </c>
    </row>
    <row r="4" spans="1:14">
      <c r="A4" s="18" t="s">
        <v>57</v>
      </c>
      <c r="B4">
        <v>26.03</v>
      </c>
      <c r="C4" s="29">
        <f>255.464*10^9</f>
        <v>255464000000</v>
      </c>
      <c r="D4">
        <v>12.42</v>
      </c>
      <c r="E4">
        <v>2.1</v>
      </c>
      <c r="F4">
        <v>9.23</v>
      </c>
      <c r="G4">
        <v>32</v>
      </c>
      <c r="H4">
        <v>2.7</v>
      </c>
      <c r="I4">
        <v>2.7699999999999996</v>
      </c>
      <c r="J4">
        <v>2.75</v>
      </c>
    </row>
    <row r="5" spans="1:14">
      <c r="A5" s="18" t="s">
        <v>58</v>
      </c>
      <c r="B5">
        <v>176.93</v>
      </c>
      <c r="C5">
        <f>65.813*10^9</f>
        <v>65813000000</v>
      </c>
      <c r="D5">
        <v>12.91</v>
      </c>
      <c r="E5">
        <v>13.71</v>
      </c>
      <c r="F5">
        <v>7.2</v>
      </c>
      <c r="G5">
        <v>231.35</v>
      </c>
      <c r="H5">
        <v>26.9</v>
      </c>
      <c r="I5">
        <v>26.9</v>
      </c>
      <c r="J5">
        <v>26.9</v>
      </c>
    </row>
    <row r="11" spans="1:14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 spans="1:14">
      <c r="A12" s="25"/>
      <c r="B12" s="25"/>
      <c r="C12" s="27"/>
      <c r="D12" s="27"/>
      <c r="E12" s="27"/>
      <c r="F12" s="27"/>
      <c r="G12" s="27"/>
      <c r="H12" s="27"/>
      <c r="I12" s="27"/>
      <c r="J12" s="27"/>
    </row>
    <row r="13" spans="1:14">
      <c r="A13" s="25"/>
      <c r="B13" s="25"/>
      <c r="C13" s="27"/>
      <c r="D13" s="27"/>
      <c r="E13" s="27"/>
      <c r="F13" s="27"/>
      <c r="G13" s="27"/>
      <c r="H13" s="27"/>
      <c r="I13" s="27"/>
      <c r="J13" s="27"/>
    </row>
    <row r="14" spans="1:14">
      <c r="A14" s="25"/>
      <c r="B14" s="25"/>
      <c r="C14" s="27"/>
      <c r="D14" s="27"/>
      <c r="E14" s="27"/>
      <c r="F14" s="27"/>
      <c r="G14" s="27"/>
      <c r="H14" s="27"/>
      <c r="I14" s="27"/>
      <c r="J14" s="27"/>
    </row>
    <row r="15" spans="1:14">
      <c r="A15" s="25"/>
      <c r="B15" s="25"/>
      <c r="C15" s="27"/>
      <c r="D15" s="27"/>
      <c r="E15" s="27"/>
      <c r="F15" s="27"/>
      <c r="G15" s="27"/>
      <c r="H15" s="27"/>
      <c r="I15" s="27"/>
      <c r="J15" s="27"/>
    </row>
    <row r="16" spans="1:14">
      <c r="C16" s="26"/>
      <c r="D16" s="26"/>
      <c r="E16" s="26"/>
      <c r="F16" s="26"/>
      <c r="G16" s="26"/>
      <c r="H16" s="26"/>
      <c r="I16" s="26"/>
      <c r="J16" s="26"/>
    </row>
    <row r="20" spans="3:7">
      <c r="C20" s="26"/>
      <c r="D20" s="26"/>
      <c r="E20" s="26"/>
      <c r="F20" s="26"/>
      <c r="G20" s="26"/>
    </row>
    <row r="21" spans="3:7">
      <c r="C21" s="26"/>
      <c r="D21" s="26"/>
      <c r="E21" s="26"/>
      <c r="F21" s="26"/>
      <c r="G21" s="26"/>
    </row>
    <row r="22" spans="3:7">
      <c r="C22" s="26"/>
      <c r="D22" s="26"/>
      <c r="E22" s="26"/>
      <c r="F22" s="26"/>
      <c r="G22" s="26"/>
    </row>
    <row r="23" spans="3:7">
      <c r="C23" s="26"/>
      <c r="D23" s="26"/>
      <c r="E23" s="26"/>
      <c r="F23" s="26"/>
      <c r="G23" s="26"/>
    </row>
    <row r="24" spans="3:7">
      <c r="C24" s="26"/>
      <c r="D24" s="26"/>
      <c r="E24" s="26"/>
      <c r="F24" s="26"/>
      <c r="G24" s="26"/>
    </row>
    <row r="27" spans="3:7">
      <c r="C27" s="26"/>
      <c r="D27" s="26"/>
      <c r="E27" s="26"/>
      <c r="F27" s="26"/>
      <c r="G27" s="26"/>
    </row>
    <row r="28" spans="3:7">
      <c r="C28" s="26"/>
      <c r="D28" s="26"/>
      <c r="E28" s="26"/>
      <c r="F28" s="26"/>
      <c r="G28" s="26"/>
    </row>
    <row r="29" spans="3:7">
      <c r="C29" s="26"/>
      <c r="D29" s="26"/>
      <c r="E29" s="26"/>
      <c r="F29" s="26"/>
      <c r="G29" s="26"/>
    </row>
    <row r="30" spans="3:7">
      <c r="C30" s="26"/>
      <c r="D30" s="26"/>
      <c r="E30" s="26"/>
      <c r="F30" s="26"/>
      <c r="G30" s="26"/>
    </row>
    <row r="31" spans="3:7">
      <c r="C31" s="26"/>
      <c r="D31" s="26"/>
      <c r="E31" s="26"/>
      <c r="F31" s="26"/>
      <c r="G31" s="26"/>
    </row>
    <row r="33" spans="3:7">
      <c r="C33" s="26"/>
      <c r="D33" s="26"/>
      <c r="E33" s="26"/>
      <c r="F33" s="26"/>
      <c r="G33" s="26"/>
    </row>
    <row r="34" spans="3:7">
      <c r="C34" s="26"/>
      <c r="D34" s="26"/>
      <c r="E34" s="26"/>
      <c r="F34" s="26"/>
      <c r="G34" s="26"/>
    </row>
    <row r="35" spans="3:7">
      <c r="C35" s="26"/>
      <c r="D35" s="26"/>
      <c r="E35" s="26"/>
      <c r="F35" s="26"/>
      <c r="G35" s="26"/>
    </row>
    <row r="36" spans="3:7">
      <c r="C36" s="26"/>
      <c r="D36" s="26"/>
      <c r="E36" s="26"/>
      <c r="F36" s="26"/>
      <c r="G36" s="26"/>
    </row>
    <row r="37" spans="3:7">
      <c r="C37" s="26"/>
      <c r="D37" s="26"/>
      <c r="E37" s="26"/>
      <c r="F37" s="26"/>
      <c r="G3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Valuation on multiples</vt:lpstr>
      <vt:lpstr>Sheet1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mn0678</dc:creator>
  <cp:lastModifiedBy>Walker, Donald</cp:lastModifiedBy>
  <dcterms:created xsi:type="dcterms:W3CDTF">2008-01-31T11:58:51Z</dcterms:created>
  <dcterms:modified xsi:type="dcterms:W3CDTF">2019-01-12T11:59:35Z</dcterms:modified>
</cp:coreProperties>
</file>