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630" activeTab="1"/>
  </bookViews>
  <sheets>
    <sheet name="José Antonio - Holerite" sheetId="1" r:id="rId1"/>
    <sheet name="Pedro - Holerite - Ativ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D12" i="2"/>
  <c r="D21" i="2" s="1"/>
  <c r="G21" i="2"/>
  <c r="G18" i="2"/>
  <c r="G17" i="2"/>
  <c r="D16" i="2"/>
  <c r="D6" i="2"/>
  <c r="D15" i="2" s="1"/>
  <c r="G14" i="2" l="1"/>
  <c r="B12" i="1" l="1"/>
  <c r="B13" i="2"/>
  <c r="D11" i="2"/>
  <c r="D10" i="2"/>
  <c r="D9" i="2"/>
  <c r="D6" i="1"/>
  <c r="G7" i="2" l="1"/>
  <c r="A23" i="2"/>
  <c r="B14" i="2"/>
  <c r="G8" i="2"/>
  <c r="G13" i="2"/>
  <c r="B13" i="1"/>
  <c r="G12" i="1"/>
  <c r="G20" i="1" s="1"/>
  <c r="G10" i="1"/>
  <c r="A22" i="1"/>
  <c r="D9" i="1"/>
  <c r="G23" i="2" l="1"/>
  <c r="D14" i="1"/>
  <c r="G8" i="1"/>
  <c r="D11" i="1"/>
  <c r="D20" i="1" s="1"/>
  <c r="G7" i="1"/>
  <c r="G22" i="1" l="1"/>
</calcChain>
</file>

<file path=xl/sharedStrings.xml><?xml version="1.0" encoding="utf-8"?>
<sst xmlns="http://schemas.openxmlformats.org/spreadsheetml/2006/main" count="93" uniqueCount="47">
  <si>
    <t>NOME</t>
  </si>
  <si>
    <t>MATRICULA</t>
  </si>
  <si>
    <t>RG</t>
  </si>
  <si>
    <t>CPF</t>
  </si>
  <si>
    <t>DATA DE PAGAMENTO</t>
  </si>
  <si>
    <t>José Antonio</t>
  </si>
  <si>
    <t>24.111.66.x</t>
  </si>
  <si>
    <t>171.171.171-66</t>
  </si>
  <si>
    <t>Cargo</t>
  </si>
  <si>
    <t>Professor</t>
  </si>
  <si>
    <t>conta</t>
  </si>
  <si>
    <t>agencia</t>
  </si>
  <si>
    <t>66666-8</t>
  </si>
  <si>
    <t>DENOMINAÇÃO</t>
  </si>
  <si>
    <t>QTDE</t>
  </si>
  <si>
    <t>UNIDADE</t>
  </si>
  <si>
    <t>VENCIMENTO</t>
  </si>
  <si>
    <t>DESCONTO</t>
  </si>
  <si>
    <t>HORA AULA</t>
  </si>
  <si>
    <t>CONVENIO</t>
  </si>
  <si>
    <t>VALE TRANSPORTE</t>
  </si>
  <si>
    <t>CONVENIO ODONTOLOGICO</t>
  </si>
  <si>
    <t>QUINQUENIO</t>
  </si>
  <si>
    <t>INSS</t>
  </si>
  <si>
    <t>IMPOSTO  DE RENDA</t>
  </si>
  <si>
    <t>HRA</t>
  </si>
  <si>
    <t>%</t>
  </si>
  <si>
    <t>REAL</t>
  </si>
  <si>
    <t>QUIN</t>
  </si>
  <si>
    <t>HORA ATIVIDADE</t>
  </si>
  <si>
    <t>BANCO</t>
  </si>
  <si>
    <t>BRASIL</t>
  </si>
  <si>
    <t>CESTA BASICA</t>
  </si>
  <si>
    <t>FGTS</t>
  </si>
  <si>
    <t>LIQUIDO</t>
  </si>
  <si>
    <t>33.777.129-0</t>
  </si>
  <si>
    <t>ITAÚ</t>
  </si>
  <si>
    <t>VALE ALIMENTAÇÃO</t>
  </si>
  <si>
    <t>VALE REFEIÇÃO</t>
  </si>
  <si>
    <t>VALE CULTURA</t>
  </si>
  <si>
    <t>REPOSIÇÃO DE AULAS</t>
  </si>
  <si>
    <t>DÍZIMO</t>
  </si>
  <si>
    <t>PENSÃO ALIMENTÍCIA</t>
  </si>
  <si>
    <t>AULAS</t>
  </si>
  <si>
    <t>PEDRO</t>
  </si>
  <si>
    <t>CARGO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</si>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</sst>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4" sqref="D14:E14"/>
    </sheetView>
  </sheetViews>
  <sheetFormatPr defaultRowHeight="15" x14ac:dyDescent="0.25"/>
  <cols>
    <col min="1" max="1" width="26.42578125" bestFit="1" customWidth="1"/>
    <col min="2" max="2" width="8.5703125" customWidth="1"/>
    <col min="3" max="3" width="9.140625" bestFit="1" customWidth="1"/>
    <col min="4" max="4" width="15.28515625" customWidth="1"/>
    <col min="5" max="5" width="17.85546875" customWidth="1"/>
    <col min="7" max="7" width="27.42578125" customWidth="1"/>
  </cols>
  <sheetData>
    <row r="1" spans="1:7" x14ac:dyDescent="0.25">
      <c r="A1" s="1" t="s">
        <v>0</v>
      </c>
      <c r="B1" s="12" t="s">
        <v>1</v>
      </c>
      <c r="C1" s="12"/>
      <c r="D1" s="1" t="s">
        <v>2</v>
      </c>
      <c r="E1" s="1" t="s">
        <v>3</v>
      </c>
      <c r="F1" s="1"/>
      <c r="G1" s="1" t="s">
        <v>4</v>
      </c>
    </row>
    <row r="2" spans="1:7" x14ac:dyDescent="0.25">
      <c r="A2" s="3" t="s">
        <v>5</v>
      </c>
      <c r="B2" s="13">
        <v>11111111</v>
      </c>
      <c r="C2" s="13"/>
      <c r="D2" s="3" t="s">
        <v>6</v>
      </c>
      <c r="E2" s="3" t="s">
        <v>7</v>
      </c>
      <c r="F2" s="3"/>
      <c r="G2" s="4">
        <v>42860</v>
      </c>
    </row>
    <row r="3" spans="1:7" x14ac:dyDescent="0.25">
      <c r="A3" s="3" t="s">
        <v>8</v>
      </c>
      <c r="B3" s="3"/>
      <c r="C3" s="3"/>
      <c r="D3" s="3" t="s">
        <v>30</v>
      </c>
      <c r="E3" s="3"/>
      <c r="F3" s="3" t="s">
        <v>10</v>
      </c>
      <c r="G3" s="3" t="s">
        <v>11</v>
      </c>
    </row>
    <row r="4" spans="1:7" x14ac:dyDescent="0.25">
      <c r="A4" s="3" t="s">
        <v>9</v>
      </c>
      <c r="B4" s="3"/>
      <c r="C4" s="3"/>
      <c r="D4" s="3" t="s">
        <v>31</v>
      </c>
      <c r="E4" s="3"/>
      <c r="F4" s="3">
        <v>12532</v>
      </c>
      <c r="G4" s="3" t="s">
        <v>12</v>
      </c>
    </row>
    <row r="5" spans="1:7" x14ac:dyDescent="0.25">
      <c r="A5" s="1" t="s">
        <v>13</v>
      </c>
      <c r="B5" s="1" t="s">
        <v>14</v>
      </c>
      <c r="C5" s="1" t="s">
        <v>15</v>
      </c>
      <c r="D5" s="12" t="s">
        <v>16</v>
      </c>
      <c r="E5" s="12"/>
      <c r="F5" s="1"/>
      <c r="G5" s="1" t="s">
        <v>17</v>
      </c>
    </row>
    <row r="6" spans="1:7" x14ac:dyDescent="0.25">
      <c r="A6" s="5" t="s">
        <v>18</v>
      </c>
      <c r="B6" s="3">
        <v>32</v>
      </c>
      <c r="C6" s="3" t="s">
        <v>25</v>
      </c>
      <c r="D6" s="8">
        <f>(18*B6)*4.5</f>
        <v>2592</v>
      </c>
      <c r="E6" s="14"/>
      <c r="F6" s="3"/>
      <c r="G6" s="3"/>
    </row>
    <row r="7" spans="1:7" x14ac:dyDescent="0.25">
      <c r="A7" s="5" t="s">
        <v>19</v>
      </c>
      <c r="B7" s="3">
        <v>20</v>
      </c>
      <c r="C7" s="3" t="s">
        <v>26</v>
      </c>
      <c r="D7" s="6"/>
      <c r="E7" s="6"/>
      <c r="F7" s="3"/>
      <c r="G7" s="7">
        <f>D6*B7%</f>
        <v>518.4</v>
      </c>
    </row>
    <row r="8" spans="1:7" x14ac:dyDescent="0.25">
      <c r="A8" s="5" t="s">
        <v>20</v>
      </c>
      <c r="B8" s="3">
        <v>6</v>
      </c>
      <c r="C8" s="3" t="s">
        <v>26</v>
      </c>
      <c r="D8" s="6"/>
      <c r="E8" s="6"/>
      <c r="F8" s="3"/>
      <c r="G8" s="7">
        <f>D6*B8%</f>
        <v>155.51999999999998</v>
      </c>
    </row>
    <row r="9" spans="1:7" x14ac:dyDescent="0.25">
      <c r="A9" s="5" t="s">
        <v>32</v>
      </c>
      <c r="B9" s="3">
        <v>100</v>
      </c>
      <c r="C9" s="3" t="s">
        <v>27</v>
      </c>
      <c r="D9" s="8">
        <f>B9</f>
        <v>100</v>
      </c>
      <c r="E9" s="14"/>
      <c r="F9" s="3"/>
      <c r="G9" s="3"/>
    </row>
    <row r="10" spans="1:7" x14ac:dyDescent="0.25">
      <c r="A10" s="5" t="s">
        <v>21</v>
      </c>
      <c r="B10" s="3">
        <v>15</v>
      </c>
      <c r="C10" s="3" t="s">
        <v>26</v>
      </c>
      <c r="D10" s="6"/>
      <c r="E10" s="6"/>
      <c r="F10" s="3"/>
      <c r="G10" s="7">
        <f>D6*B10%</f>
        <v>388.8</v>
      </c>
    </row>
    <row r="11" spans="1:7" x14ac:dyDescent="0.25">
      <c r="A11" s="5" t="s">
        <v>22</v>
      </c>
      <c r="B11" s="3">
        <v>2</v>
      </c>
      <c r="C11" s="3" t="s">
        <v>28</v>
      </c>
      <c r="D11" s="8">
        <f>(D6*5%)*2</f>
        <v>259.2</v>
      </c>
      <c r="E11" s="14"/>
      <c r="F11" s="3"/>
      <c r="G11" s="3"/>
    </row>
    <row r="12" spans="1:7" x14ac:dyDescent="0.25">
      <c r="A12" s="5" t="s">
        <v>23</v>
      </c>
      <c r="B12" s="3">
        <f>IF(D6&lt;=1659.38,8,IF(D6&lt;=2765.66,9,IF(D6&gt;=2765.67,11)))</f>
        <v>9</v>
      </c>
      <c r="C12" s="3" t="s">
        <v>26</v>
      </c>
      <c r="D12" s="6"/>
      <c r="E12" s="6"/>
      <c r="F12" s="3"/>
      <c r="G12" s="7">
        <f>D6*B12%</f>
        <v>233.28</v>
      </c>
    </row>
    <row r="13" spans="1:7" x14ac:dyDescent="0.25">
      <c r="A13" s="5" t="s">
        <v>24</v>
      </c>
      <c r="B13" s="3">
        <f>IF(D6&lt;=1903.98,"ISENTO",IF(D6&lt;=2826.365,7.5,IF(D6=3751.05,15,IF(D6&lt;=4664.68,22.5,IF(D6&gt;4664.68,27.5)))))</f>
        <v>7.5</v>
      </c>
      <c r="C13" s="3" t="s">
        <v>26</v>
      </c>
      <c r="D13" s="6"/>
      <c r="E13" s="6"/>
      <c r="F13" s="3"/>
      <c r="G13" s="7">
        <f>IF(D6&lt;=1903.98,0,IF(D6&lt;=2826.65, D6*7.5%,IF(D6&lt;=3751.05,D6*15%,IF(D6&lt;=4664.68,D6*22.5%,IF(D6&gt;4664.68,D6*27.5%)))))</f>
        <v>194.4</v>
      </c>
    </row>
    <row r="14" spans="1:7" x14ac:dyDescent="0.25">
      <c r="A14" s="3" t="s">
        <v>29</v>
      </c>
      <c r="B14" s="3">
        <v>30</v>
      </c>
      <c r="C14" s="3" t="s">
        <v>26</v>
      </c>
      <c r="D14" s="8">
        <f>D6*B14%</f>
        <v>777.6</v>
      </c>
      <c r="E14" s="9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10" t="s">
        <v>16</v>
      </c>
      <c r="E19" s="11"/>
      <c r="F19" s="3"/>
      <c r="G19" s="2" t="s">
        <v>17</v>
      </c>
    </row>
    <row r="20" spans="1:7" x14ac:dyDescent="0.25">
      <c r="A20" s="3"/>
      <c r="B20" s="3"/>
      <c r="C20" s="3"/>
      <c r="D20" s="8">
        <f>D6+D9+D11+D14</f>
        <v>3728.7999999999997</v>
      </c>
      <c r="E20" s="9"/>
      <c r="F20" s="3"/>
      <c r="G20" s="7">
        <f>G7+G8+G10+G12+G13</f>
        <v>1490.4</v>
      </c>
    </row>
    <row r="21" spans="1:7" x14ac:dyDescent="0.25">
      <c r="A21" s="3" t="s">
        <v>33</v>
      </c>
      <c r="B21" s="3"/>
      <c r="C21" s="3"/>
      <c r="D21" s="3"/>
      <c r="E21" s="3"/>
      <c r="F21" s="3"/>
      <c r="G21" s="2" t="s">
        <v>34</v>
      </c>
    </row>
    <row r="22" spans="1:7" x14ac:dyDescent="0.25">
      <c r="A22" s="7">
        <f>D6*B22%</f>
        <v>207.36</v>
      </c>
      <c r="B22" s="3">
        <v>8</v>
      </c>
      <c r="C22" s="3" t="s">
        <v>26</v>
      </c>
      <c r="D22" s="3"/>
      <c r="E22" s="3"/>
      <c r="F22" s="3"/>
      <c r="G22" s="7">
        <f>D20-G20</f>
        <v>2238.3999999999996</v>
      </c>
    </row>
  </sheetData>
  <mergeCells count="9">
    <mergeCell ref="D20:E20"/>
    <mergeCell ref="D19:E19"/>
    <mergeCell ref="D14:E14"/>
    <mergeCell ref="B1:C1"/>
    <mergeCell ref="B2:C2"/>
    <mergeCell ref="D5:E5"/>
    <mergeCell ref="D6:E6"/>
    <mergeCell ref="D9:E9"/>
    <mergeCell ref="D11:E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defaultRowHeight="15" x14ac:dyDescent="0.25"/>
  <cols>
    <col min="1" max="1" width="26.42578125" bestFit="1" customWidth="1"/>
    <col min="2" max="2" width="8.5703125" customWidth="1"/>
    <col min="3" max="3" width="9.140625" bestFit="1" customWidth="1"/>
    <col min="4" max="4" width="15.28515625" customWidth="1"/>
    <col min="5" max="5" width="17.85546875" customWidth="1"/>
    <col min="7" max="7" width="27.42578125" customWidth="1"/>
  </cols>
  <sheetData>
    <row r="1" spans="1:7" x14ac:dyDescent="0.25">
      <c r="A1" s="1" t="s">
        <v>0</v>
      </c>
      <c r="B1" s="12" t="s">
        <v>1</v>
      </c>
      <c r="C1" s="12"/>
      <c r="D1" s="1" t="s">
        <v>2</v>
      </c>
      <c r="E1" s="1" t="s">
        <v>3</v>
      </c>
      <c r="F1" s="1"/>
      <c r="G1" s="1" t="s">
        <v>4</v>
      </c>
    </row>
    <row r="2" spans="1:7" x14ac:dyDescent="0.25">
      <c r="A2" s="3" t="s">
        <v>44</v>
      </c>
      <c r="B2" s="13">
        <v>11111111</v>
      </c>
      <c r="C2" s="13"/>
      <c r="D2" s="3" t="s">
        <v>35</v>
      </c>
      <c r="E2" s="3" t="s">
        <v>7</v>
      </c>
      <c r="F2" s="3"/>
      <c r="G2" s="4">
        <v>43743</v>
      </c>
    </row>
    <row r="3" spans="1:7" x14ac:dyDescent="0.25">
      <c r="A3" s="3" t="s">
        <v>45</v>
      </c>
      <c r="B3" s="3"/>
      <c r="C3" s="3"/>
      <c r="D3" s="3" t="s">
        <v>30</v>
      </c>
      <c r="E3" s="3"/>
      <c r="F3" s="3" t="s">
        <v>10</v>
      </c>
      <c r="G3" s="3" t="s">
        <v>11</v>
      </c>
    </row>
    <row r="4" spans="1:7" x14ac:dyDescent="0.25">
      <c r="A4" s="3" t="s">
        <v>46</v>
      </c>
      <c r="B4" s="3"/>
      <c r="C4" s="3"/>
      <c r="D4" s="3" t="s">
        <v>36</v>
      </c>
      <c r="E4" s="3"/>
      <c r="F4" s="3">
        <v>12532</v>
      </c>
      <c r="G4" s="3" t="s">
        <v>12</v>
      </c>
    </row>
    <row r="5" spans="1:7" x14ac:dyDescent="0.25">
      <c r="A5" s="1" t="s">
        <v>13</v>
      </c>
      <c r="B5" s="1" t="s">
        <v>14</v>
      </c>
      <c r="C5" s="1" t="s">
        <v>15</v>
      </c>
      <c r="D5" s="12" t="s">
        <v>16</v>
      </c>
      <c r="E5" s="12"/>
      <c r="F5" s="1"/>
      <c r="G5" s="1" t="s">
        <v>17</v>
      </c>
    </row>
    <row r="6" spans="1:7" x14ac:dyDescent="0.25">
      <c r="A6" s="5" t="s">
        <v>18</v>
      </c>
      <c r="B6" s="3">
        <v>35</v>
      </c>
      <c r="C6" s="3" t="s">
        <v>25</v>
      </c>
      <c r="D6" s="8">
        <f>(22*B6)*4.5</f>
        <v>3465</v>
      </c>
      <c r="E6" s="14"/>
      <c r="F6" s="3"/>
      <c r="G6" s="3"/>
    </row>
    <row r="7" spans="1:7" x14ac:dyDescent="0.25">
      <c r="A7" s="5" t="s">
        <v>19</v>
      </c>
      <c r="B7" s="3">
        <v>25</v>
      </c>
      <c r="C7" s="3" t="s">
        <v>26</v>
      </c>
      <c r="D7" s="8"/>
      <c r="E7" s="14"/>
      <c r="F7" s="3"/>
      <c r="G7" s="7">
        <f>D6*B7%</f>
        <v>866.25</v>
      </c>
    </row>
    <row r="8" spans="1:7" x14ac:dyDescent="0.25">
      <c r="A8" s="5" t="s">
        <v>20</v>
      </c>
      <c r="B8" s="3">
        <v>6</v>
      </c>
      <c r="C8" s="3" t="s">
        <v>26</v>
      </c>
      <c r="D8" s="8"/>
      <c r="E8" s="14"/>
      <c r="F8" s="3"/>
      <c r="G8" s="7">
        <f>D6*B8%</f>
        <v>207.9</v>
      </c>
    </row>
    <row r="9" spans="1:7" x14ac:dyDescent="0.25">
      <c r="A9" s="5" t="s">
        <v>37</v>
      </c>
      <c r="B9" s="3">
        <v>300</v>
      </c>
      <c r="C9" s="3" t="s">
        <v>27</v>
      </c>
      <c r="D9" s="8">
        <f>B9</f>
        <v>300</v>
      </c>
      <c r="E9" s="14"/>
      <c r="F9" s="3"/>
      <c r="G9" s="3"/>
    </row>
    <row r="10" spans="1:7" x14ac:dyDescent="0.25">
      <c r="A10" s="5" t="s">
        <v>38</v>
      </c>
      <c r="B10" s="3">
        <v>180</v>
      </c>
      <c r="C10" s="3" t="s">
        <v>27</v>
      </c>
      <c r="D10" s="8">
        <f>B10</f>
        <v>180</v>
      </c>
      <c r="E10" s="14"/>
      <c r="F10" s="3"/>
      <c r="G10" s="3"/>
    </row>
    <row r="11" spans="1:7" x14ac:dyDescent="0.25">
      <c r="A11" s="5" t="s">
        <v>39</v>
      </c>
      <c r="B11" s="3">
        <v>150</v>
      </c>
      <c r="C11" s="3" t="s">
        <v>27</v>
      </c>
      <c r="D11" s="8">
        <f>B11</f>
        <v>150</v>
      </c>
      <c r="E11" s="14"/>
      <c r="F11" s="3"/>
      <c r="G11" s="3"/>
    </row>
    <row r="12" spans="1:7" x14ac:dyDescent="0.25">
      <c r="A12" s="5" t="s">
        <v>22</v>
      </c>
      <c r="B12" s="3">
        <v>4</v>
      </c>
      <c r="C12" s="3" t="s">
        <v>28</v>
      </c>
      <c r="D12" s="8">
        <f>(D6*5%)*B12</f>
        <v>693</v>
      </c>
      <c r="E12" s="14"/>
      <c r="F12" s="3"/>
      <c r="G12" s="3"/>
    </row>
    <row r="13" spans="1:7" x14ac:dyDescent="0.25">
      <c r="A13" s="5" t="s">
        <v>23</v>
      </c>
      <c r="B13" s="3">
        <f>IF(D6&lt;=1659.38,8,IF(D6&lt;=2765.66,9,IF(D6&gt;=2765.67,11)))</f>
        <v>11</v>
      </c>
      <c r="C13" s="3" t="s">
        <v>26</v>
      </c>
      <c r="D13" s="8"/>
      <c r="E13" s="14"/>
      <c r="F13" s="3"/>
      <c r="G13" s="7">
        <f>D6*B13%</f>
        <v>381.15</v>
      </c>
    </row>
    <row r="14" spans="1:7" x14ac:dyDescent="0.25">
      <c r="A14" s="5" t="s">
        <v>24</v>
      </c>
      <c r="B14" s="3">
        <f>IF(D6&lt;=1903.98,"ISENTO",IF(D6&lt;=2826.365,7.5,IF(D6=3751.05,15,IF(D6&lt;=4664.68,22.5,IF(D6&gt;4664.68,27.5)))))</f>
        <v>22.5</v>
      </c>
      <c r="C14" s="3" t="s">
        <v>26</v>
      </c>
      <c r="D14" s="8"/>
      <c r="E14" s="14"/>
      <c r="F14" s="3"/>
      <c r="G14" s="7">
        <f>IF(D6&lt;=1903.98,0,IF(D6&lt;=2826.65, D6*7.5%,IF(D6&lt;=3751.05,D6*15%,IF(D6&lt;=4664.68,D6*22.5%,IF(D6&gt;4664.68,D6*27.5%)))))</f>
        <v>519.75</v>
      </c>
    </row>
    <row r="15" spans="1:7" x14ac:dyDescent="0.25">
      <c r="A15" s="3" t="s">
        <v>29</v>
      </c>
      <c r="B15" s="3">
        <v>25</v>
      </c>
      <c r="C15" s="3" t="s">
        <v>26</v>
      </c>
      <c r="D15" s="8">
        <f>D6*B15%</f>
        <v>866.25</v>
      </c>
      <c r="E15" s="9"/>
      <c r="F15" s="3"/>
      <c r="G15" s="3"/>
    </row>
    <row r="16" spans="1:7" x14ac:dyDescent="0.25">
      <c r="A16" s="3" t="s">
        <v>40</v>
      </c>
      <c r="B16" s="3">
        <v>2</v>
      </c>
      <c r="C16" s="3" t="s">
        <v>43</v>
      </c>
      <c r="D16" s="8">
        <f>B16*22</f>
        <v>44</v>
      </c>
      <c r="E16" s="14"/>
      <c r="F16" s="3"/>
      <c r="G16" s="3"/>
    </row>
    <row r="17" spans="1:7" x14ac:dyDescent="0.25">
      <c r="A17" s="3" t="s">
        <v>41</v>
      </c>
      <c r="B17" s="3">
        <v>10</v>
      </c>
      <c r="C17" s="3" t="s">
        <v>26</v>
      </c>
      <c r="D17" s="15"/>
      <c r="E17" s="9"/>
      <c r="F17" s="3"/>
      <c r="G17" s="7">
        <f>D6*B17%</f>
        <v>346.5</v>
      </c>
    </row>
    <row r="18" spans="1:7" x14ac:dyDescent="0.25">
      <c r="A18" s="3" t="s">
        <v>42</v>
      </c>
      <c r="B18" s="3">
        <v>30</v>
      </c>
      <c r="C18" s="3" t="s">
        <v>26</v>
      </c>
      <c r="D18" s="15"/>
      <c r="E18" s="9"/>
      <c r="F18" s="3"/>
      <c r="G18" s="7">
        <f>D6*B18%</f>
        <v>1039.5</v>
      </c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10" t="s">
        <v>16</v>
      </c>
      <c r="E20" s="11"/>
      <c r="F20" s="3"/>
      <c r="G20" s="2" t="s">
        <v>17</v>
      </c>
    </row>
    <row r="21" spans="1:7" x14ac:dyDescent="0.25">
      <c r="A21" s="3"/>
      <c r="B21" s="3"/>
      <c r="C21" s="3"/>
      <c r="D21" s="8">
        <f>D6+D9+D10+D11+D12+D15+D16</f>
        <v>5698.25</v>
      </c>
      <c r="E21" s="9"/>
      <c r="F21" s="3"/>
      <c r="G21" s="7">
        <f>G7+G8+G13+G14+G17+G18</f>
        <v>3361.05</v>
      </c>
    </row>
    <row r="22" spans="1:7" x14ac:dyDescent="0.25">
      <c r="A22" s="1" t="s">
        <v>33</v>
      </c>
      <c r="B22" s="3"/>
      <c r="C22" s="3"/>
      <c r="D22" s="3"/>
      <c r="E22" s="3"/>
      <c r="F22" s="3"/>
      <c r="G22" s="2"/>
    </row>
    <row r="23" spans="1:7" x14ac:dyDescent="0.25">
      <c r="A23" s="7">
        <f>D6*B23%</f>
        <v>277.2</v>
      </c>
      <c r="B23" s="3">
        <v>8</v>
      </c>
      <c r="C23" s="3" t="s">
        <v>26</v>
      </c>
      <c r="D23" s="3"/>
      <c r="E23" s="3"/>
      <c r="F23" s="3"/>
      <c r="G23" s="7">
        <f>D21-G21</f>
        <v>2337.1999999999998</v>
      </c>
    </row>
  </sheetData>
  <mergeCells count="18">
    <mergeCell ref="D15:E15"/>
    <mergeCell ref="D20:E20"/>
    <mergeCell ref="D21:E21"/>
    <mergeCell ref="D10:E10"/>
    <mergeCell ref="D11:E11"/>
    <mergeCell ref="D12:E12"/>
    <mergeCell ref="D13:E13"/>
    <mergeCell ref="D14:E14"/>
    <mergeCell ref="D17:E17"/>
    <mergeCell ref="D16:E16"/>
    <mergeCell ref="D18:E18"/>
    <mergeCell ref="B1:C1"/>
    <mergeCell ref="B2:C2"/>
    <mergeCell ref="D5:E5"/>
    <mergeCell ref="D6:E6"/>
    <mergeCell ref="D9:E9"/>
    <mergeCell ref="D7:E7"/>
    <mergeCell ref="D8:E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José Antonio - Holerite</vt:lpstr>
      <vt:lpstr>Pedro - Holerite - Ativ.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ETECLG</dc:creator>
  <cp:lastModifiedBy>LAB2656-14</cp:lastModifiedBy>
  <dcterms:created xsi:type="dcterms:W3CDTF">2019-09-24T22:52:39Z</dcterms:created>
  <dcterms:modified xsi:type="dcterms:W3CDTF">2019-10-02T01:00:30Z</dcterms:modified>
</cp:coreProperties>
</file>