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filterPrivacy="1" codeName="ThisWorkbook"/>
  <xr:revisionPtr revIDLastSave="0" documentId="13_ncr:1_{034BCC41-A5A6-514C-BE68-83DB1A3943AA}" xr6:coauthVersionLast="47" xr6:coauthVersionMax="47" xr10:uidLastSave="{00000000-0000-0000-0000-000000000000}"/>
  <bookViews>
    <workbookView xWindow="0" yWindow="740" windowWidth="30240" windowHeight="189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11" l="1"/>
  <c r="H40" i="11"/>
  <c r="H41" i="11"/>
  <c r="H42" i="11"/>
  <c r="H43" i="11"/>
  <c r="H44" i="11"/>
  <c r="H45" i="11"/>
  <c r="H7" i="11"/>
  <c r="E9" i="11" l="1"/>
  <c r="F9" i="11" s="1"/>
  <c r="E10" i="11" l="1"/>
  <c r="F10" i="11" s="1"/>
  <c r="E11" i="11" s="1"/>
  <c r="I5" i="1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F5" i="11" s="1"/>
  <c r="BG5" i="11" s="1"/>
  <c r="BH5" i="11" s="1"/>
  <c r="BI5" i="11" s="1"/>
  <c r="BJ5" i="11" s="1"/>
  <c r="BK5" i="11" s="1"/>
  <c r="BL5" i="11" s="1"/>
  <c r="H35" i="11"/>
  <c r="H29" i="11"/>
  <c r="H21" i="11"/>
  <c r="H13" i="11"/>
  <c r="F11" i="11" l="1"/>
  <c r="E12" i="11" s="1"/>
  <c r="F12" i="11" s="1"/>
  <c r="E14" i="11" s="1"/>
  <c r="F14" i="11" s="1"/>
  <c r="E15" i="11" s="1"/>
  <c r="H8" i="11"/>
  <c r="I6" i="11"/>
  <c r="F15" i="11" l="1"/>
  <c r="H9" i="11"/>
  <c r="H14" i="11"/>
  <c r="H12" i="11"/>
  <c r="I4" i="11"/>
  <c r="E16" i="11" l="1"/>
  <c r="F16" i="11" s="1"/>
  <c r="E18" i="11"/>
  <c r="H15" i="11"/>
  <c r="H10" i="11"/>
  <c r="H11" i="11"/>
  <c r="P4" i="11"/>
  <c r="J6" i="11"/>
  <c r="F18" i="11" l="1"/>
  <c r="E19" i="11" s="1"/>
  <c r="H16" i="11"/>
  <c r="W4" i="11"/>
  <c r="K6" i="11"/>
  <c r="F19" i="11" l="1"/>
  <c r="E20" i="11" s="1"/>
  <c r="H18" i="11"/>
  <c r="AD4" i="11"/>
  <c r="L6" i="11"/>
  <c r="H19" i="11" l="1"/>
  <c r="F20" i="11"/>
  <c r="H20" i="11" s="1"/>
  <c r="M6" i="11"/>
  <c r="E22" i="11" l="1"/>
  <c r="AK4" i="11"/>
  <c r="N6" i="11"/>
  <c r="F22" i="11" l="1"/>
  <c r="E23" i="11" s="1"/>
  <c r="H22" i="11"/>
  <c r="AS6" i="11"/>
  <c r="AR4" i="11"/>
  <c r="O6" i="11"/>
  <c r="E24" i="11" l="1"/>
  <c r="F23" i="11"/>
  <c r="H23" i="11" s="1"/>
  <c r="AT6" i="11"/>
  <c r="F24" i="11" l="1"/>
  <c r="E25" i="11" s="1"/>
  <c r="AU6" i="11"/>
  <c r="P6" i="11"/>
  <c r="Q6" i="11"/>
  <c r="H24" i="11" l="1"/>
  <c r="F25" i="11"/>
  <c r="E26" i="11" s="1"/>
  <c r="H25" i="11"/>
  <c r="AV6" i="11"/>
  <c r="R6" i="11"/>
  <c r="F26" i="11" l="1"/>
  <c r="E30" i="11" s="1"/>
  <c r="AW6" i="11"/>
  <c r="S6" i="11"/>
  <c r="H26" i="11" l="1"/>
  <c r="F30" i="11"/>
  <c r="E31" i="11" s="1"/>
  <c r="AY6" i="11"/>
  <c r="AY4" i="11"/>
  <c r="AX6" i="11"/>
  <c r="T6" i="11"/>
  <c r="H30" i="11" l="1"/>
  <c r="F31" i="11"/>
  <c r="E32" i="11" s="1"/>
  <c r="AZ6" i="11"/>
  <c r="U6" i="11"/>
  <c r="H31" i="11" l="1"/>
  <c r="F32" i="11"/>
  <c r="E33" i="11" s="1"/>
  <c r="H32" i="11"/>
  <c r="BA6" i="11"/>
  <c r="V6" i="11"/>
  <c r="F33" i="11" l="1"/>
  <c r="E34" i="11" s="1"/>
  <c r="BB6" i="11"/>
  <c r="W6" i="11"/>
  <c r="H33" i="11" l="1"/>
  <c r="F34" i="11"/>
  <c r="H34" i="11"/>
  <c r="BC6" i="11"/>
  <c r="X6" i="11"/>
  <c r="BD6" i="11" l="1"/>
  <c r="Y6" i="11"/>
  <c r="H36" i="11" l="1"/>
  <c r="BE6" i="11"/>
  <c r="Z6" i="11"/>
  <c r="BF6" i="11" l="1"/>
  <c r="BF4" i="11"/>
  <c r="AA6" i="11"/>
  <c r="H37" i="11" l="1"/>
  <c r="H38" i="11"/>
  <c r="BG6" i="11"/>
  <c r="AB6" i="11"/>
  <c r="BH6" i="11" l="1"/>
  <c r="AC6" i="11"/>
  <c r="BI6" i="11" l="1"/>
  <c r="AD6" i="11"/>
  <c r="BJ6" i="11" l="1"/>
  <c r="AE6" i="11"/>
  <c r="BK6" i="11" l="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<sst xmlns="http://schemas.openxmlformats.org/spreadsheetml/2006/main" count="114" uniqueCount="79">
  <si>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</si>
  <si>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</si>
  <si>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</si>
  <si>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</si>
  <si>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</si>
  <si>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</si>
  <si>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</si>
  <si>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</si>
  <si>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</si>
  <si>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</si>
  <si>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</si>
  <si>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</si>
  <si>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</si>
  <si>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</si>
  <si>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</si>
  <si>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</si>
  <si>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</si>
  <si>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</si>
  <si>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</si>
  <si>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</si>
  <si>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</si>
  <si>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</si>
  <si>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</si>
  <si>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</si>
  <si>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</si>
  <si>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</si>
  <si>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</si>
  <si>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</si>
  <si>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</si>
  <si>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</si>
  <si>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</si>
  <si>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</si>
  <si>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</si>
  <si>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</si>
  <si>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</si>
  <si>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</si>
  <si>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Project proposal and initialisation</t>
  </si>
  <si>
    <t xml:space="preserve">Supervisor Confirmation </t>
  </si>
  <si>
    <t>Research similar project</t>
  </si>
  <si>
    <t>initial proposal completion</t>
  </si>
  <si>
    <t>finalise proposal and submission</t>
  </si>
  <si>
    <t>design and prototyping stage</t>
  </si>
  <si>
    <t>implementation</t>
  </si>
  <si>
    <t>Testing and improvement</t>
  </si>
  <si>
    <t xml:space="preserve">depolyment and documentation </t>
  </si>
  <si>
    <t>Milestones</t>
  </si>
  <si>
    <t xml:space="preserve">Formative presentation </t>
  </si>
  <si>
    <t xml:space="preserve">Proposal submission </t>
  </si>
  <si>
    <t xml:space="preserve">Design and prototype submission </t>
  </si>
  <si>
    <t>TBA</t>
  </si>
  <si>
    <t>document the testing outcome</t>
  </si>
  <si>
    <t>HIKIDDO</t>
  </si>
  <si>
    <t>Made By :Wallyson Alves Da Silva</t>
  </si>
  <si>
    <t>Course: Computer Science</t>
  </si>
  <si>
    <t>Wallyson</t>
  </si>
  <si>
    <t>Context Diagram</t>
  </si>
  <si>
    <t>User case Diagram</t>
  </si>
  <si>
    <t>Firebase Structure Diagram</t>
  </si>
  <si>
    <t>Prototype</t>
  </si>
  <si>
    <t>Wireframe &amp; Story Board</t>
  </si>
  <si>
    <t>Documentation for Design Stage</t>
  </si>
  <si>
    <t>Create User Login / Sign up</t>
  </si>
  <si>
    <t>Create Join Group feature</t>
  </si>
  <si>
    <t>Create Challenges and Rewards feature</t>
  </si>
  <si>
    <t>Create Memory Board</t>
  </si>
  <si>
    <t>Create Voice Recording</t>
  </si>
  <si>
    <t>Connect application with backend (Firebase)</t>
  </si>
  <si>
    <t>Create all methods to add and fetch data from database</t>
  </si>
  <si>
    <t>Gather Requirements</t>
  </si>
  <si>
    <t>Create a Test case</t>
  </si>
  <si>
    <t>Unit Testing</t>
  </si>
  <si>
    <t>Implement improvement based on testing</t>
  </si>
  <si>
    <t>Finalise the project</t>
  </si>
  <si>
    <t>One-to-one Meeting</t>
  </si>
  <si>
    <t>Final year project submission</t>
  </si>
  <si>
    <t>VIVA presentation</t>
  </si>
  <si>
    <t>Release Project</t>
  </si>
  <si>
    <t>Complete Final Report initial draft</t>
  </si>
  <si>
    <t>Finalise Report after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</si>
</sst>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1" applyNumberFormat="0" applyAlignment="0" applyProtection="0"/>
    <xf numFmtId="0" fontId="27" fillId="18" borderId="12" applyNumberFormat="0" applyAlignment="0" applyProtection="0"/>
    <xf numFmtId="0" fontId="28" fillId="18" borderId="11" applyNumberFormat="0" applyAlignment="0" applyProtection="0"/>
    <xf numFmtId="0" fontId="29" fillId="0" borderId="13" applyNumberFormat="0" applyFill="0" applyAlignment="0" applyProtection="0"/>
    <xf numFmtId="0" fontId="30" fillId="19" borderId="14" applyNumberFormat="0" applyAlignment="0" applyProtection="0"/>
    <xf numFmtId="0" fontId="31" fillId="0" borderId="0" applyNumberFormat="0" applyFill="0" applyBorder="0" applyAlignment="0" applyProtection="0"/>
    <xf numFmtId="0" fontId="7" fillId="20"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8"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8"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8"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8"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8"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8" borderId="2" xfId="11" applyFill="1">
      <alignment horizontal="center" vertical="center"/>
    </xf>
    <xf numFmtId="0" fontId="7" fillId="3" borderId="2" xfId="11" applyFill="1">
      <alignment horizontal="center" vertical="center"/>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7"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Fill="1">
      <alignment horizontal="center" vertical="center"/>
    </xf>
    <xf numFmtId="168" fontId="9" fillId="7" borderId="6" xfId="0" applyNumberFormat="1" applyFont="1" applyFill="1" applyBorder="1" applyAlignment="1">
      <alignment horizontal="center" vertical="center"/>
    </xf>
    <xf numFmtId="168" fontId="9" fillId="7" borderId="0" xfId="0" applyNumberFormat="1" applyFont="1" applyFill="1" applyAlignment="1">
      <alignment horizontal="center" vertical="center"/>
    </xf>
    <xf numFmtId="0" fontId="5" fillId="45" borderId="2" xfId="0" applyFont="1" applyFill="1" applyBorder="1" applyAlignment="1">
      <alignment horizontal="left" vertical="center" indent="1"/>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7" fillId="46" borderId="2" xfId="12" applyFill="1">
      <alignment horizontal="left" vertical="center" indent="2"/>
    </xf>
    <xf numFmtId="9" fontId="4" fillId="46" borderId="2" xfId="2" applyFont="1" applyFill="1" applyBorder="1" applyAlignment="1">
      <alignment horizontal="center" vertical="center"/>
    </xf>
    <xf numFmtId="167" fontId="7" fillId="46" borderId="2" xfId="10" applyFill="1">
      <alignment horizontal="center" vertical="center"/>
    </xf>
    <xf numFmtId="0" fontId="5" fillId="47" borderId="2" xfId="0" applyFont="1" applyFill="1" applyBorder="1" applyAlignment="1">
      <alignment horizontal="left" vertical="center" indent="1"/>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7" fillId="48" borderId="2" xfId="12" applyFill="1">
      <alignment horizontal="left" vertical="center" indent="2"/>
    </xf>
    <xf numFmtId="9" fontId="4" fillId="48" borderId="2" xfId="2" applyFont="1" applyFill="1" applyBorder="1" applyAlignment="1">
      <alignment horizontal="center" vertical="center"/>
    </xf>
    <xf numFmtId="167" fontId="7" fillId="48" borderId="2" xfId="10" applyFill="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85" zoomScaleNormal="85" zoomScalePageLayoutView="70" workbookViewId="0">
      <pane ySplit="6" topLeftCell="A14" activePane="bottomLeft" state="frozen"/>
      <selection pane="bottomLeft" activeCell="AY4" sqref="AY4:BE4"/>
    </sheetView>
  </sheetViews>
  <sheetFormatPr baseColWidth="10" defaultColWidth="8.83203125" defaultRowHeight="30" customHeight="1" x14ac:dyDescent="0.2"/>
  <cols>
    <col min="1" max="1" width="2.6640625" style="36" customWidth="1"/>
    <col min="2" max="2" width="44.83203125" bestFit="1" customWidth="1"/>
    <col min="3" max="3" width="30.6640625" customWidth="1"/>
    <col min="4" max="4" width="10.6640625" customWidth="1"/>
    <col min="5" max="5" width="8.6640625" style="5" bestFit="1" customWidth="1"/>
    <col min="6" max="6" width="10.5" customWidth="1"/>
    <col min="7" max="7" width="2.6640625" customWidth="1"/>
    <col min="8" max="8" width="6.1640625" hidden="1" customWidth="1"/>
    <col min="9" max="10" width="3.1640625" bestFit="1" customWidth="1"/>
    <col min="11" max="12" width="2.5" customWidth="1"/>
    <col min="13" max="14" width="2.83203125" bestFit="1" customWidth="1"/>
    <col min="15" max="16" width="3.1640625" bestFit="1" customWidth="1"/>
    <col min="17" max="21" width="2.5" customWidth="1"/>
    <col min="22" max="23" width="3.1640625" bestFit="1" customWidth="1"/>
    <col min="24" max="28" width="2.5" customWidth="1"/>
    <col min="29" max="30" width="3.1640625" bestFit="1" customWidth="1"/>
    <col min="31" max="33" width="2.5" customWidth="1"/>
    <col min="34" max="34" width="2.83203125" bestFit="1" customWidth="1"/>
    <col min="35" max="37" width="3.1640625" bestFit="1" customWidth="1"/>
    <col min="38" max="41" width="2.5" customWidth="1"/>
    <col min="42" max="44" width="3.1640625" bestFit="1" customWidth="1"/>
    <col min="45" max="48" width="2.5" customWidth="1"/>
    <col min="49" max="50" width="3.1640625" bestFit="1" customWidth="1"/>
    <col min="51" max="54" width="2.5" customWidth="1"/>
    <col min="55" max="55" width="2.83203125" bestFit="1" customWidth="1"/>
    <col min="56" max="57" width="3.1640625" bestFit="1" customWidth="1"/>
    <col min="58" max="61" width="2.5" customWidth="1"/>
    <col min="62" max="64" width="3.1640625" bestFit="1" customWidth="1"/>
    <col min="69" max="70" width="10.33203125"/>
  </cols>
  <sheetData>
    <row r="1" spans="1:64" ht="30" customHeight="1" x14ac:dyDescent="0.35">
      <c r="A1" s="37" t="s">
        <v>0</v>
      </c>
      <c r="B1" s="39" t="s">
        <v>51</v>
      </c>
      <c r="C1" s="1"/>
      <c r="D1" s="2"/>
      <c r="E1" s="4"/>
      <c r="F1" s="25"/>
      <c r="H1" s="2"/>
      <c r="I1" s="49"/>
    </row>
    <row r="2" spans="1:64" ht="30" customHeight="1" x14ac:dyDescent="0.25">
      <c r="A2" s="36" t="s">
        <v>1</v>
      </c>
      <c r="B2" s="40" t="s">
        <v>52</v>
      </c>
      <c r="I2" s="50"/>
    </row>
    <row r="3" spans="1:64" ht="30" customHeight="1" x14ac:dyDescent="0.2">
      <c r="A3" s="36" t="s">
        <v>2</v>
      </c>
      <c r="B3" s="41" t="s">
        <v>53</v>
      </c>
      <c r="C3" s="83" t="s">
        <v>14</v>
      </c>
      <c r="D3" s="84"/>
      <c r="E3" s="82">
        <v>45194</v>
      </c>
      <c r="F3" s="82"/>
    </row>
    <row r="4" spans="1:64" ht="30" customHeight="1" x14ac:dyDescent="0.2">
      <c r="A4" s="37" t="s">
        <v>3</v>
      </c>
      <c r="C4" s="83" t="s">
        <v>15</v>
      </c>
      <c r="D4" s="84"/>
      <c r="E4" s="6">
        <v>1</v>
      </c>
      <c r="I4" s="79">
        <f>I5</f>
        <v>45194</v>
      </c>
      <c r="J4" s="80"/>
      <c r="K4" s="80"/>
      <c r="L4" s="80"/>
      <c r="M4" s="80"/>
      <c r="N4" s="80"/>
      <c r="O4" s="81"/>
      <c r="P4" s="79">
        <f>P5</f>
        <v>45225.5</v>
      </c>
      <c r="Q4" s="80"/>
      <c r="R4" s="80"/>
      <c r="S4" s="80"/>
      <c r="T4" s="80"/>
      <c r="U4" s="80"/>
      <c r="V4" s="81"/>
      <c r="W4" s="79">
        <f>W5</f>
        <v>45257</v>
      </c>
      <c r="X4" s="80"/>
      <c r="Y4" s="80"/>
      <c r="Z4" s="80"/>
      <c r="AA4" s="80"/>
      <c r="AB4" s="80"/>
      <c r="AC4" s="81"/>
      <c r="AD4" s="79">
        <f>AD5</f>
        <v>45288.5</v>
      </c>
      <c r="AE4" s="80"/>
      <c r="AF4" s="80"/>
      <c r="AG4" s="80"/>
      <c r="AH4" s="80"/>
      <c r="AI4" s="80"/>
      <c r="AJ4" s="81"/>
      <c r="AK4" s="79">
        <f>AK5</f>
        <v>45320</v>
      </c>
      <c r="AL4" s="80"/>
      <c r="AM4" s="80"/>
      <c r="AN4" s="80"/>
      <c r="AO4" s="80"/>
      <c r="AP4" s="80"/>
      <c r="AQ4" s="81"/>
      <c r="AR4" s="79">
        <f>AR5</f>
        <v>45351.5</v>
      </c>
      <c r="AS4" s="80"/>
      <c r="AT4" s="80"/>
      <c r="AU4" s="80"/>
      <c r="AV4" s="80"/>
      <c r="AW4" s="80"/>
      <c r="AX4" s="81"/>
      <c r="AY4" s="79">
        <f>AY5</f>
        <v>45383</v>
      </c>
      <c r="AZ4" s="80"/>
      <c r="BA4" s="80"/>
      <c r="BB4" s="80"/>
      <c r="BC4" s="80"/>
      <c r="BD4" s="80"/>
      <c r="BE4" s="81"/>
      <c r="BF4" s="79">
        <f>BF5</f>
        <v>45414.5</v>
      </c>
      <c r="BG4" s="80"/>
      <c r="BH4" s="80"/>
      <c r="BI4" s="80"/>
      <c r="BJ4" s="80"/>
      <c r="BK4" s="80"/>
      <c r="BL4" s="81"/>
    </row>
    <row r="5" spans="1:64" ht="15" customHeight="1" x14ac:dyDescent="0.2">
      <c r="A5" s="37" t="s">
        <v>4</v>
      </c>
      <c r="B5" s="48"/>
      <c r="C5" s="48"/>
      <c r="D5" s="48"/>
      <c r="E5" s="48"/>
      <c r="F5" s="48"/>
      <c r="G5" s="48"/>
      <c r="I5" s="64">
        <f>Project_Start-WEEKDAY(Project_Start,1)+2+7*(Display_Week-1)</f>
        <v>45194</v>
      </c>
      <c r="J5" s="65">
        <f>I5+4.5</f>
        <v>45198.5</v>
      </c>
      <c r="K5" s="65">
        <f t="shared" ref="K5:BL5" si="0">J5+4.5</f>
        <v>45203</v>
      </c>
      <c r="L5" s="65">
        <f t="shared" si="0"/>
        <v>45207.5</v>
      </c>
      <c r="M5" s="65">
        <f t="shared" si="0"/>
        <v>45212</v>
      </c>
      <c r="N5" s="65">
        <f t="shared" si="0"/>
        <v>45216.5</v>
      </c>
      <c r="O5" s="65">
        <f t="shared" si="0"/>
        <v>45221</v>
      </c>
      <c r="P5" s="65">
        <f t="shared" si="0"/>
        <v>45225.5</v>
      </c>
      <c r="Q5" s="65">
        <f t="shared" si="0"/>
        <v>45230</v>
      </c>
      <c r="R5" s="65">
        <f t="shared" si="0"/>
        <v>45234.5</v>
      </c>
      <c r="S5" s="65">
        <f t="shared" si="0"/>
        <v>45239</v>
      </c>
      <c r="T5" s="65">
        <f t="shared" si="0"/>
        <v>45243.5</v>
      </c>
      <c r="U5" s="65">
        <f t="shared" si="0"/>
        <v>45248</v>
      </c>
      <c r="V5" s="65">
        <f t="shared" si="0"/>
        <v>45252.5</v>
      </c>
      <c r="W5" s="65">
        <f t="shared" si="0"/>
        <v>45257</v>
      </c>
      <c r="X5" s="65">
        <f t="shared" si="0"/>
        <v>45261.5</v>
      </c>
      <c r="Y5" s="65">
        <f t="shared" si="0"/>
        <v>45266</v>
      </c>
      <c r="Z5" s="65">
        <f t="shared" si="0"/>
        <v>45270.5</v>
      </c>
      <c r="AA5" s="65">
        <f t="shared" si="0"/>
        <v>45275</v>
      </c>
      <c r="AB5" s="65">
        <f t="shared" si="0"/>
        <v>45279.5</v>
      </c>
      <c r="AC5" s="65">
        <f t="shared" si="0"/>
        <v>45284</v>
      </c>
      <c r="AD5" s="65">
        <f t="shared" si="0"/>
        <v>45288.5</v>
      </c>
      <c r="AE5" s="65">
        <f t="shared" si="0"/>
        <v>45293</v>
      </c>
      <c r="AF5" s="65">
        <f t="shared" si="0"/>
        <v>45297.5</v>
      </c>
      <c r="AG5" s="65">
        <f t="shared" si="0"/>
        <v>45302</v>
      </c>
      <c r="AH5" s="65">
        <f t="shared" si="0"/>
        <v>45306.5</v>
      </c>
      <c r="AI5" s="65">
        <f t="shared" si="0"/>
        <v>45311</v>
      </c>
      <c r="AJ5" s="65">
        <f t="shared" si="0"/>
        <v>45315.5</v>
      </c>
      <c r="AK5" s="65">
        <f t="shared" si="0"/>
        <v>45320</v>
      </c>
      <c r="AL5" s="65">
        <f t="shared" si="0"/>
        <v>45324.5</v>
      </c>
      <c r="AM5" s="65">
        <f t="shared" si="0"/>
        <v>45329</v>
      </c>
      <c r="AN5" s="65">
        <f t="shared" si="0"/>
        <v>45333.5</v>
      </c>
      <c r="AO5" s="65">
        <f t="shared" si="0"/>
        <v>45338</v>
      </c>
      <c r="AP5" s="65">
        <f t="shared" si="0"/>
        <v>45342.5</v>
      </c>
      <c r="AQ5" s="65">
        <f t="shared" si="0"/>
        <v>45347</v>
      </c>
      <c r="AR5" s="65">
        <f t="shared" si="0"/>
        <v>45351.5</v>
      </c>
      <c r="AS5" s="65">
        <f t="shared" si="0"/>
        <v>45356</v>
      </c>
      <c r="AT5" s="65">
        <f t="shared" si="0"/>
        <v>45360.5</v>
      </c>
      <c r="AU5" s="65">
        <f t="shared" si="0"/>
        <v>45365</v>
      </c>
      <c r="AV5" s="65">
        <f t="shared" si="0"/>
        <v>45369.5</v>
      </c>
      <c r="AW5" s="65">
        <f t="shared" si="0"/>
        <v>45374</v>
      </c>
      <c r="AX5" s="65">
        <f t="shared" si="0"/>
        <v>45378.5</v>
      </c>
      <c r="AY5" s="65">
        <f t="shared" si="0"/>
        <v>45383</v>
      </c>
      <c r="AZ5" s="65">
        <f t="shared" si="0"/>
        <v>45387.5</v>
      </c>
      <c r="BA5" s="65">
        <f t="shared" si="0"/>
        <v>45392</v>
      </c>
      <c r="BB5" s="65">
        <f t="shared" si="0"/>
        <v>45396.5</v>
      </c>
      <c r="BC5" s="65">
        <f t="shared" si="0"/>
        <v>45401</v>
      </c>
      <c r="BD5" s="65">
        <f t="shared" si="0"/>
        <v>45405.5</v>
      </c>
      <c r="BE5" s="65">
        <f t="shared" si="0"/>
        <v>45410</v>
      </c>
      <c r="BF5" s="65">
        <f t="shared" si="0"/>
        <v>45414.5</v>
      </c>
      <c r="BG5" s="65">
        <f t="shared" si="0"/>
        <v>45419</v>
      </c>
      <c r="BH5" s="65">
        <f t="shared" si="0"/>
        <v>45423.5</v>
      </c>
      <c r="BI5" s="65">
        <f t="shared" si="0"/>
        <v>45428</v>
      </c>
      <c r="BJ5" s="65">
        <f t="shared" si="0"/>
        <v>45432.5</v>
      </c>
      <c r="BK5" s="65">
        <f t="shared" si="0"/>
        <v>45437</v>
      </c>
      <c r="BL5" s="65">
        <f t="shared" si="0"/>
        <v>45441.5</v>
      </c>
    </row>
    <row r="6" spans="1:64" ht="30" customHeight="1" thickBot="1" x14ac:dyDescent="0.25">
      <c r="A6" s="37" t="s">
        <v>5</v>
      </c>
      <c r="B6" s="7" t="s">
        <v>13</v>
      </c>
      <c r="C6" s="8" t="s">
        <v>16</v>
      </c>
      <c r="D6" s="8" t="s">
        <v>17</v>
      </c>
      <c r="E6" s="8" t="s">
        <v>18</v>
      </c>
      <c r="F6" s="8" t="s">
        <v>19</v>
      </c>
      <c r="G6" s="8"/>
      <c r="H6" s="8" t="s">
        <v>20</v>
      </c>
      <c r="I6" s="9" t="str">
        <f t="shared" ref="I6" si="1">LEFT(TEXT(I5,"ddd"),1)</f>
        <v>M</v>
      </c>
      <c r="J6" s="9" t="str">
        <f t="shared" ref="J6:AR6" si="2">LEFT(TEXT(J5,"ddd"),1)</f>
        <v>F</v>
      </c>
      <c r="K6" s="9" t="str">
        <f t="shared" si="2"/>
        <v>W</v>
      </c>
      <c r="L6" s="9" t="str">
        <f t="shared" si="2"/>
        <v>S</v>
      </c>
      <c r="M6" s="9" t="str">
        <f t="shared" si="2"/>
        <v>F</v>
      </c>
      <c r="N6" s="9" t="str">
        <f t="shared" si="2"/>
        <v>T</v>
      </c>
      <c r="O6" s="9" t="str">
        <f t="shared" si="2"/>
        <v>S</v>
      </c>
      <c r="P6" s="9" t="str">
        <f t="shared" si="2"/>
        <v>T</v>
      </c>
      <c r="Q6" s="9" t="str">
        <f t="shared" si="2"/>
        <v>T</v>
      </c>
      <c r="R6" s="9" t="str">
        <f t="shared" si="2"/>
        <v>S</v>
      </c>
      <c r="S6" s="9" t="str">
        <f t="shared" si="2"/>
        <v>T</v>
      </c>
      <c r="T6" s="9" t="str">
        <f t="shared" si="2"/>
        <v>M</v>
      </c>
      <c r="U6" s="9" t="str">
        <f t="shared" si="2"/>
        <v>S</v>
      </c>
      <c r="V6" s="9" t="str">
        <f t="shared" si="2"/>
        <v>W</v>
      </c>
      <c r="W6" s="9" t="str">
        <f t="shared" si="2"/>
        <v>M</v>
      </c>
      <c r="X6" s="9" t="str">
        <f t="shared" si="2"/>
        <v>F</v>
      </c>
      <c r="Y6" s="9" t="str">
        <f t="shared" si="2"/>
        <v>W</v>
      </c>
      <c r="Z6" s="9" t="str">
        <f t="shared" si="2"/>
        <v>S</v>
      </c>
      <c r="AA6" s="9" t="str">
        <f t="shared" si="2"/>
        <v>F</v>
      </c>
      <c r="AB6" s="9" t="str">
        <f t="shared" si="2"/>
        <v>T</v>
      </c>
      <c r="AC6" s="9" t="str">
        <f t="shared" si="2"/>
        <v>S</v>
      </c>
      <c r="AD6" s="9" t="str">
        <f t="shared" si="2"/>
        <v>T</v>
      </c>
      <c r="AE6" s="9" t="str">
        <f t="shared" si="2"/>
        <v>T</v>
      </c>
      <c r="AF6" s="9" t="str">
        <f t="shared" si="2"/>
        <v>S</v>
      </c>
      <c r="AG6" s="9" t="str">
        <f t="shared" si="2"/>
        <v>T</v>
      </c>
      <c r="AH6" s="9" t="str">
        <f t="shared" si="2"/>
        <v>M</v>
      </c>
      <c r="AI6" s="9" t="str">
        <f t="shared" si="2"/>
        <v>S</v>
      </c>
      <c r="AJ6" s="9" t="str">
        <f t="shared" si="2"/>
        <v>W</v>
      </c>
      <c r="AK6" s="9" t="str">
        <f t="shared" si="2"/>
        <v>M</v>
      </c>
      <c r="AL6" s="9" t="str">
        <f t="shared" si="2"/>
        <v>F</v>
      </c>
      <c r="AM6" s="9" t="str">
        <f t="shared" si="2"/>
        <v>W</v>
      </c>
      <c r="AN6" s="9" t="str">
        <f t="shared" si="2"/>
        <v>S</v>
      </c>
      <c r="AO6" s="9" t="str">
        <f t="shared" si="2"/>
        <v>F</v>
      </c>
      <c r="AP6" s="9" t="str">
        <f t="shared" si="2"/>
        <v>T</v>
      </c>
      <c r="AQ6" s="9" t="str">
        <f t="shared" si="2"/>
        <v>S</v>
      </c>
      <c r="AR6" s="9" t="str">
        <f t="shared" si="2"/>
        <v>T</v>
      </c>
      <c r="AS6" s="9" t="str">
        <f t="shared" ref="AS6:BL6" si="3">LEFT(TEXT(AS5,"ddd"),1)</f>
        <v>T</v>
      </c>
      <c r="AT6" s="9" t="str">
        <f t="shared" si="3"/>
        <v>S</v>
      </c>
      <c r="AU6" s="9" t="str">
        <f t="shared" si="3"/>
        <v>T</v>
      </c>
      <c r="AV6" s="9" t="str">
        <f t="shared" si="3"/>
        <v>M</v>
      </c>
      <c r="AW6" s="9" t="str">
        <f t="shared" si="3"/>
        <v>S</v>
      </c>
      <c r="AX6" s="9" t="str">
        <f t="shared" si="3"/>
        <v>W</v>
      </c>
      <c r="AY6" s="9" t="str">
        <f t="shared" si="3"/>
        <v>M</v>
      </c>
      <c r="AZ6" s="9" t="str">
        <f t="shared" si="3"/>
        <v>F</v>
      </c>
      <c r="BA6" s="9" t="str">
        <f t="shared" si="3"/>
        <v>W</v>
      </c>
      <c r="BB6" s="9" t="str">
        <f t="shared" si="3"/>
        <v>S</v>
      </c>
      <c r="BC6" s="9" t="str">
        <f t="shared" si="3"/>
        <v>F</v>
      </c>
      <c r="BD6" s="9" t="str">
        <f t="shared" si="3"/>
        <v>T</v>
      </c>
      <c r="BE6" s="9" t="str">
        <f t="shared" si="3"/>
        <v>S</v>
      </c>
      <c r="BF6" s="9" t="str">
        <f t="shared" si="3"/>
        <v>T</v>
      </c>
      <c r="BG6" s="9" t="str">
        <f t="shared" si="3"/>
        <v>T</v>
      </c>
      <c r="BH6" s="9" t="str">
        <f t="shared" si="3"/>
        <v>S</v>
      </c>
      <c r="BI6" s="9" t="str">
        <f t="shared" si="3"/>
        <v>T</v>
      </c>
      <c r="BJ6" s="9" t="str">
        <f t="shared" si="3"/>
        <v>M</v>
      </c>
      <c r="BK6" s="9" t="str">
        <f t="shared" si="3"/>
        <v>S</v>
      </c>
      <c r="BL6" s="9" t="str">
        <f t="shared" si="3"/>
        <v>W</v>
      </c>
    </row>
    <row r="7" spans="1:64" ht="30" hidden="1" customHeight="1" thickBot="1" x14ac:dyDescent="0.25">
      <c r="A7" s="36" t="s">
        <v>6</v>
      </c>
      <c r="C7" s="38"/>
      <c r="E7"/>
      <c r="H7" t="str">
        <f>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s="3" customFormat="1" ht="30" customHeight="1" thickBot="1" x14ac:dyDescent="0.25">
      <c r="A8" s="37" t="s">
        <v>7</v>
      </c>
      <c r="B8" s="11" t="s">
        <v>36</v>
      </c>
      <c r="C8" s="42"/>
      <c r="D8" s="12"/>
      <c r="E8" s="52"/>
      <c r="F8" s="53"/>
      <c r="G8" s="10"/>
      <c r="H8" s="10" t="str">
        <f t="shared" ref="H8:H45" si="4">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s="3" customFormat="1" ht="30" customHeight="1" thickBot="1" x14ac:dyDescent="0.25">
      <c r="A9" s="37" t="s">
        <v>8</v>
      </c>
      <c r="B9" s="44" t="s">
        <v>37</v>
      </c>
      <c r="C9" s="43" t="s">
        <v>54</v>
      </c>
      <c r="D9" s="13">
        <v>0</v>
      </c>
      <c r="E9" s="54">
        <f>Project_Start</f>
        <v>45194</v>
      </c>
      <c r="F9" s="54">
        <f>E9+1</f>
        <v>45195</v>
      </c>
      <c r="G9" s="10"/>
      <c r="H9" s="10">
        <f t="shared" si="4"/>
        <v>2</v>
      </c>
      <c r="I9" s="22"/>
      <c r="J9" s="22"/>
      <c r="K9" s="22"/>
      <c r="L9" s="22"/>
      <c r="M9" s="22"/>
      <c r="N9" s="22"/>
      <c r="O9" s="22"/>
      <c r="P9" s="22"/>
      <c r="Q9" s="22"/>
      <c r="R9" s="22"/>
      <c r="S9" s="22"/>
      <c r="T9" s="22"/>
      <c r="U9" s="23"/>
      <c r="V9" s="23"/>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s="3" customFormat="1" ht="30" customHeight="1" thickBot="1" x14ac:dyDescent="0.25">
      <c r="A10" s="36"/>
      <c r="B10" s="44" t="s">
        <v>38</v>
      </c>
      <c r="C10" s="43" t="s">
        <v>54</v>
      </c>
      <c r="D10" s="13">
        <v>0</v>
      </c>
      <c r="E10" s="54">
        <f>F9+1</f>
        <v>45196</v>
      </c>
      <c r="F10" s="54">
        <f>E10+10</f>
        <v>45206</v>
      </c>
      <c r="G10" s="10"/>
      <c r="H10" s="10">
        <f t="shared" si="4"/>
        <v>11</v>
      </c>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s="3" customFormat="1" ht="30" customHeight="1" thickBot="1" x14ac:dyDescent="0.25">
      <c r="A11" s="36"/>
      <c r="B11" s="44" t="s">
        <v>39</v>
      </c>
      <c r="C11" s="43" t="s">
        <v>54</v>
      </c>
      <c r="D11" s="13">
        <v>0</v>
      </c>
      <c r="E11" s="54">
        <f>F10+1</f>
        <v>45207</v>
      </c>
      <c r="F11" s="54">
        <f>E11+16</f>
        <v>45223</v>
      </c>
      <c r="G11" s="10"/>
      <c r="H11" s="10">
        <f t="shared" si="4"/>
        <v>17</v>
      </c>
      <c r="I11" s="22"/>
      <c r="J11" s="22"/>
      <c r="K11" s="22"/>
      <c r="L11" s="22"/>
      <c r="M11" s="22"/>
      <c r="N11" s="22"/>
      <c r="O11" s="22"/>
      <c r="P11" s="22"/>
      <c r="Q11" s="22"/>
      <c r="R11" s="22"/>
      <c r="S11" s="22"/>
      <c r="T11" s="22"/>
      <c r="U11" s="22"/>
      <c r="V11" s="22"/>
      <c r="W11" s="22"/>
      <c r="X11" s="22"/>
      <c r="Y11" s="23"/>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s="3" customFormat="1" ht="30" customHeight="1" thickBot="1" x14ac:dyDescent="0.25">
      <c r="A12" s="36"/>
      <c r="B12" s="44" t="s">
        <v>40</v>
      </c>
      <c r="C12" s="43" t="s">
        <v>54</v>
      </c>
      <c r="D12" s="13">
        <v>0</v>
      </c>
      <c r="E12" s="54">
        <f>F11+1</f>
        <v>45224</v>
      </c>
      <c r="F12" s="54">
        <f>E12+15</f>
        <v>45239</v>
      </c>
      <c r="G12" s="10"/>
      <c r="H12" s="10">
        <f t="shared" si="4"/>
        <v>16</v>
      </c>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s="3" customFormat="1" ht="30" customHeight="1" thickBot="1" x14ac:dyDescent="0.25">
      <c r="A13" s="37" t="s">
        <v>9</v>
      </c>
      <c r="B13" s="14" t="s">
        <v>41</v>
      </c>
      <c r="C13" s="43"/>
      <c r="D13" s="15"/>
      <c r="E13" s="55"/>
      <c r="F13" s="56"/>
      <c r="G13" s="10"/>
      <c r="H13" s="10" t="str">
        <f t="shared" si="4"/>
        <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s="3" customFormat="1" ht="30" customHeight="1" thickBot="1" x14ac:dyDescent="0.25">
      <c r="A14" s="37"/>
      <c r="B14" s="45" t="s">
        <v>68</v>
      </c>
      <c r="C14" s="43" t="s">
        <v>54</v>
      </c>
      <c r="D14" s="16">
        <v>0</v>
      </c>
      <c r="E14" s="57">
        <f>F12+1</f>
        <v>45240</v>
      </c>
      <c r="F14" s="57">
        <f>E14+14</f>
        <v>45254</v>
      </c>
      <c r="G14" s="10"/>
      <c r="H14" s="10">
        <f t="shared" si="4"/>
        <v>15</v>
      </c>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1:64" s="3" customFormat="1" ht="30" customHeight="1" thickBot="1" x14ac:dyDescent="0.25">
      <c r="A15" s="36"/>
      <c r="B15" s="45" t="s">
        <v>56</v>
      </c>
      <c r="C15" s="43" t="s">
        <v>54</v>
      </c>
      <c r="D15" s="16">
        <v>0</v>
      </c>
      <c r="E15" s="57">
        <f>F14+1</f>
        <v>45255</v>
      </c>
      <c r="F15" s="57">
        <f>E15+14</f>
        <v>45269</v>
      </c>
      <c r="G15" s="10"/>
      <c r="H15" s="10">
        <f t="shared" si="4"/>
        <v>15</v>
      </c>
      <c r="I15" s="22"/>
      <c r="J15" s="22"/>
      <c r="K15" s="22"/>
      <c r="L15" s="22"/>
      <c r="M15" s="22"/>
      <c r="N15" s="22"/>
      <c r="O15" s="22"/>
      <c r="P15" s="22"/>
      <c r="Q15" s="22"/>
      <c r="R15" s="22"/>
      <c r="S15" s="22"/>
      <c r="T15" s="22"/>
      <c r="U15" s="23"/>
      <c r="V15" s="23"/>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1:64" s="3" customFormat="1" ht="30" customHeight="1" thickBot="1" x14ac:dyDescent="0.25">
      <c r="A16" s="36"/>
      <c r="B16" s="45" t="s">
        <v>55</v>
      </c>
      <c r="C16" s="43" t="s">
        <v>54</v>
      </c>
      <c r="D16" s="16">
        <v>0</v>
      </c>
      <c r="E16" s="57">
        <f>F15+1</f>
        <v>45270</v>
      </c>
      <c r="F16" s="57">
        <f>E16+7</f>
        <v>45277</v>
      </c>
      <c r="G16" s="10"/>
      <c r="H16" s="10">
        <f t="shared" si="4"/>
        <v>8</v>
      </c>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1:64" s="3" customFormat="1" ht="30" customHeight="1" thickBot="1" x14ac:dyDescent="0.25">
      <c r="A17" s="36"/>
      <c r="B17" s="45" t="s">
        <v>57</v>
      </c>
      <c r="C17" s="43" t="s">
        <v>54</v>
      </c>
      <c r="D17" s="16">
        <v>0</v>
      </c>
      <c r="E17" s="57">
        <v>45275</v>
      </c>
      <c r="F17" s="57">
        <v>45283</v>
      </c>
      <c r="G17" s="10"/>
      <c r="H17" s="10"/>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row>
    <row r="18" spans="1:64" s="3" customFormat="1" ht="30" customHeight="1" thickBot="1" x14ac:dyDescent="0.25">
      <c r="A18" s="36"/>
      <c r="B18" s="45" t="s">
        <v>59</v>
      </c>
      <c r="C18" s="43" t="s">
        <v>54</v>
      </c>
      <c r="D18" s="16">
        <v>0</v>
      </c>
      <c r="E18" s="57">
        <f t="shared" ref="E18" si="5">F15+1</f>
        <v>45270</v>
      </c>
      <c r="F18" s="57">
        <f>E18+20</f>
        <v>45290</v>
      </c>
      <c r="G18" s="10"/>
      <c r="H18" s="10">
        <f t="shared" si="4"/>
        <v>21</v>
      </c>
      <c r="I18" s="22"/>
      <c r="J18" s="22"/>
      <c r="K18" s="22"/>
      <c r="L18" s="22"/>
      <c r="M18" s="22"/>
      <c r="N18" s="22"/>
      <c r="O18" s="22"/>
      <c r="P18" s="22"/>
      <c r="Q18" s="22"/>
      <c r="R18" s="22"/>
      <c r="S18" s="22"/>
      <c r="T18" s="22"/>
      <c r="U18" s="22"/>
      <c r="V18" s="22"/>
      <c r="W18" s="22"/>
      <c r="X18" s="22"/>
      <c r="Y18" s="23"/>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1:64" s="3" customFormat="1" ht="30" customHeight="1" thickBot="1" x14ac:dyDescent="0.25">
      <c r="A19" s="36"/>
      <c r="B19" s="45" t="s">
        <v>58</v>
      </c>
      <c r="C19" s="43" t="s">
        <v>54</v>
      </c>
      <c r="D19" s="16">
        <v>0</v>
      </c>
      <c r="E19" s="57">
        <f>F18+1</f>
        <v>45291</v>
      </c>
      <c r="F19" s="57">
        <f>E19+20</f>
        <v>45311</v>
      </c>
      <c r="G19" s="10"/>
      <c r="H19" s="10">
        <f t="shared" si="4"/>
        <v>21</v>
      </c>
      <c r="I19" s="22"/>
      <c r="J19" s="22"/>
      <c r="K19" s="22"/>
      <c r="L19" s="22"/>
      <c r="M19" s="22"/>
      <c r="N19" s="22"/>
      <c r="O19" s="22"/>
      <c r="P19" s="22"/>
      <c r="Q19" s="22"/>
      <c r="R19" s="22"/>
      <c r="S19" s="22"/>
      <c r="T19" s="22"/>
      <c r="U19" s="22"/>
      <c r="V19" s="22"/>
      <c r="W19" s="22"/>
      <c r="X19" s="22"/>
      <c r="Y19" s="23"/>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1:64" s="3" customFormat="1" ht="30" customHeight="1" thickBot="1" x14ac:dyDescent="0.25">
      <c r="A20" s="36"/>
      <c r="B20" s="45" t="s">
        <v>60</v>
      </c>
      <c r="C20" s="43" t="s">
        <v>54</v>
      </c>
      <c r="D20" s="16">
        <v>0</v>
      </c>
      <c r="E20" s="57">
        <f>F19+1</f>
        <v>45312</v>
      </c>
      <c r="F20" s="57">
        <f>E20+18</f>
        <v>45330</v>
      </c>
      <c r="G20" s="10"/>
      <c r="H20" s="10">
        <f t="shared" si="4"/>
        <v>19</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row>
    <row r="21" spans="1:64" s="3" customFormat="1" ht="30" customHeight="1" thickBot="1" x14ac:dyDescent="0.25">
      <c r="A21" s="36" t="s">
        <v>10</v>
      </c>
      <c r="B21" s="17" t="s">
        <v>42</v>
      </c>
      <c r="C21" s="43"/>
      <c r="D21" s="58"/>
      <c r="E21" s="58"/>
      <c r="F21" s="59"/>
      <c r="G21" s="10"/>
      <c r="H21" s="10" t="str">
        <f t="shared" si="4"/>
        <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row>
    <row r="22" spans="1:64" s="3" customFormat="1" ht="30" customHeight="1" thickBot="1" x14ac:dyDescent="0.25">
      <c r="A22" s="36"/>
      <c r="B22" s="46" t="s">
        <v>61</v>
      </c>
      <c r="C22" s="43" t="s">
        <v>54</v>
      </c>
      <c r="D22" s="18">
        <v>0</v>
      </c>
      <c r="E22" s="60">
        <f>F20+1</f>
        <v>45331</v>
      </c>
      <c r="F22" s="60">
        <f>E22+15</f>
        <v>45346</v>
      </c>
      <c r="G22" s="10"/>
      <c r="H22" s="10">
        <f t="shared" si="4"/>
        <v>16</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row>
    <row r="23" spans="1:64" s="3" customFormat="1" ht="30" customHeight="1" thickBot="1" x14ac:dyDescent="0.25">
      <c r="A23" s="36"/>
      <c r="B23" s="46" t="s">
        <v>62</v>
      </c>
      <c r="C23" s="43" t="s">
        <v>54</v>
      </c>
      <c r="D23" s="18">
        <v>0</v>
      </c>
      <c r="E23" s="60">
        <f>F22+1</f>
        <v>45347</v>
      </c>
      <c r="F23" s="60">
        <f>E23+14</f>
        <v>45361</v>
      </c>
      <c r="G23" s="10"/>
      <c r="H23" s="10">
        <f t="shared" si="4"/>
        <v>15</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row>
    <row r="24" spans="1:64" s="3" customFormat="1" ht="30" customHeight="1" thickBot="1" x14ac:dyDescent="0.25">
      <c r="A24" s="36"/>
      <c r="B24" s="46" t="s">
        <v>63</v>
      </c>
      <c r="C24" s="43" t="s">
        <v>54</v>
      </c>
      <c r="D24" s="18">
        <v>0</v>
      </c>
      <c r="E24" s="60">
        <f>E23+1</f>
        <v>45348</v>
      </c>
      <c r="F24" s="60">
        <f>E24+5</f>
        <v>45353</v>
      </c>
      <c r="G24" s="10"/>
      <c r="H24" s="10">
        <f t="shared" si="4"/>
        <v>6</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row>
    <row r="25" spans="1:64" s="3" customFormat="1" ht="30" customHeight="1" thickBot="1" x14ac:dyDescent="0.25">
      <c r="A25" s="36"/>
      <c r="B25" s="46" t="s">
        <v>64</v>
      </c>
      <c r="C25" s="43" t="s">
        <v>54</v>
      </c>
      <c r="D25" s="18">
        <v>0</v>
      </c>
      <c r="E25" s="60">
        <f>F24+1</f>
        <v>45354</v>
      </c>
      <c r="F25" s="60">
        <f>E25+4</f>
        <v>45358</v>
      </c>
      <c r="G25" s="10"/>
      <c r="H25" s="10">
        <f t="shared" si="4"/>
        <v>5</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row>
    <row r="26" spans="1:64" s="3" customFormat="1" ht="30" customHeight="1" thickBot="1" x14ac:dyDescent="0.25">
      <c r="A26" s="36"/>
      <c r="B26" s="46" t="s">
        <v>65</v>
      </c>
      <c r="C26" s="43" t="s">
        <v>54</v>
      </c>
      <c r="D26" s="18">
        <v>0</v>
      </c>
      <c r="E26" s="60">
        <f>F25</f>
        <v>45358</v>
      </c>
      <c r="F26" s="60">
        <f>E26+12</f>
        <v>45370</v>
      </c>
      <c r="G26" s="10"/>
      <c r="H26" s="10">
        <f t="shared" si="4"/>
        <v>13</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row>
    <row r="27" spans="1:64" s="3" customFormat="1" ht="30" customHeight="1" thickBot="1" x14ac:dyDescent="0.25">
      <c r="A27" s="36"/>
      <c r="B27" s="46" t="s">
        <v>66</v>
      </c>
      <c r="C27" s="43" t="s">
        <v>54</v>
      </c>
      <c r="D27" s="18">
        <v>0</v>
      </c>
      <c r="E27" s="60"/>
      <c r="F27" s="60"/>
      <c r="G27" s="10"/>
      <c r="H27" s="10"/>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row>
    <row r="28" spans="1:64" s="3" customFormat="1" ht="30" customHeight="1" thickBot="1" x14ac:dyDescent="0.25">
      <c r="A28" s="36"/>
      <c r="B28" s="46" t="s">
        <v>67</v>
      </c>
      <c r="C28" s="43" t="s">
        <v>54</v>
      </c>
      <c r="D28" s="18">
        <v>0</v>
      </c>
      <c r="E28" s="60"/>
      <c r="F28" s="60"/>
      <c r="G28" s="10"/>
      <c r="H28" s="10"/>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row>
    <row r="29" spans="1:64" s="3" customFormat="1" ht="30" customHeight="1" thickBot="1" x14ac:dyDescent="0.25">
      <c r="A29" s="36" t="s">
        <v>10</v>
      </c>
      <c r="B29" s="19" t="s">
        <v>43</v>
      </c>
      <c r="C29" s="43"/>
      <c r="D29" s="61"/>
      <c r="E29" s="61"/>
      <c r="F29" s="62"/>
      <c r="G29" s="10"/>
      <c r="H29" s="10" t="str">
        <f t="shared" si="4"/>
        <v/>
      </c>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row>
    <row r="30" spans="1:64" s="3" customFormat="1" ht="30" customHeight="1" thickBot="1" x14ac:dyDescent="0.25">
      <c r="A30" s="36"/>
      <c r="B30" s="47" t="s">
        <v>69</v>
      </c>
      <c r="C30" s="43" t="s">
        <v>54</v>
      </c>
      <c r="D30" s="20">
        <v>0</v>
      </c>
      <c r="E30" s="63">
        <f>F26+1</f>
        <v>45371</v>
      </c>
      <c r="F30" s="63">
        <f>E30+3</f>
        <v>45374</v>
      </c>
      <c r="G30" s="10"/>
      <c r="H30" s="10">
        <f t="shared" si="4"/>
        <v>4</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row>
    <row r="31" spans="1:64" s="3" customFormat="1" ht="30" customHeight="1" thickBot="1" x14ac:dyDescent="0.25">
      <c r="A31" s="36"/>
      <c r="B31" s="47" t="s">
        <v>70</v>
      </c>
      <c r="C31" s="43" t="s">
        <v>54</v>
      </c>
      <c r="D31" s="20">
        <v>0</v>
      </c>
      <c r="E31" s="63">
        <f>F30+1</f>
        <v>45375</v>
      </c>
      <c r="F31" s="63">
        <f>E31+3</f>
        <v>45378</v>
      </c>
      <c r="G31" s="10"/>
      <c r="H31" s="10">
        <f t="shared" si="4"/>
        <v>4</v>
      </c>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row>
    <row r="32" spans="1:64" s="3" customFormat="1" ht="30" customHeight="1" thickBot="1" x14ac:dyDescent="0.25">
      <c r="A32" s="36"/>
      <c r="B32" s="47" t="s">
        <v>71</v>
      </c>
      <c r="C32" s="43" t="s">
        <v>54</v>
      </c>
      <c r="D32" s="20">
        <v>0</v>
      </c>
      <c r="E32" s="63">
        <f>F31+1</f>
        <v>45379</v>
      </c>
      <c r="F32" s="63">
        <f t="shared" ref="F32:F34" si="6">E32+3</f>
        <v>45382</v>
      </c>
      <c r="G32" s="10"/>
      <c r="H32" s="10">
        <f t="shared" si="4"/>
        <v>4</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row>
    <row r="33" spans="1:64" s="3" customFormat="1" ht="30" customHeight="1" thickBot="1" x14ac:dyDescent="0.25">
      <c r="A33" s="36"/>
      <c r="B33" s="47" t="s">
        <v>72</v>
      </c>
      <c r="C33" s="43" t="s">
        <v>54</v>
      </c>
      <c r="D33" s="20">
        <v>0</v>
      </c>
      <c r="E33" s="63">
        <f t="shared" ref="E33:E34" si="7">F32+1</f>
        <v>45383</v>
      </c>
      <c r="F33" s="63">
        <f t="shared" si="6"/>
        <v>45386</v>
      </c>
      <c r="G33" s="10"/>
      <c r="H33" s="10">
        <f t="shared" si="4"/>
        <v>4</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row>
    <row r="34" spans="1:64" s="3" customFormat="1" ht="30" customHeight="1" thickBot="1" x14ac:dyDescent="0.25">
      <c r="A34" s="36"/>
      <c r="B34" s="47" t="s">
        <v>50</v>
      </c>
      <c r="C34" s="43" t="s">
        <v>54</v>
      </c>
      <c r="D34" s="20">
        <v>0</v>
      </c>
      <c r="E34" s="63">
        <f t="shared" si="7"/>
        <v>45387</v>
      </c>
      <c r="F34" s="63">
        <f t="shared" si="6"/>
        <v>45390</v>
      </c>
      <c r="G34" s="10"/>
      <c r="H34" s="10">
        <f t="shared" si="4"/>
        <v>4</v>
      </c>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row>
    <row r="35" spans="1:64" s="3" customFormat="1" ht="30" customHeight="1" thickBot="1" x14ac:dyDescent="0.25">
      <c r="A35" s="36" t="s">
        <v>11</v>
      </c>
      <c r="B35" s="66" t="s">
        <v>44</v>
      </c>
      <c r="C35" s="43"/>
      <c r="D35" s="67"/>
      <c r="E35" s="67"/>
      <c r="F35" s="68"/>
      <c r="G35" s="10"/>
      <c r="H35" s="10" t="str">
        <f t="shared" si="4"/>
        <v/>
      </c>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row>
    <row r="36" spans="1:64" s="3" customFormat="1" ht="30" customHeight="1" thickBot="1" x14ac:dyDescent="0.25">
      <c r="A36" s="37" t="s">
        <v>12</v>
      </c>
      <c r="B36" s="69" t="s">
        <v>76</v>
      </c>
      <c r="C36" s="43" t="s">
        <v>54</v>
      </c>
      <c r="D36" s="70">
        <v>0</v>
      </c>
      <c r="E36" s="71" t="s">
        <v>49</v>
      </c>
      <c r="F36" s="71" t="s">
        <v>49</v>
      </c>
      <c r="G36" s="21"/>
      <c r="H36" s="21" t="e">
        <f t="shared" si="4"/>
        <v>#VALUE!</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row>
    <row r="37" spans="1:64" ht="30" customHeight="1" thickBot="1" x14ac:dyDescent="0.25">
      <c r="B37" s="69" t="s">
        <v>77</v>
      </c>
      <c r="C37" s="43" t="s">
        <v>54</v>
      </c>
      <c r="D37" s="70">
        <v>0</v>
      </c>
      <c r="E37" s="71"/>
      <c r="F37" s="71"/>
      <c r="G37" s="21"/>
      <c r="H37" s="21" t="str">
        <f t="shared" si="4"/>
        <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row>
    <row r="38" spans="1:64" ht="30" customHeight="1" thickBot="1" x14ac:dyDescent="0.25">
      <c r="B38" s="69" t="s">
        <v>78</v>
      </c>
      <c r="C38" s="43" t="s">
        <v>54</v>
      </c>
      <c r="D38" s="70">
        <v>0</v>
      </c>
      <c r="E38" s="71">
        <v>45405</v>
      </c>
      <c r="F38" s="71">
        <v>45411</v>
      </c>
      <c r="G38" s="21"/>
      <c r="H38" s="21">
        <f t="shared" si="4"/>
        <v>7</v>
      </c>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row>
    <row r="39" spans="1:64" ht="30" customHeight="1" thickBot="1" x14ac:dyDescent="0.25">
      <c r="B39" s="72" t="s">
        <v>45</v>
      </c>
      <c r="C39" s="43"/>
      <c r="D39" s="73"/>
      <c r="E39" s="74"/>
      <c r="F39" s="75"/>
      <c r="G39" s="21"/>
      <c r="H39" s="21" t="str">
        <f t="shared" si="4"/>
        <v/>
      </c>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row>
    <row r="40" spans="1:64" ht="30" customHeight="1" thickBot="1" x14ac:dyDescent="0.25">
      <c r="B40" s="76" t="s">
        <v>46</v>
      </c>
      <c r="C40" s="43" t="s">
        <v>54</v>
      </c>
      <c r="D40" s="77"/>
      <c r="E40" s="78">
        <v>45232</v>
      </c>
      <c r="F40" s="78">
        <v>45232</v>
      </c>
      <c r="G40" s="21"/>
      <c r="H40" s="21">
        <f t="shared" si="4"/>
        <v>1</v>
      </c>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row>
    <row r="41" spans="1:64" ht="30" customHeight="1" thickBot="1" x14ac:dyDescent="0.25">
      <c r="B41" s="76" t="s">
        <v>47</v>
      </c>
      <c r="C41" s="43" t="s">
        <v>54</v>
      </c>
      <c r="D41" s="77"/>
      <c r="E41" s="78">
        <v>45239</v>
      </c>
      <c r="F41" s="78">
        <v>45239</v>
      </c>
      <c r="G41" s="21"/>
      <c r="H41" s="21">
        <f t="shared" si="4"/>
        <v>1</v>
      </c>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row>
    <row r="42" spans="1:64" ht="30" customHeight="1" thickBot="1" x14ac:dyDescent="0.25">
      <c r="B42" s="76" t="s">
        <v>48</v>
      </c>
      <c r="C42" s="43" t="s">
        <v>54</v>
      </c>
      <c r="D42" s="77"/>
      <c r="E42" s="78">
        <v>45330</v>
      </c>
      <c r="F42" s="78">
        <v>45330</v>
      </c>
      <c r="G42" s="21"/>
      <c r="H42" s="21">
        <f t="shared" si="4"/>
        <v>1</v>
      </c>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row>
    <row r="43" spans="1:64" ht="30" customHeight="1" thickBot="1" x14ac:dyDescent="0.25">
      <c r="B43" s="76" t="s">
        <v>73</v>
      </c>
      <c r="C43" s="43" t="s">
        <v>54</v>
      </c>
      <c r="D43" s="77"/>
      <c r="E43" s="78">
        <v>45405</v>
      </c>
      <c r="F43" s="78">
        <v>45405</v>
      </c>
      <c r="G43" s="21"/>
      <c r="H43" s="21">
        <f t="shared" si="4"/>
        <v>1</v>
      </c>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row>
    <row r="44" spans="1:64" ht="30" customHeight="1" thickBot="1" x14ac:dyDescent="0.25">
      <c r="B44" s="76" t="s">
        <v>74</v>
      </c>
      <c r="C44" s="43" t="s">
        <v>54</v>
      </c>
      <c r="D44" s="77"/>
      <c r="E44" s="78">
        <v>45413</v>
      </c>
      <c r="F44" s="78">
        <v>45413</v>
      </c>
      <c r="G44" s="21"/>
      <c r="H44" s="21">
        <f t="shared" si="4"/>
        <v>1</v>
      </c>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row>
    <row r="45" spans="1:64" ht="30" customHeight="1" thickBot="1" x14ac:dyDescent="0.25">
      <c r="B45" s="76" t="s">
        <v>75</v>
      </c>
      <c r="C45" s="43" t="s">
        <v>54</v>
      </c>
      <c r="D45" s="77"/>
      <c r="E45" s="78" t="s">
        <v>49</v>
      </c>
      <c r="F45" s="78" t="s">
        <v>49</v>
      </c>
      <c r="G45" s="21"/>
      <c r="H45" s="21" t="e">
        <f t="shared" si="4"/>
        <v>#VALUE!</v>
      </c>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30:D34 D8:D20 D22:D28 D36:D45">
    <cfRule type="dataBar" priority="1">
      <dataBar>
        <cfvo type="num" val="0"/>
        <cfvo type="num" val="1"/>
        <color theme="0" tint="-0.249977111117893"/>
      </dataBar>
      <extLst>
        <ext xmlns:x14="http://schemas.microsoft.com/office/spreadsheetml/2009/9/main" uri="{B025F937-C7B1-47D3-B67F-A62EFF666E3E}">
          <x14:id>{321CAD17-E635-429B-A8A9-0EFA1E92EE79}</x14:id>
        </ext>
      </extLst>
    </cfRule>
  </conditionalFormatting>
  <conditionalFormatting sqref="D7">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5">
    <cfRule type="expression" dxfId="2" priority="34">
      <formula>AND(TODAY()&gt;=I$5,TODAY()&lt;J$5)</formula>
    </cfRule>
  </conditionalFormatting>
  <conditionalFormatting sqref="I7:BL45">
    <cfRule type="expression" dxfId="1" priority="28">
      <formula>AND(task_start&lt;=I$5,ROUNDDOWN((task_end-task_start+1)*task_progress,0)+task_start-1&gt;=I$5)</formula>
    </cfRule>
    <cfRule type="expression" dxfId="0" priority="29"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21CAD17-E635-429B-A8A9-0EFA1E92EE79}">
            <x14:dataBar minLength="0" maxLength="100" gradient="0">
              <x14:cfvo type="num">
                <xm:f>0</xm:f>
              </x14:cfvo>
              <x14:cfvo type="num">
                <xm:f>1</xm:f>
              </x14:cfvo>
              <x14:negativeFillColor rgb="FFFF0000"/>
              <x14:axisColor rgb="FF000000"/>
            </x14:dataBar>
          </x14:cfRule>
          <xm:sqref>D30:D34 D8:D20 D22:D28 D36:D45</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26" customWidth="1"/>
    <col min="2" max="16384" width="9.1640625" style="2"/>
  </cols>
  <sheetData>
    <row r="1" spans="1:2" ht="46.5" customHeight="1" x14ac:dyDescent="0.2"/>
    <row r="2" spans="1:2" s="28" customFormat="1" ht="16" x14ac:dyDescent="0.2">
      <c r="A2" s="27" t="s">
        <v>21</v>
      </c>
      <c r="B2" s="27"/>
    </row>
    <row r="3" spans="1:2" s="32" customFormat="1" ht="27" customHeight="1" x14ac:dyDescent="0.2">
      <c r="A3" s="51" t="s">
        <v>22</v>
      </c>
      <c r="B3" s="33"/>
    </row>
    <row r="4" spans="1:2" s="29" customFormat="1" ht="26" x14ac:dyDescent="0.3">
      <c r="A4" s="30" t="s">
        <v>23</v>
      </c>
    </row>
    <row r="5" spans="1:2" ht="74" customHeight="1" x14ac:dyDescent="0.2">
      <c r="A5" s="31" t="s">
        <v>24</v>
      </c>
    </row>
    <row r="6" spans="1:2" ht="26.25" customHeight="1" x14ac:dyDescent="0.2">
      <c r="A6" s="30" t="s">
        <v>25</v>
      </c>
    </row>
    <row r="7" spans="1:2" s="26" customFormat="1" ht="205" customHeight="1" x14ac:dyDescent="0.2">
      <c r="A7" s="35" t="s">
        <v>26</v>
      </c>
    </row>
    <row r="8" spans="1:2" s="29" customFormat="1" ht="26" x14ac:dyDescent="0.3">
      <c r="A8" s="30" t="s">
        <v>27</v>
      </c>
    </row>
    <row r="9" spans="1:2" ht="48" x14ac:dyDescent="0.2">
      <c r="A9" s="31" t="s">
        <v>28</v>
      </c>
    </row>
    <row r="10" spans="1:2" s="26" customFormat="1" ht="28" customHeight="1" x14ac:dyDescent="0.2">
      <c r="A10" s="34" t="s">
        <v>29</v>
      </c>
    </row>
    <row r="11" spans="1:2" s="29" customFormat="1" ht="26" x14ac:dyDescent="0.3">
      <c r="A11" s="30" t="s">
        <v>30</v>
      </c>
    </row>
    <row r="12" spans="1:2" ht="32" x14ac:dyDescent="0.2">
      <c r="A12" s="31" t="s">
        <v>31</v>
      </c>
    </row>
    <row r="13" spans="1:2" s="26" customFormat="1" ht="28" customHeight="1" x14ac:dyDescent="0.2">
      <c r="A13" s="34" t="s">
        <v>32</v>
      </c>
    </row>
    <row r="14" spans="1:2" s="29" customFormat="1" ht="26" x14ac:dyDescent="0.3">
      <c r="A14" s="30" t="s">
        <v>33</v>
      </c>
    </row>
    <row r="15" spans="1:2" ht="75" customHeight="1" x14ac:dyDescent="0.2">
      <c r="A15" s="31" t="s">
        <v>34</v>
      </c>
    </row>
    <row r="16" spans="1:2" ht="64" x14ac:dyDescent="0.2">
      <c r="A16" s="3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2024-04-19T15:00:20Z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