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46DE06A3-1770-3C4C-961F-D5490D7D3C4D}" xr6:coauthVersionLast="45" xr6:coauthVersionMax="45" xr10:uidLastSave="{00000000-0000-0000-0000-000000000000}"/>
  <bookViews>
    <workbookView xWindow="2000" yWindow="1260" windowWidth="29040" windowHeight="1644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2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2" i="4"/>
  <c r="W88" i="3" l="1"/>
  <c r="W72" i="4"/>
  <c r="W73" i="4" s="1"/>
  <c r="W71" i="4"/>
  <c r="W87" i="3"/>
  <c r="W89" i="3" s="1"/>
  <c r="T51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T100" i="3" s="1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T69" i="4" l="1"/>
  <c r="T68" i="4"/>
  <c r="E68" i="4"/>
  <c r="E92" i="4" s="1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91" i="4" l="1"/>
  <c r="T91" i="4"/>
  <c r="E90" i="4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E100" i="3" s="1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E98" i="3" l="1"/>
  <c r="E99" i="3"/>
  <c r="T99" i="3"/>
  <c r="T98" i="3"/>
  <c r="U32" i="2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92" i="4"/>
  <c r="T70" i="4"/>
  <c r="T90" i="4"/>
</calcChain>
</file>

<file path=xl/sharedStrings.xml><?xml version="1.0" encoding="utf-8"?>
<sst xmlns="http://schemas.openxmlformats.org/spreadsheetml/2006/main" count="3713" uniqueCount="650">
  <si>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</si>
  <si>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</si>
  <si>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</si>
  <si>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</si>
  <si>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</si>
  <si>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</si>
  <si>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</si>
  <si>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</si>
  <si>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</si>
  <si>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</si>
  <si>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</si>
  <si>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</si>
  <si>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</si>
  <si>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</si>
  <si>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</si>
  <si>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</si>
  <si>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</si>
  <si>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</si>
  <si>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</si>
  <si>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</si>
  <si>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</si>
  <si>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</si>
  <si>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</si>
  <si>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</si>
  <si>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</si>
  <si>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</si>
  <si>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</si>
  <si>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</si>
  <si>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</si>
  <si>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</si>
  <si>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</si>
  <si>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</si>
  <si>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</si>
  <si>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</si>
  <si>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</si>
  <si>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</si>
  <si>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</si>
  <si>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</si>
  <si>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</si>
  <si>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</si>
  <si>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</si>
  <si>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</si>
  <si>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</si>
  <si>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</si>
  <si>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</si>
  <si>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</si>
  <si>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</si>
  <si>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</si>
  <si>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</si>
  <si>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</si>
  <si>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</si>
  <si>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</si>
  <si>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</si>
  <si>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</si>
  <si>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</si>
  <si>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</si>
  <si>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</si>
  <si>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</si>
  <si>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</si>
  <si>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</si>
  <si>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</si>
  <si>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</si>
  <si>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</si>
  <si>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</si>
  <si>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</si>
  <si>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</si>
  <si>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</si>
  <si>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</si>
  <si>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</si>
  <si>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</si>
  <si>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</si>
  <si>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</si>
  <si>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</si>
  <si>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</si>
  <si>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</si>
  <si>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</si>
  <si>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</si>
  <si>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</si>
  <si>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</si>
  <si>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</si>
  <si>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</si>
  <si>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</si>
  <si>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</si>
  <si>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</si>
  <si>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</si>
  <si>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</si>
  <si>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</si>
  <si>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</si>
  <si>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</si>
  <si>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</si>
  <si>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</si>
  <si>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</si>
  <si>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</si>
  <si>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</si>
  <si>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</si>
  <si>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</si>
  <si>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</si>
  <si>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</si>
  <si>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</si>
  <si>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</si>
  <si>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</si>
  <si>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</si>
  <si>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</si>
  <si>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</si>
  <si>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</si>
  <si>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</si>
  <si>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</si>
  <si>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</si>
  <si>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</si>
  <si>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</si>
  <si>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</si>
  <si>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</si>
  <si>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</si>
  <si>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</si>
  <si>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</si>
  <si>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</si>
  <si>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</si>
  <si>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</si>
  <si>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</si>
  <si>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</si>
  <si>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</si>
  <si>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</si>
  <si>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</si>
  <si>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</si>
  <si>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</si>
  <si>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</si>
  <si>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</si>
  <si>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</si>
  <si>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</si>
  <si>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</si>
  <si>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</si>
  <si>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</si>
  <si>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</si>
  <si>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</si>
  <si>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</si>
  <si>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</si>
  <si>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</si>
  <si>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</si>
  <si>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</si>
  <si>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</si>
  <si>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</si>
  <si>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</si>
  <si>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</si>
  <si>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</si>
  <si>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</si>
  <si>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</si>
  <si>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</si>
  <si>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</si>
  <si>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</si>
  <si>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</si>
  <si>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</si>
  <si>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</si>
  <si>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</si>
  <si>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</si>
  <si>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</si>
  <si>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</si>
  <si>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</si>
  <si>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</si>
  <si>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</si>
  <si>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</si>
  <si>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</si>
  <si>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</si>
  <si>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</si>
  <si>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</si>
  <si>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</si>
  <si>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</si>
  <si>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</si>
  <si>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</si>
  <si>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</si>
  <si>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</si>
  <si>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</si>
  <si>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</si>
  <si>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</si>
  <si>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</si>
  <si>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</si>
  <si>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</si>
  <si>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</si>
  <si>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</si>
  <si>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</si>
  <si>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</si>
  <si>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</si>
  <si>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</si>
  <si>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</si>
  <si>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</si>
  <si>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</si>
  <si>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</si>
  <si>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</si>
  <si>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</si>
  <si>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</si>
  <si>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</si>
  <si>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</si>
  <si>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</si>
  <si>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</si>
  <si>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</si>
  <si>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</si>
  <si>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</si>
  <si>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</si>
  <si>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</si>
  <si>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</si>
  <si>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</si>
  <si>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</si>
  <si>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</si>
  <si>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</si>
  <si>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</si>
  <si>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</si>
  <si>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</si>
  <si>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</si>
  <si>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</si>
  <si>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</si>
  <si>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</si>
  <si>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</si>
  <si>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</si>
  <si>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</si>
  <si>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</si>
  <si>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</si>
  <si>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</si>
  <si>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</si>
  <si>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</si>
  <si>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</si>
  <si>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</si>
  <si>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</si>
  <si>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</si>
  <si>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</si>
  <si>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</si>
  <si>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</si>
  <si>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</si>
  <si>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</si>
  <si>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</si>
  <si>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</si>
  <si>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</si>
  <si>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</si>
  <si>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</si>
  <si>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</si>
  <si>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</si>
  <si>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</si>
  <si>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</si>
  <si>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</si>
  <si>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</si>
  <si>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</si>
  <si>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</si>
  <si>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</si>
  <si>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</si>
  <si>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</si>
  <si>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</si>
  <si>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</si>
  <si>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</si>
  <si>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</si>
  <si>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</si>
  <si>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</si>
  <si>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</si>
  <si>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</si>
  <si>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</si>
  <si>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</si>
  <si>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</si>
  <si>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</si>
  <si>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</si>
  <si>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</si>
  <si>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</si>
  <si>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</si>
  <si>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</si>
  <si>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</si>
  <si>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</si>
  <si>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</si>
  <si>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</si>
  <si>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</si>
  <si>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</si>
  <si>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</si>
  <si>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</si>
  <si>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</si>
  <si>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</si>
  <si>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</si>
  <si>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</si>
  <si>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</si>
  <si>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</si>
  <si>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</si>
  <si>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</si>
  <si>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</si>
  <si>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</si>
  <si>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</si>
  <si>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</si>
  <si>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</si>
  <si>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</si>
  <si>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</si>
  <si>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</si>
  <si>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</si>
  <si>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</si>
  <si>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</si>
  <si>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</si>
  <si>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</si>
  <si>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</si>
  <si>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</si>
  <si>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</si>
  <si>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</si>
  <si>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</si>
  <si>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</si>
  <si>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</si>
  <si>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</si>
  <si>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</si>
  <si>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</si>
  <si>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</si>
  <si>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</si>
  <si>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</si>
  <si>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</si>
  <si>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</si>
  <si>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</si>
  <si>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</si>
  <si>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</si>
  <si>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</si>
  <si>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</si>
  <si>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</si>
  <si>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</si>
  <si>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</si>
  <si>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</si>
  <si>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</si>
  <si>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</si>
  <si>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</si>
  <si>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</si>
  <si>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</si>
  <si>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</si>
  <si>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</si>
  <si>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</si>
  <si>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</si>
  <si>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</si>
  <si>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</si>
  <si>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</si>
  <si>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</si>
  <si>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</si>
  <si>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</si>
  <si>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</si>
  <si>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</si>
  <si>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</si>
  <si>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</si>
  <si>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</si>
  <si>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</si>
  <si>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</si>
  <si>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</si>
  <si>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</si>
  <si>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</si>
  <si>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</si>
  <si>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</si>
  <si>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</si>
  <si>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</si>
  <si>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</si>
  <si>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</si>
  <si>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</si>
  <si>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</si>
  <si>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</si>
  <si>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</si>
  <si>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</si>
  <si>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</si>
  <si>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</si>
  <si>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</si>
  <si>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</si>
  <si>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</si>
  <si>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</si>
  <si>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</si>
  <si>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</si>
  <si>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</si>
  <si>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</si>
  <si>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</si>
  <si>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</si>
  <si>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</si>
  <si>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</si>
  <si>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</si>
  <si>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</si>
  <si>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</si>
  <si>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</si>
  <si>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</si>
  <si>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</si>
  <si>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</si>
  <si>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</si>
  <si>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</si>
  <si>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</si>
  <si>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</si>
  <si>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</si>
  <si>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</si>
  <si>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</si>
  <si>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</si>
  <si>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</si>
  <si>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</si>
  <si>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</si>
  <si>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</si>
  <si>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</si>
  <si>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</si>
  <si>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</si>
  <si>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</si>
  <si>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</si>
  <si>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</si>
  <si>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</si>
  <si>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</si>
  <si>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</si>
  <si>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</si>
  <si>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</si>
  <si>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</si>
  <si>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</si>
  <si>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</si>
  <si>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</si>
  <si>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</si>
  <si>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</si>
  <si>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</si>
  <si>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</si>
  <si>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</si>
  <si>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</si>
  <si>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</si>
  <si>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</si>
  <si>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</si>
  <si>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</si>
  <si>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</si>
  <si>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</si>
  <si>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</si>
  <si>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</si>
  <si>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</si>
  <si>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</si>
  <si>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</si>
  <si>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</si>
  <si>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</si>
  <si>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</si>
  <si>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</si>
  <si>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</si>
  <si>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</si>
  <si>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</si>
  <si>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</si>
  <si>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</si>
  <si>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</si>
  <si>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</si>
  <si>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</si>
  <si>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</si>
  <si>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</si>
  <si>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</si>
  <si>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</si>
  <si>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</si>
  <si>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</si>
  <si>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</si>
  <si>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</si>
  <si>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</si>
  <si>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</si>
  <si>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</si>
  <si>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</si>
  <si>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</si>
  <si>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</si>
  <si>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</si>
  <si>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</si>
  <si>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</si>
  <si>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</si>
  <si>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</si>
  <si>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</si>
  <si>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</si>
  <si>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</si>
  <si>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</si>
  <si>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</si>
  <si>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</si>
  <si>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</si>
  <si>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</si>
  <si>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</si>
  <si>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</si>
  <si>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</si>
  <si>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</si>
  <si>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</si>
  <si>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</si>
  <si>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</si>
  <si>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</si>
  <si>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</si>
  <si>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</si>
  <si>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</si>
  <si>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</si>
  <si>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</si>
  <si>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</si>
  <si>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</si>
  <si>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</si>
  <si>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</si>
  <si>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</si>
  <si>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</si>
  <si>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</si>
  <si>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</si>
  <si>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</si>
  <si>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</si>
  <si>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</si>
  <si>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</si>
  <si>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</si>
  <si>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</si>
  <si>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</si>
  <si>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</si>
  <si>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</si>
  <si>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</si>
  <si>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</si>
  <si>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</si>
  <si>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</si>
  <si>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</si>
  <si>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</si>
  <si>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</si>
  <si>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</si>
  <si>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</si>
  <si>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</si>
  <si>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</si>
  <si>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</si>
  <si>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</si>
  <si>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</si>
  <si>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</si>
  <si>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</si>
  <si>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</si>
  <si>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</si>
  <si>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</si>
  <si>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</si>
  <si>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</si>
  <si>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</si>
  <si>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</si>
  <si>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</si>
  <si>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</si>
  <si>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</si>
  <si>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</si>
  <si>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</si>
  <si>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</si>
  <si>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</si>
  <si>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</si>
  <si>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</si>
  <si>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</si>
  <si>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</si>
  <si>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</si>
  <si>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</si>
  <si>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</si>
  <si>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</si>
  <si>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</si>
  <si>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</si>
  <si>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</si>
  <si>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</si>
  <si>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</si>
  <si>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</si>
  <si>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</si>
  <si>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</si>
  <si>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</si>
  <si>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</si>
  <si>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</si>
  <si>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</si>
  <si>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</si>
  <si>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</si>
  <si>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</si>
  <si>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</si>
  <si>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</si>
  <si>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</si>
  <si>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</si>
  <si>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</si>
  <si>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</si>
  <si>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</si>
  <si>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</si>
  <si>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</si>
  <si>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</si>
  <si>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</si>
  <si>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</si>
  <si>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</si>
  <si>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</si>
  <si>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</si>
  <si>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</si>
  <si>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</si>
  <si>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</si>
  <si>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</si>
  <si>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</si>
  <si>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</si>
  <si>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</si>
  <si>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</si>
  <si>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</si>
  <si>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</si>
  <si>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</si>
  <si>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</si>
  <si>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</si>
  <si>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</si>
  <si>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</si>
  <si>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</si>
  <si>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</si>
  <si>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</si>
  <si>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</si>
  <si>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</si>
  <si>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</si>
  <si>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</si>
  <si>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</si>
  <si>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</si>
  <si>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</si>
  <si>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</si>
  <si>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</si>
  <si>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</si>
  <si>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</si>
  <si>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</si>
  <si>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</si>
  <si>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</si>
  <si>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</si>
  <si>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</si>
  <si>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</si>
  <si>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</si>
  <si>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</si>
  <si>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</si>
  <si>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</si>
  <si>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</si>
  <si>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</si>
  <si>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</si>
  <si>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</si>
  <si>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</si>
  <si>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</si>
  <si>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</si>
  <si>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</si>
  <si>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</si>
  <si>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</si>
  <si>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</si>
  <si>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</si>
  <si>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</si>
  <si>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</si>
  <si>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</si>
  <si>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</si>
  <si>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</si>
  <si>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</si>
  <si>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</si>
  <si>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</si>
  <si>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</si>
  <si>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</si>
  <si>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</si>
  <si>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</si>
  <si>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</si>
  <si>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</si>
  <si>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</si>
  <si>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</si>
  <si>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</si>
  <si>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</si>
  <si>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</si>
  <si>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</si>
  <si>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</si>
  <si>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</si>
  <si>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</si>
  <si>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</si>
  <si>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</si>
  <si>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</si>
  <si>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</si>
  <si>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</si>
  <si>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</si>
  <si>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</si>
  <si>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</si>
  <si>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</si>
  <si>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</si>
  <si>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</si>
  <si>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</si>
  <si>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</si>
  <si>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</si>
  <si>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</si>
  <si>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</si>
  <si>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</si>
  <si>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</si>
  <si>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</si>
  <si>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</si>
  <si>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</si>
  <si>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Diferança</t>
  </si>
  <si>
    <t>Soma Quadrado</t>
  </si>
  <si>
    <t>Quantidade</t>
  </si>
  <si>
    <t>RMSE Editorar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</si>
</sst>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167" fontId="5" fillId="11" borderId="7" xfId="0" applyNumberFormat="1" applyFont="1" applyFill="1" applyBorder="1" applyAlignment="1">
      <alignment horizontal="center" vertical="center" wrapText="1"/>
    </xf>
    <xf numFmtId="49" fontId="2" fillId="7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5" fillId="0" borderId="19" xfId="0" applyFont="1" applyFill="1" applyBorder="1" applyAlignment="1">
      <alignment horizontal="center" vertical="center" wrapText="1"/>
    </xf>
    <xf numFmtId="9" fontId="5" fillId="11" borderId="8" xfId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right"/>
    </xf>
    <xf numFmtId="0" fontId="0" fillId="0" borderId="11" xfId="0" applyBorder="1"/>
    <xf numFmtId="1" fontId="0" fillId="0" borderId="11" xfId="0" applyNumberFormat="1" applyBorder="1"/>
    <xf numFmtId="0" fontId="9" fillId="12" borderId="11" xfId="0" applyFont="1" applyFill="1" applyBorder="1" applyAlignment="1">
      <alignment horizontal="center" vertical="top"/>
    </xf>
    <xf numFmtId="0" fontId="0" fillId="13" borderId="11" xfId="0" applyFill="1" applyBorder="1"/>
    <xf numFmtId="0" fontId="0" fillId="0" borderId="11" xfId="0" applyBorder="1" applyAlignment="1">
      <alignment horizontal="right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sheetPr codeName="Planilha1"/>
  <dimension ref="A1:W92"/>
  <sheetViews>
    <sheetView workbookViewId="0">
      <selection activeCell="F70" sqref="F2:F70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hidden="1" customWidth="1"/>
    <col min="21" max="21" width="23.33203125" hidden="1" customWidth="1"/>
    <col min="22" max="22" width="109.1640625" hidden="1" customWidth="1"/>
  </cols>
  <sheetData>
    <row r="1" spans="1:23" ht="49" thickBot="1" x14ac:dyDescent="0.25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  <c r="W1" s="217" t="s">
        <v>646</v>
      </c>
    </row>
    <row r="2" spans="1:23" ht="16" x14ac:dyDescent="0.2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  <c r="W2" s="218">
        <f>IF(COUNTA(S2)=1,D2-S2,"")</f>
        <v>0</v>
      </c>
    </row>
    <row r="3" spans="1:23" ht="16" x14ac:dyDescent="0.2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  <c r="W3" s="218">
        <f t="shared" ref="W3:W66" si="6">IF(COUNTA(S3)=1,D3-S3,"")</f>
        <v>0</v>
      </c>
    </row>
    <row r="4" spans="1:23" ht="16" x14ac:dyDescent="0.2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  <c r="W4" s="218">
        <f t="shared" si="6"/>
        <v>18</v>
      </c>
    </row>
    <row r="5" spans="1:23" ht="16" x14ac:dyDescent="0.2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  <c r="W5" s="218">
        <f t="shared" si="6"/>
        <v>13</v>
      </c>
    </row>
    <row r="6" spans="1:23" ht="16" x14ac:dyDescent="0.2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  <c r="W6" s="218">
        <f t="shared" si="6"/>
        <v>0</v>
      </c>
    </row>
    <row r="7" spans="1:23" ht="16" x14ac:dyDescent="0.2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  <c r="W7" s="218">
        <f t="shared" si="6"/>
        <v>20</v>
      </c>
    </row>
    <row r="8" spans="1:23" ht="16" x14ac:dyDescent="0.2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7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  <c r="W8" s="218">
        <f t="shared" si="6"/>
        <v>0</v>
      </c>
    </row>
    <row r="9" spans="1:23" ht="16" x14ac:dyDescent="0.2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7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  <c r="W9" s="218">
        <f t="shared" si="6"/>
        <v>20</v>
      </c>
    </row>
    <row r="10" spans="1:23" ht="16" x14ac:dyDescent="0.2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7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  <c r="W10" s="218">
        <f t="shared" si="6"/>
        <v>6</v>
      </c>
    </row>
    <row r="11" spans="1:23" ht="16" x14ac:dyDescent="0.2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  <c r="W11" s="218">
        <f t="shared" si="6"/>
        <v>25</v>
      </c>
    </row>
    <row r="12" spans="1:23" ht="16" x14ac:dyDescent="0.2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  <c r="W12" s="218">
        <f t="shared" si="6"/>
        <v>14</v>
      </c>
    </row>
    <row r="13" spans="1:23" ht="16" x14ac:dyDescent="0.2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  <c r="W13" s="218">
        <f t="shared" si="6"/>
        <v>0</v>
      </c>
    </row>
    <row r="14" spans="1:23" ht="16" x14ac:dyDescent="0.2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  <c r="W14" s="218">
        <f t="shared" si="6"/>
        <v>0</v>
      </c>
    </row>
    <row r="15" spans="1:23" ht="16" x14ac:dyDescent="0.2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  <c r="W15" s="218">
        <f t="shared" si="6"/>
        <v>8</v>
      </c>
    </row>
    <row r="16" spans="1:23" ht="16" x14ac:dyDescent="0.2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8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  <c r="W16" s="218">
        <f t="shared" si="6"/>
        <v>2</v>
      </c>
    </row>
    <row r="17" spans="1:23" ht="16" x14ac:dyDescent="0.2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8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  <c r="W17" s="218">
        <f t="shared" si="6"/>
        <v>20</v>
      </c>
    </row>
    <row r="18" spans="1:23" ht="16" x14ac:dyDescent="0.2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8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  <c r="W18" s="218">
        <f t="shared" si="6"/>
        <v>12</v>
      </c>
    </row>
    <row r="19" spans="1:23" ht="16" x14ac:dyDescent="0.2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8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  <c r="W19" s="218">
        <f t="shared" si="6"/>
        <v>17</v>
      </c>
    </row>
    <row r="20" spans="1:23" ht="32" x14ac:dyDescent="0.2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8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  <c r="W20" s="218">
        <f t="shared" si="6"/>
        <v>34</v>
      </c>
    </row>
    <row r="21" spans="1:23" ht="16" x14ac:dyDescent="0.2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8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  <c r="W21" s="218">
        <f t="shared" si="6"/>
        <v>20</v>
      </c>
    </row>
    <row r="22" spans="1:23" ht="16" x14ac:dyDescent="0.2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8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  <c r="W22" s="218">
        <f t="shared" si="6"/>
        <v>8</v>
      </c>
    </row>
    <row r="23" spans="1:23" ht="16" x14ac:dyDescent="0.2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8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  <c r="W23" s="218">
        <f t="shared" si="6"/>
        <v>28</v>
      </c>
    </row>
    <row r="24" spans="1:23" ht="32" x14ac:dyDescent="0.2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8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  <c r="W24" s="218">
        <f t="shared" si="6"/>
        <v>20</v>
      </c>
    </row>
    <row r="25" spans="1:23" ht="48" x14ac:dyDescent="0.2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8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  <c r="W25" s="218">
        <f t="shared" si="6"/>
        <v>18</v>
      </c>
    </row>
    <row r="26" spans="1:23" ht="16" x14ac:dyDescent="0.2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8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  <c r="W26" s="218">
        <f t="shared" si="6"/>
        <v>8</v>
      </c>
    </row>
    <row r="27" spans="1:23" ht="16" x14ac:dyDescent="0.2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8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  <c r="W27" s="218">
        <f t="shared" si="6"/>
        <v>22</v>
      </c>
    </row>
    <row r="28" spans="1:23" ht="16" x14ac:dyDescent="0.2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8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  <c r="W28" s="218">
        <f t="shared" si="6"/>
        <v>80</v>
      </c>
    </row>
    <row r="29" spans="1:23" ht="16" x14ac:dyDescent="0.2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8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  <c r="W29" s="218">
        <f t="shared" si="6"/>
        <v>14</v>
      </c>
    </row>
    <row r="30" spans="1:23" ht="16" x14ac:dyDescent="0.2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8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  <c r="W30" s="218">
        <f t="shared" si="6"/>
        <v>19</v>
      </c>
    </row>
    <row r="31" spans="1:23" ht="16" x14ac:dyDescent="0.2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8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  <c r="W31" s="218">
        <f t="shared" si="6"/>
        <v>3</v>
      </c>
    </row>
    <row r="32" spans="1:23" ht="16" x14ac:dyDescent="0.2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8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  <c r="W32" s="218">
        <f t="shared" si="6"/>
        <v>8</v>
      </c>
    </row>
    <row r="33" spans="1:23" ht="16" x14ac:dyDescent="0.2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8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  <c r="W33" s="218">
        <f t="shared" si="6"/>
        <v>10</v>
      </c>
    </row>
    <row r="34" spans="1:23" ht="16" x14ac:dyDescent="0.2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8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  <c r="W34" s="218">
        <f t="shared" si="6"/>
        <v>-17</v>
      </c>
    </row>
    <row r="35" spans="1:23" ht="16" x14ac:dyDescent="0.2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8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  <c r="W35" s="218">
        <f t="shared" si="6"/>
        <v>0</v>
      </c>
    </row>
    <row r="36" spans="1:23" ht="32" x14ac:dyDescent="0.2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8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  <c r="W36" s="218">
        <f t="shared" si="6"/>
        <v>20</v>
      </c>
    </row>
    <row r="37" spans="1:23" ht="16" x14ac:dyDescent="0.2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  <c r="W37" s="218">
        <f t="shared" si="6"/>
        <v>5</v>
      </c>
    </row>
    <row r="38" spans="1:23" ht="16" x14ac:dyDescent="0.2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  <c r="W38" s="218">
        <f t="shared" si="6"/>
        <v>5</v>
      </c>
    </row>
    <row r="39" spans="1:23" ht="16" x14ac:dyDescent="0.2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  <c r="W39" s="218">
        <f t="shared" si="6"/>
        <v>16</v>
      </c>
    </row>
    <row r="40" spans="1:23" ht="16" x14ac:dyDescent="0.2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9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  <c r="W40" s="218">
        <f t="shared" si="6"/>
        <v>88</v>
      </c>
    </row>
    <row r="41" spans="1:23" ht="32" x14ac:dyDescent="0.2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9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  <c r="W41" s="218">
        <f t="shared" si="6"/>
        <v>24</v>
      </c>
    </row>
    <row r="42" spans="1:23" ht="16" x14ac:dyDescent="0.2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9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  <c r="W42" s="218">
        <f t="shared" si="6"/>
        <v>9</v>
      </c>
    </row>
    <row r="43" spans="1:23" ht="16" x14ac:dyDescent="0.2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  <c r="W43" s="218">
        <f t="shared" si="6"/>
        <v>7</v>
      </c>
    </row>
    <row r="44" spans="1:23" ht="16" x14ac:dyDescent="0.2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  <c r="W44" s="218">
        <f t="shared" si="6"/>
        <v>0</v>
      </c>
    </row>
    <row r="45" spans="1:23" ht="16" x14ac:dyDescent="0.2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  <c r="W45" s="218">
        <f t="shared" si="6"/>
        <v>0</v>
      </c>
    </row>
    <row r="46" spans="1:23" ht="16" x14ac:dyDescent="0.2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  <c r="W46" s="218">
        <f t="shared" si="6"/>
        <v>6</v>
      </c>
    </row>
    <row r="47" spans="1:23" ht="16" x14ac:dyDescent="0.2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  <c r="W47" s="218">
        <f t="shared" si="6"/>
        <v>20</v>
      </c>
    </row>
    <row r="48" spans="1:23" ht="16" x14ac:dyDescent="0.2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10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  <c r="W48" s="218">
        <f t="shared" si="6"/>
        <v>0</v>
      </c>
    </row>
    <row r="49" spans="1:23" ht="32" x14ac:dyDescent="0.2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10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  <c r="W49" s="218">
        <f t="shared" si="6"/>
        <v>22</v>
      </c>
    </row>
    <row r="50" spans="1:23" ht="16" x14ac:dyDescent="0.2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10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  <c r="W50" s="218">
        <f t="shared" si="6"/>
        <v>-6</v>
      </c>
    </row>
    <row r="51" spans="1:23" ht="16" x14ac:dyDescent="0.2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  <c r="W51" s="218">
        <f t="shared" si="6"/>
        <v>0</v>
      </c>
    </row>
    <row r="52" spans="1:23" ht="16" x14ac:dyDescent="0.2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  <c r="W52" s="218">
        <f t="shared" si="6"/>
        <v>16</v>
      </c>
    </row>
    <row r="53" spans="1:23" ht="16" x14ac:dyDescent="0.2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  <c r="W53" s="218">
        <f t="shared" si="6"/>
        <v>32</v>
      </c>
    </row>
    <row r="54" spans="1:23" ht="16" x14ac:dyDescent="0.2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  <c r="W54" s="218">
        <f t="shared" si="6"/>
        <v>8</v>
      </c>
    </row>
    <row r="55" spans="1:23" ht="16" x14ac:dyDescent="0.2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  <c r="W55" s="218">
        <f t="shared" si="6"/>
        <v>19</v>
      </c>
    </row>
    <row r="56" spans="1:23" ht="16" x14ac:dyDescent="0.2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10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  <c r="W56" s="218">
        <f t="shared" si="6"/>
        <v>46</v>
      </c>
    </row>
    <row r="57" spans="1:23" ht="16" x14ac:dyDescent="0.2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10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  <c r="W57" s="218">
        <f t="shared" si="6"/>
        <v>29</v>
      </c>
    </row>
    <row r="58" spans="1:23" ht="16" x14ac:dyDescent="0.2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10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  <c r="W58" s="218">
        <f t="shared" si="6"/>
        <v>3</v>
      </c>
    </row>
    <row r="59" spans="1:23" ht="16" x14ac:dyDescent="0.2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10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  <c r="W59" s="218">
        <f t="shared" si="6"/>
        <v>10</v>
      </c>
    </row>
    <row r="60" spans="1:23" ht="16" x14ac:dyDescent="0.2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10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  <c r="W60" s="218">
        <f t="shared" si="6"/>
        <v>14</v>
      </c>
    </row>
    <row r="61" spans="1:23" ht="16" x14ac:dyDescent="0.2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10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  <c r="W61" s="218">
        <f t="shared" si="6"/>
        <v>6</v>
      </c>
    </row>
    <row r="62" spans="1:23" ht="16" x14ac:dyDescent="0.2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10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  <c r="W62" s="218">
        <f t="shared" si="6"/>
        <v>4</v>
      </c>
    </row>
    <row r="63" spans="1:23" ht="16" x14ac:dyDescent="0.2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10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  <c r="W63" s="218">
        <f t="shared" si="6"/>
        <v>34</v>
      </c>
    </row>
    <row r="64" spans="1:23" ht="16" x14ac:dyDescent="0.2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10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  <c r="W64" s="218">
        <f t="shared" si="6"/>
        <v>2</v>
      </c>
    </row>
    <row r="65" spans="1:23" ht="16" x14ac:dyDescent="0.2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10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  <c r="W65" s="218">
        <f t="shared" si="6"/>
        <v>11</v>
      </c>
    </row>
    <row r="66" spans="1:23" ht="16" x14ac:dyDescent="0.2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10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  <c r="W66" s="218">
        <f t="shared" si="6"/>
        <v>20</v>
      </c>
    </row>
    <row r="67" spans="1:23" ht="16" x14ac:dyDescent="0.2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10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  <c r="W67" s="218">
        <f t="shared" ref="W67:W70" si="11">IF(COUNTA(S67)=1,D67-S67,"")</f>
        <v>10</v>
      </c>
    </row>
    <row r="68" spans="1:23" ht="16" x14ac:dyDescent="0.2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  <c r="W68" s="218">
        <f t="shared" si="11"/>
        <v>144</v>
      </c>
    </row>
    <row r="69" spans="1:23" ht="16" x14ac:dyDescent="0.2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10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2">SUM(D69-S69)/D69*100%</f>
        <v>0</v>
      </c>
      <c r="V69" s="158" t="s">
        <v>242</v>
      </c>
      <c r="W69" s="218">
        <f t="shared" si="11"/>
        <v>0</v>
      </c>
    </row>
    <row r="70" spans="1:23" ht="16" x14ac:dyDescent="0.2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10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  <c r="W70" s="218">
        <f t="shared" si="11"/>
        <v>0</v>
      </c>
    </row>
    <row r="71" spans="1:23" x14ac:dyDescent="0.2">
      <c r="G71" s="221" t="s">
        <v>647</v>
      </c>
      <c r="V71" s="222"/>
      <c r="W71" s="223">
        <f>SUMSQ(W2:W70)</f>
        <v>51794</v>
      </c>
    </row>
    <row r="72" spans="1:23" x14ac:dyDescent="0.2">
      <c r="G72" s="221" t="s">
        <v>648</v>
      </c>
      <c r="V72" s="222"/>
      <c r="W72" s="223">
        <f>COUNT(W2:W70)</f>
        <v>69</v>
      </c>
    </row>
    <row r="73" spans="1:23" x14ac:dyDescent="0.2">
      <c r="G73" s="224" t="s">
        <v>649</v>
      </c>
      <c r="V73" s="222"/>
      <c r="W73" s="225">
        <f>SQRT(W71/W72)</f>
        <v>27.397767813444588</v>
      </c>
    </row>
    <row r="74" spans="1:23" x14ac:dyDescent="0.2">
      <c r="G74" s="56"/>
    </row>
    <row r="78" spans="1:23" x14ac:dyDescent="0.2">
      <c r="C78" s="135"/>
      <c r="S78" s="135"/>
      <c r="T78" s="56"/>
    </row>
    <row r="89" spans="3:20" ht="16" x14ac:dyDescent="0.2">
      <c r="E89" s="66" t="s">
        <v>390</v>
      </c>
      <c r="T89" s="66" t="s">
        <v>390</v>
      </c>
    </row>
    <row r="90" spans="3:20" x14ac:dyDescent="0.2">
      <c r="C90" s="226" t="s">
        <v>389</v>
      </c>
      <c r="D90" s="226"/>
      <c r="E90" s="68">
        <f>AVERAGE(E2:E70)</f>
        <v>0.57629739780999889</v>
      </c>
      <c r="G90" s="226" t="s">
        <v>389</v>
      </c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68">
        <f ca="1">AVERAGE(T2:T70)</f>
        <v>0.35225423922134153</v>
      </c>
    </row>
    <row r="91" spans="3:20" x14ac:dyDescent="0.2">
      <c r="C91" s="226" t="s">
        <v>391</v>
      </c>
      <c r="D91" s="226"/>
      <c r="E91" s="69">
        <f>AVERAGE(E2:E67)</f>
        <v>0.59654720281210283</v>
      </c>
      <c r="G91" s="226" t="s">
        <v>391</v>
      </c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68">
        <f>AVERAGE(T2:T67)</f>
        <v>0.36922475220474349</v>
      </c>
    </row>
    <row r="92" spans="3:20" x14ac:dyDescent="0.2">
      <c r="C92" s="226" t="s">
        <v>392</v>
      </c>
      <c r="D92" s="226"/>
      <c r="E92" s="69">
        <f>AVERAGE(E68:E70)</f>
        <v>0.13080168776371306</v>
      </c>
      <c r="G92" s="226" t="s">
        <v>392</v>
      </c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68">
        <f ca="1">AVERAGE(T68:T70)</f>
        <v>0</v>
      </c>
    </row>
  </sheetData>
  <mergeCells count="6">
    <mergeCell ref="C90:D90"/>
    <mergeCell ref="G90:S90"/>
    <mergeCell ref="C91:D91"/>
    <mergeCell ref="G91:S91"/>
    <mergeCell ref="C92:D92"/>
    <mergeCell ref="G92:S92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sheetPr codeName="Planilha2"/>
  <dimension ref="A1:W100"/>
  <sheetViews>
    <sheetView tabSelected="1" workbookViewId="0">
      <selection activeCell="I86" sqref="I2:I86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hidden="1" customWidth="1"/>
    <col min="7" max="7" width="14.5" hidden="1" customWidth="1"/>
    <col min="8" max="8" width="102.6640625" hidden="1" customWidth="1"/>
    <col min="9" max="9" width="10.33203125" customWidth="1"/>
    <col min="10" max="10" width="12.1640625" hidden="1" customWidth="1"/>
    <col min="11" max="11" width="11.1640625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customWidth="1"/>
    <col min="19" max="19" width="9" customWidth="1"/>
    <col min="20" max="20" width="20.5" hidden="1" customWidth="1"/>
    <col min="21" max="21" width="23.33203125" hidden="1" customWidth="1"/>
    <col min="22" max="22" width="109.1640625" hidden="1" customWidth="1"/>
  </cols>
  <sheetData>
    <row r="1" spans="1:23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217" t="s">
        <v>646</v>
      </c>
    </row>
    <row r="2" spans="1:23" ht="16" x14ac:dyDescent="0.2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  <c r="W2" s="218">
        <f>IF(COUNTA(S2)=1,D2-S2,"")</f>
        <v>-4</v>
      </c>
    </row>
    <row r="3" spans="1:23" ht="16" x14ac:dyDescent="0.2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  <c r="W3" s="218">
        <f t="shared" ref="W3:W66" si="3">IF(COUNTA(S3)=1,D3-S3,"")</f>
        <v>4</v>
      </c>
    </row>
    <row r="4" spans="1:23" ht="16" x14ac:dyDescent="0.2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  <c r="W4" s="218">
        <f t="shared" si="3"/>
        <v>24</v>
      </c>
    </row>
    <row r="5" spans="1:23" ht="16" x14ac:dyDescent="0.2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  <c r="W5" s="218">
        <f t="shared" si="3"/>
        <v>12</v>
      </c>
    </row>
    <row r="6" spans="1:23" ht="16" x14ac:dyDescent="0.2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  <c r="W6" s="218">
        <f t="shared" si="3"/>
        <v>19</v>
      </c>
    </row>
    <row r="7" spans="1:23" ht="16" x14ac:dyDescent="0.2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4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  <c r="W7" s="218">
        <f t="shared" si="3"/>
        <v>18</v>
      </c>
    </row>
    <row r="8" spans="1:23" ht="16" x14ac:dyDescent="0.2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4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  <c r="W8" s="218">
        <f t="shared" si="3"/>
        <v>20</v>
      </c>
    </row>
    <row r="9" spans="1:23" ht="16" x14ac:dyDescent="0.2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4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  <c r="W9" s="218">
        <f t="shared" si="3"/>
        <v>15</v>
      </c>
    </row>
    <row r="10" spans="1:23" ht="16" x14ac:dyDescent="0.2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  <c r="W10" s="218">
        <f t="shared" si="3"/>
        <v>13</v>
      </c>
    </row>
    <row r="11" spans="1:23" ht="16" x14ac:dyDescent="0.2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  <c r="W11" s="218">
        <f t="shared" si="3"/>
        <v>21</v>
      </c>
    </row>
    <row r="12" spans="1:23" ht="16" x14ac:dyDescent="0.2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  <c r="W12" s="218">
        <f t="shared" si="3"/>
        <v>44</v>
      </c>
    </row>
    <row r="13" spans="1:23" ht="16" x14ac:dyDescent="0.2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  <c r="W13" s="218">
        <f t="shared" si="3"/>
        <v>26</v>
      </c>
    </row>
    <row r="14" spans="1:23" ht="16" x14ac:dyDescent="0.2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  <c r="W14" s="218">
        <f t="shared" si="3"/>
        <v>0</v>
      </c>
    </row>
    <row r="15" spans="1:23" ht="16" x14ac:dyDescent="0.2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4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  <c r="W15" s="218">
        <f t="shared" si="3"/>
        <v>7</v>
      </c>
    </row>
    <row r="16" spans="1:23" ht="16" x14ac:dyDescent="0.2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4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  <c r="W16" s="218">
        <f t="shared" si="3"/>
        <v>22</v>
      </c>
    </row>
    <row r="17" spans="1:23" ht="16" x14ac:dyDescent="0.2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4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  <c r="W17" s="218">
        <f t="shared" si="3"/>
        <v>7</v>
      </c>
    </row>
    <row r="18" spans="1:23" ht="16" x14ac:dyDescent="0.2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4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  <c r="W18" s="218">
        <f t="shared" si="3"/>
        <v>14</v>
      </c>
    </row>
    <row r="19" spans="1:23" ht="16" x14ac:dyDescent="0.2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4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  <c r="W19" s="218">
        <f t="shared" si="3"/>
        <v>4</v>
      </c>
    </row>
    <row r="20" spans="1:23" ht="16" x14ac:dyDescent="0.2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4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  <c r="W20" s="218">
        <f t="shared" si="3"/>
        <v>14</v>
      </c>
    </row>
    <row r="21" spans="1:23" ht="16" x14ac:dyDescent="0.2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4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  <c r="W21" s="218">
        <f t="shared" si="3"/>
        <v>0</v>
      </c>
    </row>
    <row r="22" spans="1:23" ht="16" x14ac:dyDescent="0.2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4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  <c r="W22" s="218">
        <f t="shared" si="3"/>
        <v>4</v>
      </c>
    </row>
    <row r="23" spans="1:23" ht="16" x14ac:dyDescent="0.2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4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  <c r="W23" s="218">
        <f t="shared" si="3"/>
        <v>12</v>
      </c>
    </row>
    <row r="24" spans="1:23" ht="16" x14ac:dyDescent="0.2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4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  <c r="W24" s="218">
        <f t="shared" si="3"/>
        <v>0</v>
      </c>
    </row>
    <row r="25" spans="1:23" ht="16" x14ac:dyDescent="0.2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4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  <c r="W25" s="218">
        <f t="shared" si="3"/>
        <v>2</v>
      </c>
    </row>
    <row r="26" spans="1:23" ht="16" x14ac:dyDescent="0.2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4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  <c r="W26" s="218">
        <f t="shared" si="3"/>
        <v>14</v>
      </c>
    </row>
    <row r="27" spans="1:23" ht="16" x14ac:dyDescent="0.2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4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  <c r="W27" s="218">
        <f t="shared" si="3"/>
        <v>14</v>
      </c>
    </row>
    <row r="28" spans="1:23" ht="16" x14ac:dyDescent="0.2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4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  <c r="W28" s="218">
        <f t="shared" si="3"/>
        <v>14</v>
      </c>
    </row>
    <row r="29" spans="1:23" ht="16" x14ac:dyDescent="0.2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4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  <c r="W29" s="218">
        <f t="shared" si="3"/>
        <v>14</v>
      </c>
    </row>
    <row r="30" spans="1:23" ht="16" x14ac:dyDescent="0.2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4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  <c r="W30" s="218">
        <f t="shared" si="3"/>
        <v>48</v>
      </c>
    </row>
    <row r="31" spans="1:23" ht="16" x14ac:dyDescent="0.2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4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  <c r="W31" s="218">
        <f t="shared" si="3"/>
        <v>51</v>
      </c>
    </row>
    <row r="32" spans="1:23" ht="16" x14ac:dyDescent="0.2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4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  <c r="W32" s="218">
        <f t="shared" si="3"/>
        <v>0</v>
      </c>
    </row>
    <row r="33" spans="1:23" ht="16" x14ac:dyDescent="0.2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4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  <c r="W33" s="218">
        <f t="shared" si="3"/>
        <v>0</v>
      </c>
    </row>
    <row r="34" spans="1:23" ht="16" x14ac:dyDescent="0.2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4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  <c r="W34" s="218">
        <f t="shared" si="3"/>
        <v>0</v>
      </c>
    </row>
    <row r="35" spans="1:23" ht="16" x14ac:dyDescent="0.2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4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  <c r="W35" s="218">
        <f t="shared" si="3"/>
        <v>16</v>
      </c>
    </row>
    <row r="36" spans="1:23" ht="16" x14ac:dyDescent="0.2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  <c r="W36" s="218">
        <f t="shared" si="3"/>
        <v>22</v>
      </c>
    </row>
    <row r="37" spans="1:23" ht="16" x14ac:dyDescent="0.2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  <c r="W37" s="218">
        <f t="shared" si="3"/>
        <v>20</v>
      </c>
    </row>
    <row r="38" spans="1:23" ht="16" x14ac:dyDescent="0.2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  <c r="W38" s="218">
        <f t="shared" si="3"/>
        <v>12</v>
      </c>
    </row>
    <row r="39" spans="1:23" ht="32" x14ac:dyDescent="0.2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5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  <c r="W39" s="218">
        <f t="shared" si="3"/>
        <v>12</v>
      </c>
    </row>
    <row r="40" spans="1:23" ht="16" x14ac:dyDescent="0.2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5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  <c r="W40" s="218">
        <f t="shared" si="3"/>
        <v>12</v>
      </c>
    </row>
    <row r="41" spans="1:23" s="208" customFormat="1" ht="16" x14ac:dyDescent="0.2">
      <c r="A41" s="192" t="s">
        <v>19</v>
      </c>
      <c r="B41" s="192" t="s">
        <v>341</v>
      </c>
      <c r="C41" s="205">
        <v>48</v>
      </c>
      <c r="D41" s="206">
        <v>75</v>
      </c>
      <c r="E41" s="195">
        <f>SUM(D41-C41)/C41*100%</f>
        <v>0.5625</v>
      </c>
      <c r="F41" s="196" t="s">
        <v>22</v>
      </c>
      <c r="G41" s="197" t="s">
        <v>23</v>
      </c>
      <c r="H41" s="198" t="s">
        <v>168</v>
      </c>
      <c r="I41" s="194" t="s">
        <v>342</v>
      </c>
      <c r="J41" s="199">
        <v>4661.25</v>
      </c>
      <c r="K41" s="200">
        <v>44000</v>
      </c>
      <c r="L41" s="200">
        <v>44000</v>
      </c>
      <c r="M41" s="197" t="s">
        <v>26</v>
      </c>
      <c r="N41" s="191" t="s">
        <v>343</v>
      </c>
      <c r="O41" s="191" t="s">
        <v>344</v>
      </c>
      <c r="P41" s="194" t="s">
        <v>29</v>
      </c>
      <c r="Q41" s="194" t="s">
        <v>345</v>
      </c>
      <c r="R41" s="201" t="s">
        <v>257</v>
      </c>
      <c r="S41" s="207" t="s">
        <v>50</v>
      </c>
      <c r="T41" s="195">
        <f t="shared" si="1"/>
        <v>0.375</v>
      </c>
      <c r="U41" s="195">
        <f t="shared" si="2"/>
        <v>0.12</v>
      </c>
      <c r="V41" s="202" t="s">
        <v>218</v>
      </c>
      <c r="W41" s="218">
        <f t="shared" si="3"/>
        <v>9</v>
      </c>
    </row>
    <row r="42" spans="1:23" s="208" customFormat="1" ht="16" x14ac:dyDescent="0.2">
      <c r="A42" s="192" t="s">
        <v>19</v>
      </c>
      <c r="B42" s="192" t="s">
        <v>333</v>
      </c>
      <c r="C42" s="193" t="s">
        <v>472</v>
      </c>
      <c r="D42" s="194" t="s">
        <v>34</v>
      </c>
      <c r="E42" s="195">
        <f t="shared" ref="E42:E86" si="6">SUM(D42-C42)/C42*100%</f>
        <v>0.7142857142857143</v>
      </c>
      <c r="F42" s="196" t="s">
        <v>68</v>
      </c>
      <c r="G42" s="197" t="s">
        <v>23</v>
      </c>
      <c r="H42" s="198" t="s">
        <v>91</v>
      </c>
      <c r="I42" s="194" t="s">
        <v>334</v>
      </c>
      <c r="J42" s="199">
        <v>999.6</v>
      </c>
      <c r="K42" s="200">
        <v>43997</v>
      </c>
      <c r="L42" s="200">
        <v>44004</v>
      </c>
      <c r="M42" s="197" t="s">
        <v>38</v>
      </c>
      <c r="N42" s="191" t="s">
        <v>335</v>
      </c>
      <c r="O42" s="191" t="s">
        <v>336</v>
      </c>
      <c r="P42" s="194" t="s">
        <v>29</v>
      </c>
      <c r="Q42" s="194" t="s">
        <v>490</v>
      </c>
      <c r="R42" s="201" t="s">
        <v>491</v>
      </c>
      <c r="S42" s="194" t="s">
        <v>136</v>
      </c>
      <c r="T42" s="195">
        <f t="shared" ref="T42:T47" si="7">SUM(S42-C42)/C42*100%</f>
        <v>0.35714285714285715</v>
      </c>
      <c r="U42" s="195">
        <f t="shared" ref="U42:U47" si="8">SUM(D42-S42)/D42*100%</f>
        <v>0.20833333333333334</v>
      </c>
      <c r="W42" s="218">
        <f t="shared" si="3"/>
        <v>10</v>
      </c>
    </row>
    <row r="43" spans="1:23" s="208" customFormat="1" ht="16" x14ac:dyDescent="0.2">
      <c r="A43" s="192" t="s">
        <v>19</v>
      </c>
      <c r="B43" s="192" t="s">
        <v>337</v>
      </c>
      <c r="C43" s="193" t="s">
        <v>492</v>
      </c>
      <c r="D43" s="194" t="s">
        <v>34</v>
      </c>
      <c r="E43" s="195">
        <f t="shared" si="6"/>
        <v>0.65517241379310343</v>
      </c>
      <c r="F43" s="196" t="s">
        <v>68</v>
      </c>
      <c r="G43" s="197" t="s">
        <v>23</v>
      </c>
      <c r="H43" s="198" t="s">
        <v>91</v>
      </c>
      <c r="I43" s="194" t="s">
        <v>338</v>
      </c>
      <c r="J43" s="199">
        <v>1022.7</v>
      </c>
      <c r="K43" s="200">
        <v>43997</v>
      </c>
      <c r="L43" s="200">
        <v>44004</v>
      </c>
      <c r="M43" s="197" t="s">
        <v>38</v>
      </c>
      <c r="N43" s="191" t="s">
        <v>339</v>
      </c>
      <c r="O43" s="191" t="s">
        <v>340</v>
      </c>
      <c r="P43" s="194" t="s">
        <v>29</v>
      </c>
      <c r="Q43" s="194" t="s">
        <v>493</v>
      </c>
      <c r="R43" s="201" t="s">
        <v>491</v>
      </c>
      <c r="S43" s="194" t="s">
        <v>470</v>
      </c>
      <c r="T43" s="195">
        <f t="shared" si="7"/>
        <v>0.37931034482758619</v>
      </c>
      <c r="U43" s="195">
        <f t="shared" si="8"/>
        <v>0.16666666666666666</v>
      </c>
      <c r="W43" s="218">
        <f t="shared" si="3"/>
        <v>8</v>
      </c>
    </row>
    <row r="44" spans="1:23" s="208" customFormat="1" ht="16" x14ac:dyDescent="0.2">
      <c r="A44" s="192" t="s">
        <v>19</v>
      </c>
      <c r="B44" s="192" t="s">
        <v>341</v>
      </c>
      <c r="C44" s="193" t="s">
        <v>34</v>
      </c>
      <c r="D44" s="194" t="s">
        <v>494</v>
      </c>
      <c r="E44" s="195">
        <f t="shared" si="6"/>
        <v>0.5625</v>
      </c>
      <c r="F44" s="196" t="s">
        <v>22</v>
      </c>
      <c r="G44" s="197" t="s">
        <v>23</v>
      </c>
      <c r="H44" s="198" t="s">
        <v>168</v>
      </c>
      <c r="I44" s="194" t="s">
        <v>342</v>
      </c>
      <c r="J44" s="199">
        <v>4661.25</v>
      </c>
      <c r="K44" s="200">
        <v>44000</v>
      </c>
      <c r="L44" s="200">
        <v>44000</v>
      </c>
      <c r="M44" s="197" t="s">
        <v>26</v>
      </c>
      <c r="N44" s="191" t="s">
        <v>343</v>
      </c>
      <c r="O44" s="191" t="s">
        <v>344</v>
      </c>
      <c r="P44" s="194" t="s">
        <v>29</v>
      </c>
      <c r="Q44" s="194" t="s">
        <v>345</v>
      </c>
      <c r="R44" s="201" t="s">
        <v>257</v>
      </c>
      <c r="S44" s="194" t="s">
        <v>50</v>
      </c>
      <c r="T44" s="195">
        <f t="shared" si="7"/>
        <v>0.375</v>
      </c>
      <c r="U44" s="195">
        <f t="shared" si="8"/>
        <v>0.12</v>
      </c>
      <c r="W44" s="218">
        <f t="shared" si="3"/>
        <v>9</v>
      </c>
    </row>
    <row r="45" spans="1:23" s="208" customFormat="1" ht="18" customHeight="1" x14ac:dyDescent="0.2">
      <c r="A45" s="192" t="s">
        <v>19</v>
      </c>
      <c r="B45" s="192" t="s">
        <v>346</v>
      </c>
      <c r="C45" s="193" t="s">
        <v>495</v>
      </c>
      <c r="D45" s="194" t="s">
        <v>65</v>
      </c>
      <c r="E45" s="195">
        <f t="shared" si="6"/>
        <v>0.74358974358974361</v>
      </c>
      <c r="F45" s="196" t="s">
        <v>68</v>
      </c>
      <c r="G45" s="197" t="s">
        <v>23</v>
      </c>
      <c r="H45" s="198" t="s">
        <v>91</v>
      </c>
      <c r="I45" s="194" t="s">
        <v>347</v>
      </c>
      <c r="J45" s="199">
        <v>1115.0999999999999</v>
      </c>
      <c r="K45" s="200">
        <v>44004</v>
      </c>
      <c r="L45" s="200">
        <v>44005</v>
      </c>
      <c r="M45" s="197" t="s">
        <v>38</v>
      </c>
      <c r="N45" s="191" t="s">
        <v>348</v>
      </c>
      <c r="O45" s="191" t="s">
        <v>349</v>
      </c>
      <c r="P45" s="194" t="s">
        <v>29</v>
      </c>
      <c r="Q45" s="194" t="s">
        <v>496</v>
      </c>
      <c r="R45" s="201" t="s">
        <v>491</v>
      </c>
      <c r="S45" s="194" t="s">
        <v>34</v>
      </c>
      <c r="T45" s="195">
        <f t="shared" si="7"/>
        <v>0.23076923076923078</v>
      </c>
      <c r="U45" s="195">
        <f t="shared" si="8"/>
        <v>0.29411764705882354</v>
      </c>
      <c r="W45" s="218">
        <f t="shared" si="3"/>
        <v>20</v>
      </c>
    </row>
    <row r="46" spans="1:23" s="209" customFormat="1" ht="15" customHeight="1" x14ac:dyDescent="0.2">
      <c r="A46" s="192" t="s">
        <v>19</v>
      </c>
      <c r="B46" s="192" t="s">
        <v>350</v>
      </c>
      <c r="C46" s="193" t="s">
        <v>482</v>
      </c>
      <c r="D46" s="194" t="s">
        <v>467</v>
      </c>
      <c r="E46" s="195">
        <f t="shared" si="6"/>
        <v>0.66666666666666663</v>
      </c>
      <c r="F46" s="196" t="s">
        <v>35</v>
      </c>
      <c r="G46" s="197" t="s">
        <v>23</v>
      </c>
      <c r="H46" s="198" t="s">
        <v>91</v>
      </c>
      <c r="I46" s="194" t="s">
        <v>351</v>
      </c>
      <c r="J46" s="199">
        <v>507.6</v>
      </c>
      <c r="K46" s="200">
        <v>44006</v>
      </c>
      <c r="L46" s="200">
        <v>44012</v>
      </c>
      <c r="M46" s="197" t="s">
        <v>38</v>
      </c>
      <c r="N46" s="191" t="s">
        <v>352</v>
      </c>
      <c r="O46" s="191" t="s">
        <v>353</v>
      </c>
      <c r="P46" s="194" t="s">
        <v>29</v>
      </c>
      <c r="Q46" s="194" t="s">
        <v>497</v>
      </c>
      <c r="R46" s="201" t="s">
        <v>491</v>
      </c>
      <c r="S46" s="194" t="s">
        <v>292</v>
      </c>
      <c r="T46" s="195">
        <f t="shared" si="7"/>
        <v>0.2857142857142857</v>
      </c>
      <c r="U46" s="195">
        <f t="shared" si="8"/>
        <v>0.22857142857142856</v>
      </c>
      <c r="W46" s="218">
        <f t="shared" si="3"/>
        <v>16</v>
      </c>
    </row>
    <row r="47" spans="1:23" s="209" customFormat="1" ht="15" customHeight="1" x14ac:dyDescent="0.2">
      <c r="A47" s="192" t="s">
        <v>19</v>
      </c>
      <c r="B47" s="192" t="s">
        <v>354</v>
      </c>
      <c r="C47" s="193" t="s">
        <v>465</v>
      </c>
      <c r="D47" s="194" t="s">
        <v>34</v>
      </c>
      <c r="E47" s="195">
        <f t="shared" si="6"/>
        <v>0.5</v>
      </c>
      <c r="F47" s="196" t="s">
        <v>68</v>
      </c>
      <c r="G47" s="197" t="s">
        <v>23</v>
      </c>
      <c r="H47" s="198" t="s">
        <v>91</v>
      </c>
      <c r="I47" s="194" t="s">
        <v>355</v>
      </c>
      <c r="J47" s="199">
        <v>1068.9000000000001</v>
      </c>
      <c r="K47" s="200">
        <v>44006</v>
      </c>
      <c r="L47" s="200">
        <v>44012</v>
      </c>
      <c r="M47" s="197" t="s">
        <v>38</v>
      </c>
      <c r="N47" s="191" t="s">
        <v>356</v>
      </c>
      <c r="O47" s="191" t="s">
        <v>357</v>
      </c>
      <c r="P47" s="194" t="s">
        <v>29</v>
      </c>
      <c r="Q47" s="194" t="s">
        <v>498</v>
      </c>
      <c r="R47" s="201" t="s">
        <v>491</v>
      </c>
      <c r="S47" s="194" t="s">
        <v>499</v>
      </c>
      <c r="T47" s="195">
        <f t="shared" si="7"/>
        <v>0.375</v>
      </c>
      <c r="U47" s="195">
        <f t="shared" si="8"/>
        <v>8.3333333333333329E-2</v>
      </c>
      <c r="W47" s="218">
        <f t="shared" si="3"/>
        <v>4</v>
      </c>
    </row>
    <row r="48" spans="1:23" s="209" customFormat="1" ht="15" customHeight="1" x14ac:dyDescent="0.2">
      <c r="A48" s="192" t="s">
        <v>19</v>
      </c>
      <c r="B48" s="192" t="s">
        <v>358</v>
      </c>
      <c r="C48" s="193" t="s">
        <v>470</v>
      </c>
      <c r="D48" s="194" t="s">
        <v>467</v>
      </c>
      <c r="E48" s="195">
        <f t="shared" si="6"/>
        <v>0.75</v>
      </c>
      <c r="F48" s="196" t="s">
        <v>22</v>
      </c>
      <c r="G48" s="197" t="s">
        <v>23</v>
      </c>
      <c r="H48" s="210" t="s">
        <v>108</v>
      </c>
      <c r="I48" s="194" t="s">
        <v>359</v>
      </c>
      <c r="J48" s="211">
        <v>547.20000000000005</v>
      </c>
      <c r="K48" s="200">
        <v>44008</v>
      </c>
      <c r="L48" s="200">
        <v>44018</v>
      </c>
      <c r="M48" s="197" t="s">
        <v>26</v>
      </c>
      <c r="N48" s="191" t="s">
        <v>360</v>
      </c>
      <c r="O48" s="191" t="s">
        <v>500</v>
      </c>
      <c r="P48" s="194" t="s">
        <v>29</v>
      </c>
      <c r="Q48" s="194" t="s">
        <v>501</v>
      </c>
      <c r="R48" s="201">
        <v>44096</v>
      </c>
      <c r="S48" s="194" t="s">
        <v>502</v>
      </c>
      <c r="T48" s="195">
        <f t="shared" ref="T48:T86" si="9">SUM(S48-C48)/C48*100%</f>
        <v>0.55000000000000004</v>
      </c>
      <c r="U48" s="195">
        <f t="shared" ref="U48:U86" si="10">SUM(D48-S48)/D48*100%</f>
        <v>0.11428571428571428</v>
      </c>
      <c r="W48" s="218">
        <f t="shared" si="3"/>
        <v>8</v>
      </c>
    </row>
    <row r="49" spans="1:23" s="209" customFormat="1" ht="15" customHeight="1" x14ac:dyDescent="0.2">
      <c r="A49" s="192" t="s">
        <v>19</v>
      </c>
      <c r="B49" s="192" t="s">
        <v>361</v>
      </c>
      <c r="C49" s="193" t="s">
        <v>495</v>
      </c>
      <c r="D49" s="194" t="s">
        <v>65</v>
      </c>
      <c r="E49" s="195">
        <f t="shared" si="6"/>
        <v>0.74358974358974361</v>
      </c>
      <c r="F49" s="196" t="s">
        <v>22</v>
      </c>
      <c r="G49" s="212" t="s">
        <v>23</v>
      </c>
      <c r="H49" s="198" t="s">
        <v>108</v>
      </c>
      <c r="I49" s="213" t="s">
        <v>362</v>
      </c>
      <c r="J49" s="211">
        <v>2835</v>
      </c>
      <c r="K49" s="200">
        <v>44008</v>
      </c>
      <c r="L49" s="200">
        <v>44018</v>
      </c>
      <c r="M49" s="197" t="s">
        <v>26</v>
      </c>
      <c r="N49" s="191" t="s">
        <v>363</v>
      </c>
      <c r="O49" s="191" t="s">
        <v>364</v>
      </c>
      <c r="P49" s="194" t="s">
        <v>29</v>
      </c>
      <c r="Q49" s="194" t="s">
        <v>503</v>
      </c>
      <c r="R49" s="201">
        <v>44096</v>
      </c>
      <c r="S49" s="194" t="s">
        <v>50</v>
      </c>
      <c r="T49" s="195">
        <f t="shared" si="9"/>
        <v>0.69230769230769229</v>
      </c>
      <c r="U49" s="195">
        <f t="shared" si="10"/>
        <v>2.9411764705882353E-2</v>
      </c>
      <c r="W49" s="218">
        <f t="shared" si="3"/>
        <v>2</v>
      </c>
    </row>
    <row r="50" spans="1:23" s="209" customFormat="1" ht="15" customHeight="1" x14ac:dyDescent="0.2">
      <c r="A50" s="192" t="s">
        <v>19</v>
      </c>
      <c r="B50" s="192" t="s">
        <v>365</v>
      </c>
      <c r="C50" s="193" t="s">
        <v>504</v>
      </c>
      <c r="D50" s="194" t="s">
        <v>473</v>
      </c>
      <c r="E50" s="195">
        <f t="shared" si="6"/>
        <v>0.50684931506849318</v>
      </c>
      <c r="F50" s="196" t="s">
        <v>22</v>
      </c>
      <c r="G50" s="197" t="s">
        <v>23</v>
      </c>
      <c r="H50" s="198" t="s">
        <v>260</v>
      </c>
      <c r="I50" s="213" t="s">
        <v>229</v>
      </c>
      <c r="J50" s="214">
        <v>1535.2</v>
      </c>
      <c r="K50" s="200">
        <v>44018</v>
      </c>
      <c r="L50" s="200">
        <v>44021</v>
      </c>
      <c r="M50" s="197" t="s">
        <v>38</v>
      </c>
      <c r="N50" s="191" t="s">
        <v>366</v>
      </c>
      <c r="O50" s="191" t="s">
        <v>367</v>
      </c>
      <c r="P50" s="194" t="s">
        <v>29</v>
      </c>
      <c r="Q50" s="194" t="s">
        <v>505</v>
      </c>
      <c r="R50" s="201" t="s">
        <v>491</v>
      </c>
      <c r="S50" s="194" t="s">
        <v>473</v>
      </c>
      <c r="T50" s="195">
        <f t="shared" si="9"/>
        <v>0.50684931506849318</v>
      </c>
      <c r="U50" s="195">
        <f t="shared" si="10"/>
        <v>0</v>
      </c>
      <c r="W50" s="218">
        <f t="shared" si="3"/>
        <v>0</v>
      </c>
    </row>
    <row r="51" spans="1:23" s="209" customFormat="1" ht="15" customHeight="1" x14ac:dyDescent="0.2">
      <c r="A51" s="192" t="s">
        <v>19</v>
      </c>
      <c r="B51" s="192" t="s">
        <v>506</v>
      </c>
      <c r="C51" s="194" t="s">
        <v>507</v>
      </c>
      <c r="D51" s="194" t="s">
        <v>508</v>
      </c>
      <c r="E51" s="195">
        <f t="shared" si="6"/>
        <v>0.40625</v>
      </c>
      <c r="F51" s="196" t="s">
        <v>22</v>
      </c>
      <c r="G51" s="197" t="s">
        <v>23</v>
      </c>
      <c r="H51" s="215" t="s">
        <v>91</v>
      </c>
      <c r="I51" s="194" t="s">
        <v>509</v>
      </c>
      <c r="J51" s="211">
        <v>4543.2</v>
      </c>
      <c r="K51" s="200" t="s">
        <v>510</v>
      </c>
      <c r="L51" s="200" t="s">
        <v>511</v>
      </c>
      <c r="M51" s="197" t="s">
        <v>38</v>
      </c>
      <c r="N51" s="191" t="s">
        <v>512</v>
      </c>
      <c r="O51" s="191" t="s">
        <v>513</v>
      </c>
      <c r="P51" s="194" t="s">
        <v>233</v>
      </c>
      <c r="Q51" s="194"/>
      <c r="R51" s="201"/>
      <c r="S51" s="12"/>
      <c r="T51" s="10">
        <f>SUM(S51-C51)/C51*100%</f>
        <v>-1</v>
      </c>
      <c r="U51" s="195">
        <f t="shared" si="10"/>
        <v>1</v>
      </c>
      <c r="W51" s="218" t="str">
        <f t="shared" si="3"/>
        <v/>
      </c>
    </row>
    <row r="52" spans="1:23" s="209" customFormat="1" ht="15" customHeight="1" x14ac:dyDescent="0.2">
      <c r="A52" s="192" t="s">
        <v>19</v>
      </c>
      <c r="B52" s="192" t="s">
        <v>514</v>
      </c>
      <c r="C52" s="194" t="s">
        <v>515</v>
      </c>
      <c r="D52" s="194" t="s">
        <v>34</v>
      </c>
      <c r="E52" s="195">
        <f t="shared" si="6"/>
        <v>1.0869565217391304</v>
      </c>
      <c r="F52" s="196" t="s">
        <v>68</v>
      </c>
      <c r="G52" s="197" t="s">
        <v>23</v>
      </c>
      <c r="H52" s="198" t="s">
        <v>44</v>
      </c>
      <c r="I52" s="194" t="s">
        <v>516</v>
      </c>
      <c r="J52" s="211">
        <v>907.2</v>
      </c>
      <c r="K52" s="200" t="s">
        <v>510</v>
      </c>
      <c r="L52" s="200" t="s">
        <v>517</v>
      </c>
      <c r="M52" s="197" t="s">
        <v>38</v>
      </c>
      <c r="N52" s="191" t="s">
        <v>518</v>
      </c>
      <c r="O52" s="191" t="s">
        <v>519</v>
      </c>
      <c r="P52" s="194" t="s">
        <v>29</v>
      </c>
      <c r="Q52" s="194" t="s">
        <v>520</v>
      </c>
      <c r="R52" s="201">
        <v>44096</v>
      </c>
      <c r="S52" s="194" t="s">
        <v>80</v>
      </c>
      <c r="T52" s="195">
        <f t="shared" si="9"/>
        <v>0.30434782608695654</v>
      </c>
      <c r="U52" s="195">
        <f t="shared" si="10"/>
        <v>0.375</v>
      </c>
      <c r="W52" s="218">
        <f t="shared" si="3"/>
        <v>18</v>
      </c>
    </row>
    <row r="53" spans="1:23" s="209" customFormat="1" ht="15" customHeight="1" x14ac:dyDescent="0.2">
      <c r="A53" s="192" t="s">
        <v>19</v>
      </c>
      <c r="B53" s="192" t="s">
        <v>521</v>
      </c>
      <c r="C53" s="194" t="s">
        <v>471</v>
      </c>
      <c r="D53" s="194" t="s">
        <v>65</v>
      </c>
      <c r="E53" s="195">
        <f t="shared" si="6"/>
        <v>1</v>
      </c>
      <c r="F53" s="196" t="s">
        <v>22</v>
      </c>
      <c r="G53" s="197" t="s">
        <v>23</v>
      </c>
      <c r="H53" s="198" t="s">
        <v>44</v>
      </c>
      <c r="I53" s="194" t="s">
        <v>522</v>
      </c>
      <c r="J53" s="211">
        <v>1068.9000000000001</v>
      </c>
      <c r="K53" s="200" t="s">
        <v>510</v>
      </c>
      <c r="L53" s="200" t="s">
        <v>517</v>
      </c>
      <c r="M53" s="197" t="s">
        <v>38</v>
      </c>
      <c r="N53" s="191" t="s">
        <v>523</v>
      </c>
      <c r="O53" s="191" t="s">
        <v>524</v>
      </c>
      <c r="P53" s="194" t="s">
        <v>29</v>
      </c>
      <c r="Q53" s="194" t="s">
        <v>525</v>
      </c>
      <c r="R53" s="201">
        <v>44096</v>
      </c>
      <c r="S53" s="194" t="s">
        <v>499</v>
      </c>
      <c r="T53" s="195">
        <f t="shared" si="9"/>
        <v>0.29411764705882354</v>
      </c>
      <c r="U53" s="195">
        <f t="shared" si="10"/>
        <v>0.35294117647058826</v>
      </c>
      <c r="W53" s="218">
        <f t="shared" si="3"/>
        <v>24</v>
      </c>
    </row>
    <row r="54" spans="1:23" s="209" customFormat="1" ht="15" customHeight="1" x14ac:dyDescent="0.2">
      <c r="A54" s="192" t="s">
        <v>19</v>
      </c>
      <c r="B54" s="192" t="s">
        <v>526</v>
      </c>
      <c r="C54" s="194" t="s">
        <v>90</v>
      </c>
      <c r="D54" s="194" t="s">
        <v>34</v>
      </c>
      <c r="E54" s="195">
        <f t="shared" si="6"/>
        <v>1.1818181818181819</v>
      </c>
      <c r="F54" s="196" t="s">
        <v>68</v>
      </c>
      <c r="G54" s="197" t="s">
        <v>23</v>
      </c>
      <c r="H54" s="198" t="s">
        <v>44</v>
      </c>
      <c r="I54" s="194" t="s">
        <v>527</v>
      </c>
      <c r="J54" s="211">
        <v>907.2</v>
      </c>
      <c r="K54" s="200" t="s">
        <v>510</v>
      </c>
      <c r="L54" s="200" t="s">
        <v>528</v>
      </c>
      <c r="M54" s="197" t="s">
        <v>38</v>
      </c>
      <c r="N54" s="191" t="s">
        <v>529</v>
      </c>
      <c r="O54" s="191" t="s">
        <v>530</v>
      </c>
      <c r="P54" s="194" t="s">
        <v>29</v>
      </c>
      <c r="Q54" s="194" t="s">
        <v>531</v>
      </c>
      <c r="R54" s="201">
        <v>44096</v>
      </c>
      <c r="S54" s="194" t="s">
        <v>80</v>
      </c>
      <c r="T54" s="195">
        <f t="shared" si="9"/>
        <v>0.36363636363636365</v>
      </c>
      <c r="U54" s="195">
        <f t="shared" si="10"/>
        <v>0.375</v>
      </c>
      <c r="W54" s="218">
        <f t="shared" si="3"/>
        <v>18</v>
      </c>
    </row>
    <row r="55" spans="1:23" s="209" customFormat="1" ht="15" customHeight="1" x14ac:dyDescent="0.2">
      <c r="A55" s="192" t="s">
        <v>19</v>
      </c>
      <c r="B55" s="192" t="s">
        <v>532</v>
      </c>
      <c r="C55" s="194" t="s">
        <v>472</v>
      </c>
      <c r="D55" s="194" t="s">
        <v>34</v>
      </c>
      <c r="E55" s="195">
        <f t="shared" si="6"/>
        <v>0.7142857142857143</v>
      </c>
      <c r="F55" s="196" t="s">
        <v>68</v>
      </c>
      <c r="G55" s="197" t="s">
        <v>23</v>
      </c>
      <c r="H55" s="198" t="s">
        <v>44</v>
      </c>
      <c r="I55" s="194" t="s">
        <v>533</v>
      </c>
      <c r="J55" s="211">
        <v>1045.8</v>
      </c>
      <c r="K55" s="200" t="s">
        <v>534</v>
      </c>
      <c r="L55" s="200" t="s">
        <v>535</v>
      </c>
      <c r="M55" s="197" t="s">
        <v>26</v>
      </c>
      <c r="N55" s="191" t="s">
        <v>536</v>
      </c>
      <c r="O55" s="191" t="s">
        <v>537</v>
      </c>
      <c r="P55" s="194" t="s">
        <v>29</v>
      </c>
      <c r="Q55" s="194" t="s">
        <v>538</v>
      </c>
      <c r="R55" s="201">
        <v>44096</v>
      </c>
      <c r="S55" s="194" t="s">
        <v>482</v>
      </c>
      <c r="T55" s="195">
        <f t="shared" si="9"/>
        <v>0.5</v>
      </c>
      <c r="U55" s="195">
        <f t="shared" si="10"/>
        <v>0.125</v>
      </c>
      <c r="W55" s="218">
        <f t="shared" si="3"/>
        <v>6</v>
      </c>
    </row>
    <row r="56" spans="1:23" s="209" customFormat="1" ht="15" customHeight="1" x14ac:dyDescent="0.2">
      <c r="A56" s="192" t="s">
        <v>19</v>
      </c>
      <c r="B56" s="192" t="s">
        <v>539</v>
      </c>
      <c r="C56" s="194" t="s">
        <v>471</v>
      </c>
      <c r="D56" s="194" t="s">
        <v>34</v>
      </c>
      <c r="E56" s="195">
        <f t="shared" si="6"/>
        <v>0.41176470588235292</v>
      </c>
      <c r="F56" s="196" t="s">
        <v>68</v>
      </c>
      <c r="G56" s="197" t="s">
        <v>23</v>
      </c>
      <c r="H56" s="198" t="s">
        <v>44</v>
      </c>
      <c r="I56" s="194" t="s">
        <v>540</v>
      </c>
      <c r="J56" s="211">
        <v>1115.0999999999999</v>
      </c>
      <c r="K56" s="200" t="s">
        <v>541</v>
      </c>
      <c r="L56" s="200" t="s">
        <v>542</v>
      </c>
      <c r="M56" s="197" t="s">
        <v>38</v>
      </c>
      <c r="N56" s="191" t="s">
        <v>543</v>
      </c>
      <c r="O56" s="191"/>
      <c r="P56" s="194" t="s">
        <v>233</v>
      </c>
      <c r="Q56" s="194"/>
      <c r="R56" s="201"/>
      <c r="S56" s="12"/>
      <c r="T56" s="10">
        <f t="shared" si="9"/>
        <v>-1</v>
      </c>
      <c r="U56" s="195">
        <f t="shared" si="10"/>
        <v>1</v>
      </c>
      <c r="W56" s="218" t="str">
        <f t="shared" si="3"/>
        <v/>
      </c>
    </row>
    <row r="57" spans="1:23" s="209" customFormat="1" ht="15" customHeight="1" x14ac:dyDescent="0.2">
      <c r="A57" s="192" t="s">
        <v>19</v>
      </c>
      <c r="B57" s="192" t="s">
        <v>544</v>
      </c>
      <c r="C57" s="194" t="s">
        <v>499</v>
      </c>
      <c r="D57" s="194" t="s">
        <v>34</v>
      </c>
      <c r="E57" s="195">
        <f t="shared" si="6"/>
        <v>9.0909090909090912E-2</v>
      </c>
      <c r="F57" s="196" t="s">
        <v>68</v>
      </c>
      <c r="G57" s="197" t="s">
        <v>23</v>
      </c>
      <c r="H57" s="198" t="s">
        <v>91</v>
      </c>
      <c r="I57" s="194" t="s">
        <v>545</v>
      </c>
      <c r="J57" s="211">
        <v>2222.04</v>
      </c>
      <c r="K57" s="200">
        <v>44078</v>
      </c>
      <c r="L57" s="200">
        <v>44082</v>
      </c>
      <c r="M57" s="197" t="s">
        <v>26</v>
      </c>
      <c r="N57" s="191" t="s">
        <v>546</v>
      </c>
      <c r="O57" s="191" t="s">
        <v>547</v>
      </c>
      <c r="P57" s="194" t="s">
        <v>233</v>
      </c>
      <c r="Q57" s="194"/>
      <c r="R57" s="201"/>
      <c r="S57" s="12"/>
      <c r="T57" s="10">
        <f t="shared" si="9"/>
        <v>-1</v>
      </c>
      <c r="U57" s="195">
        <f t="shared" si="10"/>
        <v>1</v>
      </c>
      <c r="W57" s="218" t="str">
        <f t="shared" si="3"/>
        <v/>
      </c>
    </row>
    <row r="58" spans="1:23" s="209" customFormat="1" ht="15" customHeight="1" x14ac:dyDescent="0.2">
      <c r="A58" s="192" t="s">
        <v>19</v>
      </c>
      <c r="B58" s="192" t="s">
        <v>441</v>
      </c>
      <c r="C58" s="194" t="s">
        <v>80</v>
      </c>
      <c r="D58" s="194" t="s">
        <v>34</v>
      </c>
      <c r="E58" s="195">
        <f t="shared" si="6"/>
        <v>0.6</v>
      </c>
      <c r="F58" s="196" t="s">
        <v>68</v>
      </c>
      <c r="G58" s="197" t="s">
        <v>23</v>
      </c>
      <c r="H58" s="198" t="s">
        <v>44</v>
      </c>
      <c r="I58" s="194" t="s">
        <v>549</v>
      </c>
      <c r="J58" s="211">
        <v>1115.0999999999999</v>
      </c>
      <c r="K58" s="200" t="s">
        <v>550</v>
      </c>
      <c r="L58" s="200" t="s">
        <v>548</v>
      </c>
      <c r="M58" s="197" t="s">
        <v>38</v>
      </c>
      <c r="N58" s="191" t="s">
        <v>551</v>
      </c>
      <c r="O58" s="191" t="s">
        <v>552</v>
      </c>
      <c r="P58" s="194" t="s">
        <v>233</v>
      </c>
      <c r="Q58" s="194"/>
      <c r="R58" s="201"/>
      <c r="S58" s="12"/>
      <c r="T58" s="10">
        <f t="shared" si="9"/>
        <v>-1</v>
      </c>
      <c r="U58" s="195">
        <f t="shared" si="10"/>
        <v>1</v>
      </c>
      <c r="W58" s="218" t="str">
        <f t="shared" si="3"/>
        <v/>
      </c>
    </row>
    <row r="59" spans="1:23" s="209" customFormat="1" ht="15" customHeight="1" x14ac:dyDescent="0.2">
      <c r="A59" s="192" t="s">
        <v>19</v>
      </c>
      <c r="B59" s="192" t="s">
        <v>553</v>
      </c>
      <c r="C59" s="194" t="s">
        <v>65</v>
      </c>
      <c r="D59" s="194" t="s">
        <v>124</v>
      </c>
      <c r="E59" s="195">
        <f t="shared" si="6"/>
        <v>0.44117647058823528</v>
      </c>
      <c r="F59" s="196" t="s">
        <v>22</v>
      </c>
      <c r="G59" s="197" t="s">
        <v>23</v>
      </c>
      <c r="H59" s="198" t="s">
        <v>211</v>
      </c>
      <c r="I59" s="194" t="s">
        <v>554</v>
      </c>
      <c r="J59" s="211">
        <v>6190.24</v>
      </c>
      <c r="K59" s="200" t="s">
        <v>550</v>
      </c>
      <c r="L59" s="200">
        <v>44071</v>
      </c>
      <c r="M59" s="197" t="s">
        <v>26</v>
      </c>
      <c r="N59" s="191" t="s">
        <v>555</v>
      </c>
      <c r="O59" s="191" t="s">
        <v>556</v>
      </c>
      <c r="P59" s="194" t="s">
        <v>233</v>
      </c>
      <c r="Q59" s="194"/>
      <c r="R59" s="201"/>
      <c r="S59" s="12"/>
      <c r="T59" s="10">
        <f t="shared" si="9"/>
        <v>-1</v>
      </c>
      <c r="U59" s="195">
        <f t="shared" si="10"/>
        <v>1</v>
      </c>
      <c r="W59" s="218" t="str">
        <f t="shared" si="3"/>
        <v/>
      </c>
    </row>
    <row r="60" spans="1:23" s="209" customFormat="1" ht="15" customHeight="1" x14ac:dyDescent="0.2">
      <c r="A60" s="192" t="s">
        <v>19</v>
      </c>
      <c r="B60" s="192" t="s">
        <v>457</v>
      </c>
      <c r="C60" s="194" t="s">
        <v>558</v>
      </c>
      <c r="D60" s="194" t="s">
        <v>34</v>
      </c>
      <c r="E60" s="195">
        <f t="shared" si="6"/>
        <v>0.84615384615384615</v>
      </c>
      <c r="F60" s="196" t="s">
        <v>68</v>
      </c>
      <c r="G60" s="197" t="s">
        <v>23</v>
      </c>
      <c r="H60" s="198" t="s">
        <v>44</v>
      </c>
      <c r="I60" s="194" t="s">
        <v>559</v>
      </c>
      <c r="J60" s="216">
        <v>1115.0999999999999</v>
      </c>
      <c r="K60" s="200" t="s">
        <v>557</v>
      </c>
      <c r="L60" s="200">
        <v>44071</v>
      </c>
      <c r="M60" s="197" t="s">
        <v>38</v>
      </c>
      <c r="N60" s="191" t="s">
        <v>560</v>
      </c>
      <c r="O60" s="191" t="s">
        <v>561</v>
      </c>
      <c r="P60" s="194" t="s">
        <v>233</v>
      </c>
      <c r="Q60" s="194"/>
      <c r="R60" s="201"/>
      <c r="S60" s="12"/>
      <c r="T60" s="10">
        <f t="shared" si="9"/>
        <v>-1</v>
      </c>
      <c r="U60" s="195">
        <f t="shared" si="10"/>
        <v>1</v>
      </c>
      <c r="W60" s="218" t="str">
        <f t="shared" si="3"/>
        <v/>
      </c>
    </row>
    <row r="61" spans="1:23" s="209" customFormat="1" ht="15" customHeight="1" x14ac:dyDescent="0.2">
      <c r="A61" s="192" t="s">
        <v>19</v>
      </c>
      <c r="B61" s="192" t="s">
        <v>562</v>
      </c>
      <c r="C61" s="194" t="s">
        <v>515</v>
      </c>
      <c r="D61" s="194" t="s">
        <v>73</v>
      </c>
      <c r="E61" s="195">
        <f t="shared" si="6"/>
        <v>1</v>
      </c>
      <c r="F61" s="196" t="s">
        <v>68</v>
      </c>
      <c r="G61" s="197" t="s">
        <v>23</v>
      </c>
      <c r="H61" s="198" t="s">
        <v>44</v>
      </c>
      <c r="I61" s="194" t="s">
        <v>563</v>
      </c>
      <c r="J61" s="216">
        <v>1092</v>
      </c>
      <c r="K61" s="200" t="s">
        <v>557</v>
      </c>
      <c r="L61" s="200">
        <v>44071</v>
      </c>
      <c r="M61" s="197" t="s">
        <v>38</v>
      </c>
      <c r="N61" s="191" t="s">
        <v>564</v>
      </c>
      <c r="O61" s="191" t="s">
        <v>565</v>
      </c>
      <c r="P61" s="194" t="s">
        <v>233</v>
      </c>
      <c r="Q61" s="194"/>
      <c r="R61" s="201"/>
      <c r="S61" s="12"/>
      <c r="T61" s="10">
        <f t="shared" si="9"/>
        <v>-1</v>
      </c>
      <c r="U61" s="195">
        <f t="shared" si="10"/>
        <v>1</v>
      </c>
      <c r="W61" s="218" t="str">
        <f t="shared" si="3"/>
        <v/>
      </c>
    </row>
    <row r="62" spans="1:23" s="209" customFormat="1" ht="15" customHeight="1" x14ac:dyDescent="0.2">
      <c r="A62" s="192" t="s">
        <v>19</v>
      </c>
      <c r="B62" s="192" t="s">
        <v>566</v>
      </c>
      <c r="C62" s="194" t="s">
        <v>90</v>
      </c>
      <c r="D62" s="194" t="s">
        <v>73</v>
      </c>
      <c r="E62" s="195">
        <f t="shared" si="6"/>
        <v>1.0909090909090908</v>
      </c>
      <c r="F62" s="196" t="s">
        <v>68</v>
      </c>
      <c r="G62" s="197" t="s">
        <v>23</v>
      </c>
      <c r="H62" s="198" t="s">
        <v>44</v>
      </c>
      <c r="I62" s="194" t="s">
        <v>567</v>
      </c>
      <c r="J62" s="216">
        <v>1092</v>
      </c>
      <c r="K62" s="200" t="s">
        <v>557</v>
      </c>
      <c r="L62" s="200">
        <v>44071</v>
      </c>
      <c r="M62" s="197" t="s">
        <v>38</v>
      </c>
      <c r="N62" s="191" t="s">
        <v>568</v>
      </c>
      <c r="O62" s="191" t="s">
        <v>569</v>
      </c>
      <c r="P62" s="194" t="s">
        <v>233</v>
      </c>
      <c r="Q62" s="194"/>
      <c r="R62" s="201"/>
      <c r="S62" s="12"/>
      <c r="T62" s="10">
        <f t="shared" si="9"/>
        <v>-1</v>
      </c>
      <c r="U62" s="195">
        <f t="shared" si="10"/>
        <v>1</v>
      </c>
      <c r="W62" s="218" t="str">
        <f t="shared" si="3"/>
        <v/>
      </c>
    </row>
    <row r="63" spans="1:23" s="209" customFormat="1" ht="15" customHeight="1" x14ac:dyDescent="0.2">
      <c r="A63" s="192" t="s">
        <v>19</v>
      </c>
      <c r="B63" s="192" t="s">
        <v>570</v>
      </c>
      <c r="C63" s="194" t="s">
        <v>87</v>
      </c>
      <c r="D63" s="194" t="s">
        <v>73</v>
      </c>
      <c r="E63" s="195">
        <f t="shared" si="6"/>
        <v>1.3</v>
      </c>
      <c r="F63" s="196" t="s">
        <v>68</v>
      </c>
      <c r="G63" s="197" t="s">
        <v>23</v>
      </c>
      <c r="H63" s="198" t="s">
        <v>44</v>
      </c>
      <c r="I63" s="194" t="s">
        <v>571</v>
      </c>
      <c r="J63" s="216">
        <v>1092</v>
      </c>
      <c r="K63" s="200" t="s">
        <v>557</v>
      </c>
      <c r="L63" s="200">
        <v>44071</v>
      </c>
      <c r="M63" s="197" t="s">
        <v>38</v>
      </c>
      <c r="N63" s="191" t="s">
        <v>572</v>
      </c>
      <c r="O63" s="191" t="s">
        <v>573</v>
      </c>
      <c r="P63" s="194" t="s">
        <v>233</v>
      </c>
      <c r="Q63" s="194"/>
      <c r="R63" s="201"/>
      <c r="S63" s="12"/>
      <c r="T63" s="10">
        <f t="shared" si="9"/>
        <v>-1</v>
      </c>
      <c r="U63" s="195">
        <f t="shared" si="10"/>
        <v>1</v>
      </c>
      <c r="W63" s="218" t="str">
        <f t="shared" si="3"/>
        <v/>
      </c>
    </row>
    <row r="64" spans="1:23" s="209" customFormat="1" ht="15" customHeight="1" x14ac:dyDescent="0.2">
      <c r="A64" s="192" t="s">
        <v>19</v>
      </c>
      <c r="B64" s="192" t="s">
        <v>574</v>
      </c>
      <c r="C64" s="194" t="s">
        <v>575</v>
      </c>
      <c r="D64" s="194" t="s">
        <v>576</v>
      </c>
      <c r="E64" s="195">
        <f t="shared" si="6"/>
        <v>0.39436619718309857</v>
      </c>
      <c r="F64" s="196" t="s">
        <v>22</v>
      </c>
      <c r="G64" s="197" t="s">
        <v>23</v>
      </c>
      <c r="H64" s="198" t="s">
        <v>36</v>
      </c>
      <c r="I64" s="194" t="s">
        <v>577</v>
      </c>
      <c r="J64" s="216">
        <v>9835.74</v>
      </c>
      <c r="K64" s="200">
        <v>44075</v>
      </c>
      <c r="L64" s="200">
        <v>44084</v>
      </c>
      <c r="M64" s="197" t="s">
        <v>26</v>
      </c>
      <c r="N64" s="191" t="s">
        <v>578</v>
      </c>
      <c r="O64" s="191" t="s">
        <v>579</v>
      </c>
      <c r="P64" s="194" t="s">
        <v>233</v>
      </c>
      <c r="Q64" s="194"/>
      <c r="R64" s="201"/>
      <c r="S64" s="12"/>
      <c r="T64" s="10">
        <f t="shared" si="9"/>
        <v>-1</v>
      </c>
      <c r="U64" s="195">
        <f t="shared" si="10"/>
        <v>1</v>
      </c>
      <c r="W64" s="218" t="str">
        <f t="shared" si="3"/>
        <v/>
      </c>
    </row>
    <row r="65" spans="1:23" s="209" customFormat="1" ht="15" customHeight="1" x14ac:dyDescent="0.2">
      <c r="A65" s="192" t="s">
        <v>19</v>
      </c>
      <c r="B65" s="192" t="s">
        <v>580</v>
      </c>
      <c r="C65" s="194" t="s">
        <v>494</v>
      </c>
      <c r="D65" s="194" t="s">
        <v>473</v>
      </c>
      <c r="E65" s="195">
        <f t="shared" si="6"/>
        <v>0.46666666666666667</v>
      </c>
      <c r="F65" s="196" t="s">
        <v>22</v>
      </c>
      <c r="G65" s="197" t="s">
        <v>23</v>
      </c>
      <c r="H65" s="198" t="s">
        <v>581</v>
      </c>
      <c r="I65" s="194" t="s">
        <v>582</v>
      </c>
      <c r="J65" s="199">
        <v>6635.8</v>
      </c>
      <c r="K65" s="200">
        <v>44082</v>
      </c>
      <c r="L65" s="200">
        <v>44084</v>
      </c>
      <c r="M65" s="197" t="s">
        <v>26</v>
      </c>
      <c r="N65" s="191" t="s">
        <v>583</v>
      </c>
      <c r="O65" s="191"/>
      <c r="P65" s="194" t="s">
        <v>233</v>
      </c>
      <c r="Q65" s="194"/>
      <c r="R65" s="201"/>
      <c r="S65" s="12"/>
      <c r="T65" s="10">
        <f t="shared" si="9"/>
        <v>-1</v>
      </c>
      <c r="U65" s="195">
        <f t="shared" si="10"/>
        <v>1</v>
      </c>
      <c r="W65" s="218" t="str">
        <f t="shared" si="3"/>
        <v/>
      </c>
    </row>
    <row r="66" spans="1:23" s="209" customFormat="1" ht="15" customHeight="1" x14ac:dyDescent="0.2">
      <c r="A66" s="192" t="s">
        <v>19</v>
      </c>
      <c r="B66" s="192" t="s">
        <v>584</v>
      </c>
      <c r="C66" s="194" t="s">
        <v>136</v>
      </c>
      <c r="D66" s="194" t="s">
        <v>65</v>
      </c>
      <c r="E66" s="195">
        <f t="shared" si="6"/>
        <v>0.78947368421052633</v>
      </c>
      <c r="F66" s="196" t="s">
        <v>22</v>
      </c>
      <c r="G66" s="197" t="s">
        <v>23</v>
      </c>
      <c r="H66" s="198" t="s">
        <v>91</v>
      </c>
      <c r="I66" s="194" t="s">
        <v>585</v>
      </c>
      <c r="J66" s="199">
        <v>2884.5</v>
      </c>
      <c r="K66" s="200">
        <v>44083</v>
      </c>
      <c r="L66" s="200">
        <v>44085</v>
      </c>
      <c r="M66" s="197" t="s">
        <v>38</v>
      </c>
      <c r="N66" s="191" t="s">
        <v>586</v>
      </c>
      <c r="O66" s="191"/>
      <c r="P66" s="194" t="s">
        <v>233</v>
      </c>
      <c r="Q66" s="194"/>
      <c r="R66" s="201"/>
      <c r="S66" s="12"/>
      <c r="T66" s="10">
        <f t="shared" si="9"/>
        <v>-1</v>
      </c>
      <c r="U66" s="195">
        <f t="shared" si="10"/>
        <v>1</v>
      </c>
      <c r="W66" s="218" t="str">
        <f t="shared" si="3"/>
        <v/>
      </c>
    </row>
    <row r="67" spans="1:23" s="209" customFormat="1" ht="15" customHeight="1" x14ac:dyDescent="0.2">
      <c r="A67" s="192" t="s">
        <v>19</v>
      </c>
      <c r="B67" s="192" t="s">
        <v>587</v>
      </c>
      <c r="C67" s="194" t="s">
        <v>34</v>
      </c>
      <c r="D67" s="194" t="s">
        <v>494</v>
      </c>
      <c r="E67" s="195">
        <f t="shared" si="6"/>
        <v>0.5625</v>
      </c>
      <c r="F67" s="196" t="s">
        <v>22</v>
      </c>
      <c r="G67" s="197" t="s">
        <v>23</v>
      </c>
      <c r="H67" s="198" t="s">
        <v>44</v>
      </c>
      <c r="I67" s="194" t="s">
        <v>588</v>
      </c>
      <c r="J67" s="199">
        <v>3057.75</v>
      </c>
      <c r="K67" s="200">
        <v>44085</v>
      </c>
      <c r="L67" s="200">
        <v>44088</v>
      </c>
      <c r="M67" s="197" t="s">
        <v>38</v>
      </c>
      <c r="N67" s="191" t="s">
        <v>589</v>
      </c>
      <c r="O67" s="191"/>
      <c r="P67" s="194" t="s">
        <v>233</v>
      </c>
      <c r="Q67" s="194"/>
      <c r="R67" s="201"/>
      <c r="S67" s="12"/>
      <c r="T67" s="10">
        <f t="shared" si="9"/>
        <v>-1</v>
      </c>
      <c r="U67" s="195">
        <f t="shared" si="10"/>
        <v>1</v>
      </c>
      <c r="W67" s="218" t="str">
        <f t="shared" ref="W67:W86" si="11">IF(COUNTA(S67)=1,D67-S67,"")</f>
        <v/>
      </c>
    </row>
    <row r="68" spans="1:23" s="209" customFormat="1" ht="15" customHeight="1" x14ac:dyDescent="0.2">
      <c r="A68" s="192" t="s">
        <v>187</v>
      </c>
      <c r="B68" s="192" t="s">
        <v>590</v>
      </c>
      <c r="C68" s="194" t="s">
        <v>591</v>
      </c>
      <c r="D68" s="194" t="s">
        <v>467</v>
      </c>
      <c r="E68" s="195">
        <f t="shared" si="6"/>
        <v>0.55555555555555558</v>
      </c>
      <c r="F68" s="196" t="s">
        <v>22</v>
      </c>
      <c r="G68" s="197" t="s">
        <v>23</v>
      </c>
      <c r="H68" s="198" t="s">
        <v>44</v>
      </c>
      <c r="I68" s="194" t="s">
        <v>592</v>
      </c>
      <c r="J68" s="199">
        <v>2934</v>
      </c>
      <c r="K68" s="200">
        <v>44088</v>
      </c>
      <c r="L68" s="200">
        <v>44089</v>
      </c>
      <c r="M68" s="197" t="s">
        <v>38</v>
      </c>
      <c r="N68" s="191"/>
      <c r="O68" s="191"/>
      <c r="P68" s="194" t="s">
        <v>233</v>
      </c>
      <c r="Q68" s="194"/>
      <c r="R68" s="201"/>
      <c r="S68" s="12"/>
      <c r="T68" s="10">
        <f t="shared" si="9"/>
        <v>-1</v>
      </c>
      <c r="U68" s="195">
        <f t="shared" si="10"/>
        <v>1</v>
      </c>
      <c r="W68" s="218" t="str">
        <f t="shared" si="11"/>
        <v/>
      </c>
    </row>
    <row r="69" spans="1:23" s="209" customFormat="1" ht="15" customHeight="1" x14ac:dyDescent="0.2">
      <c r="A69" s="192" t="s">
        <v>187</v>
      </c>
      <c r="B69" s="192" t="s">
        <v>593</v>
      </c>
      <c r="C69" s="194" t="s">
        <v>594</v>
      </c>
      <c r="D69" s="194" t="s">
        <v>595</v>
      </c>
      <c r="E69" s="195">
        <f t="shared" si="6"/>
        <v>0.40740740740740738</v>
      </c>
      <c r="F69" s="196" t="s">
        <v>22</v>
      </c>
      <c r="G69" s="197" t="s">
        <v>23</v>
      </c>
      <c r="H69" s="198" t="s">
        <v>44</v>
      </c>
      <c r="I69" s="194" t="s">
        <v>596</v>
      </c>
      <c r="J69" s="199">
        <v>4023</v>
      </c>
      <c r="K69" s="200">
        <v>44088</v>
      </c>
      <c r="L69" s="200">
        <v>44089</v>
      </c>
      <c r="M69" s="197" t="s">
        <v>38</v>
      </c>
      <c r="N69" s="191"/>
      <c r="O69" s="191"/>
      <c r="P69" s="194" t="s">
        <v>233</v>
      </c>
      <c r="Q69" s="194"/>
      <c r="R69" s="201"/>
      <c r="S69" s="12"/>
      <c r="T69" s="10">
        <f t="shared" si="9"/>
        <v>-1</v>
      </c>
      <c r="U69" s="195">
        <f t="shared" si="10"/>
        <v>1</v>
      </c>
      <c r="W69" s="218" t="str">
        <f t="shared" si="11"/>
        <v/>
      </c>
    </row>
    <row r="70" spans="1:23" s="209" customFormat="1" ht="15" customHeight="1" x14ac:dyDescent="0.2">
      <c r="A70" s="192" t="s">
        <v>187</v>
      </c>
      <c r="B70" s="192" t="s">
        <v>597</v>
      </c>
      <c r="C70" s="194" t="s">
        <v>472</v>
      </c>
      <c r="D70" s="194" t="s">
        <v>34</v>
      </c>
      <c r="E70" s="195">
        <f t="shared" si="6"/>
        <v>0.7142857142857143</v>
      </c>
      <c r="F70" s="196" t="s">
        <v>68</v>
      </c>
      <c r="G70" s="197" t="s">
        <v>23</v>
      </c>
      <c r="H70" s="198" t="s">
        <v>44</v>
      </c>
      <c r="I70" s="194" t="s">
        <v>598</v>
      </c>
      <c r="J70" s="199">
        <v>1115.0999999999999</v>
      </c>
      <c r="K70" s="200">
        <v>44088</v>
      </c>
      <c r="L70" s="200">
        <v>44089</v>
      </c>
      <c r="M70" s="197" t="s">
        <v>38</v>
      </c>
      <c r="N70" s="191"/>
      <c r="O70" s="191"/>
      <c r="P70" s="194" t="s">
        <v>233</v>
      </c>
      <c r="Q70" s="194"/>
      <c r="R70" s="201"/>
      <c r="S70" s="12"/>
      <c r="T70" s="10">
        <f t="shared" si="9"/>
        <v>-1</v>
      </c>
      <c r="U70" s="195">
        <f t="shared" si="10"/>
        <v>1</v>
      </c>
      <c r="W70" s="218" t="str">
        <f t="shared" si="11"/>
        <v/>
      </c>
    </row>
    <row r="71" spans="1:23" s="209" customFormat="1" ht="15" customHeight="1" x14ac:dyDescent="0.2">
      <c r="A71" s="192" t="s">
        <v>187</v>
      </c>
      <c r="B71" s="192" t="s">
        <v>599</v>
      </c>
      <c r="C71" s="194" t="s">
        <v>472</v>
      </c>
      <c r="D71" s="194" t="s">
        <v>34</v>
      </c>
      <c r="E71" s="195">
        <f t="shared" si="6"/>
        <v>0.7142857142857143</v>
      </c>
      <c r="F71" s="196" t="s">
        <v>68</v>
      </c>
      <c r="G71" s="197" t="s">
        <v>23</v>
      </c>
      <c r="H71" s="198" t="s">
        <v>600</v>
      </c>
      <c r="I71" s="194" t="s">
        <v>601</v>
      </c>
      <c r="J71" s="199">
        <v>554.4</v>
      </c>
      <c r="K71" s="200">
        <v>44095</v>
      </c>
      <c r="L71" s="200">
        <v>44095</v>
      </c>
      <c r="M71" s="197" t="s">
        <v>38</v>
      </c>
      <c r="N71" s="191"/>
      <c r="O71" s="191"/>
      <c r="P71" s="194" t="s">
        <v>233</v>
      </c>
      <c r="Q71" s="194"/>
      <c r="R71" s="201"/>
      <c r="S71" s="12"/>
      <c r="T71" s="10">
        <f t="shared" si="9"/>
        <v>-1</v>
      </c>
      <c r="U71" s="195">
        <f t="shared" si="10"/>
        <v>1</v>
      </c>
      <c r="W71" s="218" t="str">
        <f t="shared" si="11"/>
        <v/>
      </c>
    </row>
    <row r="72" spans="1:23" s="209" customFormat="1" ht="15" customHeight="1" x14ac:dyDescent="0.2">
      <c r="A72" s="192" t="s">
        <v>187</v>
      </c>
      <c r="B72" s="192" t="s">
        <v>602</v>
      </c>
      <c r="C72" s="194" t="s">
        <v>80</v>
      </c>
      <c r="D72" s="194" t="s">
        <v>34</v>
      </c>
      <c r="E72" s="195">
        <f t="shared" si="6"/>
        <v>0.6</v>
      </c>
      <c r="F72" s="196" t="s">
        <v>68</v>
      </c>
      <c r="G72" s="197" t="s">
        <v>23</v>
      </c>
      <c r="H72" s="198" t="s">
        <v>44</v>
      </c>
      <c r="I72" s="194" t="s">
        <v>603</v>
      </c>
      <c r="J72" s="199">
        <v>1115.0999999999999</v>
      </c>
      <c r="K72" s="200">
        <v>44088</v>
      </c>
      <c r="L72" s="200">
        <v>44089</v>
      </c>
      <c r="M72" s="197" t="s">
        <v>26</v>
      </c>
      <c r="N72" s="191"/>
      <c r="O72" s="191"/>
      <c r="P72" s="194" t="s">
        <v>233</v>
      </c>
      <c r="Q72" s="194"/>
      <c r="R72" s="201"/>
      <c r="S72" s="12"/>
      <c r="T72" s="10">
        <f t="shared" si="9"/>
        <v>-1</v>
      </c>
      <c r="U72" s="195">
        <f t="shared" si="10"/>
        <v>1</v>
      </c>
      <c r="W72" s="218" t="str">
        <f t="shared" si="11"/>
        <v/>
      </c>
    </row>
    <row r="73" spans="1:23" s="209" customFormat="1" ht="15" customHeight="1" x14ac:dyDescent="0.2">
      <c r="A73" s="192" t="s">
        <v>187</v>
      </c>
      <c r="B73" s="192" t="s">
        <v>604</v>
      </c>
      <c r="C73" s="194" t="s">
        <v>80</v>
      </c>
      <c r="D73" s="194" t="s">
        <v>34</v>
      </c>
      <c r="E73" s="195">
        <f t="shared" si="6"/>
        <v>0.6</v>
      </c>
      <c r="F73" s="196" t="s">
        <v>68</v>
      </c>
      <c r="G73" s="197" t="s">
        <v>23</v>
      </c>
      <c r="H73" s="198" t="s">
        <v>600</v>
      </c>
      <c r="I73" s="194" t="s">
        <v>605</v>
      </c>
      <c r="J73" s="199">
        <v>554.4</v>
      </c>
      <c r="K73" s="200">
        <v>44095</v>
      </c>
      <c r="L73" s="200">
        <v>44095</v>
      </c>
      <c r="M73" s="197" t="s">
        <v>26</v>
      </c>
      <c r="N73" s="191"/>
      <c r="O73" s="191"/>
      <c r="P73" s="194" t="s">
        <v>233</v>
      </c>
      <c r="Q73" s="194"/>
      <c r="R73" s="201"/>
      <c r="S73" s="12"/>
      <c r="T73" s="10">
        <f t="shared" si="9"/>
        <v>-1</v>
      </c>
      <c r="U73" s="195">
        <f t="shared" si="10"/>
        <v>1</v>
      </c>
      <c r="W73" s="218" t="str">
        <f t="shared" si="11"/>
        <v/>
      </c>
    </row>
    <row r="74" spans="1:23" s="209" customFormat="1" ht="15" customHeight="1" x14ac:dyDescent="0.2">
      <c r="A74" s="192" t="s">
        <v>187</v>
      </c>
      <c r="B74" s="192" t="s">
        <v>606</v>
      </c>
      <c r="C74" s="194" t="s">
        <v>607</v>
      </c>
      <c r="D74" s="194" t="s">
        <v>608</v>
      </c>
      <c r="E74" s="195">
        <f t="shared" si="6"/>
        <v>8.4905660377358486E-2</v>
      </c>
      <c r="F74" s="196" t="s">
        <v>22</v>
      </c>
      <c r="G74" s="197" t="s">
        <v>23</v>
      </c>
      <c r="H74" s="198" t="s">
        <v>44</v>
      </c>
      <c r="I74" s="194" t="s">
        <v>609</v>
      </c>
      <c r="J74" s="199">
        <v>12586.5</v>
      </c>
      <c r="K74" s="200">
        <v>44095</v>
      </c>
      <c r="L74" s="200" t="s">
        <v>371</v>
      </c>
      <c r="M74" s="197" t="s">
        <v>26</v>
      </c>
      <c r="N74" s="191"/>
      <c r="O74" s="191"/>
      <c r="P74" s="194" t="s">
        <v>233</v>
      </c>
      <c r="Q74" s="194"/>
      <c r="R74" s="201"/>
      <c r="S74" s="12"/>
      <c r="T74" s="10">
        <f t="shared" si="9"/>
        <v>-1</v>
      </c>
      <c r="U74" s="195">
        <f t="shared" si="10"/>
        <v>1</v>
      </c>
      <c r="W74" s="218" t="str">
        <f t="shared" si="11"/>
        <v/>
      </c>
    </row>
    <row r="75" spans="1:23" s="209" customFormat="1" ht="15" customHeight="1" x14ac:dyDescent="0.2">
      <c r="A75" s="192" t="s">
        <v>187</v>
      </c>
      <c r="B75" s="192" t="s">
        <v>610</v>
      </c>
      <c r="C75" s="194" t="s">
        <v>611</v>
      </c>
      <c r="D75" s="194" t="s">
        <v>612</v>
      </c>
      <c r="E75" s="195">
        <f t="shared" si="6"/>
        <v>0.12600536193029491</v>
      </c>
      <c r="F75" s="196" t="s">
        <v>22</v>
      </c>
      <c r="G75" s="197" t="s">
        <v>23</v>
      </c>
      <c r="H75" s="198" t="s">
        <v>44</v>
      </c>
      <c r="I75" s="194" t="s">
        <v>613</v>
      </c>
      <c r="J75" s="199">
        <v>11596.5</v>
      </c>
      <c r="K75" s="200">
        <v>44095</v>
      </c>
      <c r="L75" s="200" t="s">
        <v>371</v>
      </c>
      <c r="M75" s="197" t="s">
        <v>26</v>
      </c>
      <c r="N75" s="191"/>
      <c r="O75" s="191"/>
      <c r="P75" s="194" t="s">
        <v>233</v>
      </c>
      <c r="Q75" s="194"/>
      <c r="R75" s="201"/>
      <c r="S75" s="12"/>
      <c r="T75" s="10">
        <f t="shared" si="9"/>
        <v>-1</v>
      </c>
      <c r="U75" s="195">
        <f t="shared" si="10"/>
        <v>1</v>
      </c>
      <c r="W75" s="218" t="str">
        <f t="shared" si="11"/>
        <v/>
      </c>
    </row>
    <row r="76" spans="1:23" s="209" customFormat="1" ht="15" customHeight="1" x14ac:dyDescent="0.2">
      <c r="A76" s="192" t="s">
        <v>187</v>
      </c>
      <c r="B76" s="192" t="s">
        <v>614</v>
      </c>
      <c r="C76" s="194" t="s">
        <v>80</v>
      </c>
      <c r="D76" s="194" t="s">
        <v>34</v>
      </c>
      <c r="E76" s="195">
        <f t="shared" si="6"/>
        <v>0.6</v>
      </c>
      <c r="F76" s="196" t="s">
        <v>68</v>
      </c>
      <c r="G76" s="197" t="s">
        <v>23</v>
      </c>
      <c r="H76" s="198" t="s">
        <v>44</v>
      </c>
      <c r="I76" s="194" t="s">
        <v>615</v>
      </c>
      <c r="J76" s="199">
        <v>1115.0999999999999</v>
      </c>
      <c r="K76" s="200">
        <v>44088</v>
      </c>
      <c r="L76" s="200">
        <v>44089</v>
      </c>
      <c r="M76" s="197" t="s">
        <v>38</v>
      </c>
      <c r="N76" s="191"/>
      <c r="O76" s="191"/>
      <c r="P76" s="194" t="s">
        <v>233</v>
      </c>
      <c r="Q76" s="194"/>
      <c r="R76" s="201"/>
      <c r="S76" s="12"/>
      <c r="T76" s="10">
        <f t="shared" si="9"/>
        <v>-1</v>
      </c>
      <c r="U76" s="195">
        <f t="shared" si="10"/>
        <v>1</v>
      </c>
      <c r="W76" s="218" t="str">
        <f t="shared" si="11"/>
        <v/>
      </c>
    </row>
    <row r="77" spans="1:23" s="209" customFormat="1" ht="15" customHeight="1" x14ac:dyDescent="0.2">
      <c r="A77" s="192" t="s">
        <v>187</v>
      </c>
      <c r="B77" s="192" t="s">
        <v>616</v>
      </c>
      <c r="C77" s="194" t="s">
        <v>80</v>
      </c>
      <c r="D77" s="194" t="s">
        <v>34</v>
      </c>
      <c r="E77" s="195">
        <f t="shared" si="6"/>
        <v>0.6</v>
      </c>
      <c r="F77" s="196" t="s">
        <v>68</v>
      </c>
      <c r="G77" s="197" t="s">
        <v>23</v>
      </c>
      <c r="H77" s="198" t="s">
        <v>600</v>
      </c>
      <c r="I77" s="194" t="s">
        <v>617</v>
      </c>
      <c r="J77" s="199">
        <v>554.4</v>
      </c>
      <c r="K77" s="200">
        <v>44095</v>
      </c>
      <c r="L77" s="200">
        <v>44095</v>
      </c>
      <c r="M77" s="197" t="s">
        <v>38</v>
      </c>
      <c r="N77" s="191"/>
      <c r="O77" s="191"/>
      <c r="P77" s="194" t="s">
        <v>233</v>
      </c>
      <c r="Q77" s="194"/>
      <c r="R77" s="201"/>
      <c r="S77" s="12"/>
      <c r="T77" s="10">
        <f t="shared" si="9"/>
        <v>-1</v>
      </c>
      <c r="U77" s="195">
        <f t="shared" si="10"/>
        <v>1</v>
      </c>
      <c r="W77" s="218" t="str">
        <f t="shared" si="11"/>
        <v/>
      </c>
    </row>
    <row r="78" spans="1:23" s="209" customFormat="1" ht="15" customHeight="1" x14ac:dyDescent="0.2">
      <c r="A78" s="192" t="s">
        <v>19</v>
      </c>
      <c r="B78" s="192" t="s">
        <v>618</v>
      </c>
      <c r="C78" s="194" t="s">
        <v>492</v>
      </c>
      <c r="D78" s="194" t="s">
        <v>34</v>
      </c>
      <c r="E78" s="195">
        <f t="shared" si="6"/>
        <v>0.65517241379310343</v>
      </c>
      <c r="F78" s="196" t="s">
        <v>68</v>
      </c>
      <c r="G78" s="197" t="s">
        <v>23</v>
      </c>
      <c r="H78" s="198" t="s">
        <v>44</v>
      </c>
      <c r="I78" s="194" t="s">
        <v>619</v>
      </c>
      <c r="J78" s="199">
        <v>1115.0999999999999</v>
      </c>
      <c r="K78" s="200">
        <v>44097</v>
      </c>
      <c r="L78" s="200">
        <v>44102</v>
      </c>
      <c r="M78" s="197" t="s">
        <v>38</v>
      </c>
      <c r="N78" s="191" t="s">
        <v>620</v>
      </c>
      <c r="O78" s="191"/>
      <c r="P78" s="194" t="s">
        <v>233</v>
      </c>
      <c r="Q78" s="194"/>
      <c r="R78" s="201"/>
      <c r="S78" s="12"/>
      <c r="T78" s="10">
        <f t="shared" si="9"/>
        <v>-1</v>
      </c>
      <c r="U78" s="195">
        <f t="shared" si="10"/>
        <v>1</v>
      </c>
      <c r="W78" s="218" t="str">
        <f t="shared" si="11"/>
        <v/>
      </c>
    </row>
    <row r="79" spans="1:23" s="209" customFormat="1" ht="15" customHeight="1" x14ac:dyDescent="0.2">
      <c r="A79" s="192" t="s">
        <v>187</v>
      </c>
      <c r="B79" s="192" t="s">
        <v>621</v>
      </c>
      <c r="C79" s="194" t="s">
        <v>76</v>
      </c>
      <c r="D79" s="194" t="s">
        <v>34</v>
      </c>
      <c r="E79" s="195">
        <f t="shared" si="6"/>
        <v>1</v>
      </c>
      <c r="F79" s="196" t="s">
        <v>68</v>
      </c>
      <c r="G79" s="197" t="s">
        <v>23</v>
      </c>
      <c r="H79" s="198" t="s">
        <v>44</v>
      </c>
      <c r="I79" s="194" t="s">
        <v>622</v>
      </c>
      <c r="J79" s="199">
        <v>1115.0999999999999</v>
      </c>
      <c r="K79" s="200">
        <v>44098</v>
      </c>
      <c r="L79" s="200">
        <v>44099</v>
      </c>
      <c r="M79" s="197" t="s">
        <v>26</v>
      </c>
      <c r="N79" s="191"/>
      <c r="O79" s="191"/>
      <c r="P79" s="194" t="s">
        <v>233</v>
      </c>
      <c r="Q79" s="194"/>
      <c r="R79" s="201"/>
      <c r="S79" s="12"/>
      <c r="T79" s="10">
        <f t="shared" si="9"/>
        <v>-1</v>
      </c>
      <c r="U79" s="195">
        <f t="shared" si="10"/>
        <v>1</v>
      </c>
      <c r="W79" s="218" t="str">
        <f t="shared" si="11"/>
        <v/>
      </c>
    </row>
    <row r="80" spans="1:23" ht="16" x14ac:dyDescent="0.2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2">SUM(D80-C80)/C80*100%</f>
        <v>0.2</v>
      </c>
      <c r="F80" s="141" t="s">
        <v>22</v>
      </c>
      <c r="G80" s="142" t="s">
        <v>374</v>
      </c>
      <c r="H80" s="143" t="s">
        <v>375</v>
      </c>
      <c r="I80" s="14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9"/>
        <v>-0.18</v>
      </c>
      <c r="U80" s="140">
        <f t="shared" si="10"/>
        <v>0.31666666666666665</v>
      </c>
      <c r="V80" s="53" t="s">
        <v>242</v>
      </c>
      <c r="W80" s="218">
        <f t="shared" si="11"/>
        <v>38</v>
      </c>
    </row>
    <row r="81" spans="1:23" s="209" customFormat="1" ht="15" customHeight="1" x14ac:dyDescent="0.2">
      <c r="A81" s="192" t="s">
        <v>52</v>
      </c>
      <c r="B81" s="192" t="s">
        <v>379</v>
      </c>
      <c r="C81" s="193" t="s">
        <v>623</v>
      </c>
      <c r="D81" s="194" t="s">
        <v>468</v>
      </c>
      <c r="E81" s="195">
        <f t="shared" si="6"/>
        <v>0.95918367346938771</v>
      </c>
      <c r="F81" s="196" t="s">
        <v>35</v>
      </c>
      <c r="G81" s="197" t="s">
        <v>374</v>
      </c>
      <c r="H81" s="198" t="s">
        <v>44</v>
      </c>
      <c r="I81" s="194" t="s">
        <v>380</v>
      </c>
      <c r="J81" s="199">
        <v>661.05</v>
      </c>
      <c r="K81" s="200">
        <v>44000</v>
      </c>
      <c r="L81" s="200">
        <v>44001</v>
      </c>
      <c r="M81" s="197" t="s">
        <v>26</v>
      </c>
      <c r="N81" s="191" t="s">
        <v>624</v>
      </c>
      <c r="O81" s="191" t="s">
        <v>624</v>
      </c>
      <c r="P81" s="194" t="s">
        <v>29</v>
      </c>
      <c r="Q81" s="194" t="s">
        <v>625</v>
      </c>
      <c r="R81" s="201" t="s">
        <v>491</v>
      </c>
      <c r="S81" s="194" t="s">
        <v>464</v>
      </c>
      <c r="T81" s="195">
        <f t="shared" si="9"/>
        <v>6.1224489795918366E-2</v>
      </c>
      <c r="U81" s="195">
        <f t="shared" si="10"/>
        <v>0.45833333333333331</v>
      </c>
      <c r="W81" s="218">
        <f t="shared" si="11"/>
        <v>44</v>
      </c>
    </row>
    <row r="82" spans="1:23" s="209" customFormat="1" ht="15" customHeight="1" x14ac:dyDescent="0.2">
      <c r="A82" s="192" t="s">
        <v>52</v>
      </c>
      <c r="B82" s="192" t="s">
        <v>381</v>
      </c>
      <c r="C82" s="193" t="s">
        <v>626</v>
      </c>
      <c r="D82" s="194" t="s">
        <v>483</v>
      </c>
      <c r="E82" s="195">
        <f t="shared" si="6"/>
        <v>0.8571428571428571</v>
      </c>
      <c r="F82" s="197" t="s">
        <v>22</v>
      </c>
      <c r="G82" s="197" t="s">
        <v>374</v>
      </c>
      <c r="H82" s="198" t="s">
        <v>44</v>
      </c>
      <c r="I82" s="194" t="s">
        <v>382</v>
      </c>
      <c r="J82" s="203">
        <v>4295.25</v>
      </c>
      <c r="K82" s="200">
        <v>43997</v>
      </c>
      <c r="L82" s="200">
        <v>43997</v>
      </c>
      <c r="M82" s="197" t="s">
        <v>26</v>
      </c>
      <c r="N82" s="194" t="s">
        <v>627</v>
      </c>
      <c r="O82" s="194" t="s">
        <v>628</v>
      </c>
      <c r="P82" s="204" t="s">
        <v>29</v>
      </c>
      <c r="Q82" s="194" t="s">
        <v>629</v>
      </c>
      <c r="R82" s="201">
        <v>44096</v>
      </c>
      <c r="S82" s="194" t="s">
        <v>476</v>
      </c>
      <c r="T82" s="195">
        <f t="shared" si="9"/>
        <v>0.2857142857142857</v>
      </c>
      <c r="U82" s="195">
        <f t="shared" si="10"/>
        <v>0.30769230769230771</v>
      </c>
      <c r="W82" s="218">
        <f t="shared" si="11"/>
        <v>32</v>
      </c>
    </row>
    <row r="83" spans="1:23" s="209" customFormat="1" ht="15" customHeight="1" x14ac:dyDescent="0.2">
      <c r="A83" s="192" t="s">
        <v>52</v>
      </c>
      <c r="B83" s="192" t="s">
        <v>383</v>
      </c>
      <c r="C83" s="193" t="s">
        <v>136</v>
      </c>
      <c r="D83" s="194" t="s">
        <v>34</v>
      </c>
      <c r="E83" s="195">
        <f t="shared" si="6"/>
        <v>0.26315789473684209</v>
      </c>
      <c r="F83" s="197" t="s">
        <v>68</v>
      </c>
      <c r="G83" s="197" t="s">
        <v>374</v>
      </c>
      <c r="H83" s="198" t="s">
        <v>44</v>
      </c>
      <c r="I83" s="194" t="s">
        <v>384</v>
      </c>
      <c r="J83" s="203">
        <v>1357.65</v>
      </c>
      <c r="K83" s="200">
        <v>44027</v>
      </c>
      <c r="L83" s="200">
        <v>44033</v>
      </c>
      <c r="M83" s="197" t="s">
        <v>38</v>
      </c>
      <c r="N83" s="194" t="s">
        <v>630</v>
      </c>
      <c r="O83" s="194" t="s">
        <v>631</v>
      </c>
      <c r="P83" s="204" t="s">
        <v>29</v>
      </c>
      <c r="Q83" s="194" t="s">
        <v>632</v>
      </c>
      <c r="R83" s="201">
        <v>44096</v>
      </c>
      <c r="S83" s="194" t="s">
        <v>499</v>
      </c>
      <c r="T83" s="195">
        <f t="shared" si="9"/>
        <v>0.15789473684210525</v>
      </c>
      <c r="U83" s="195">
        <f t="shared" si="10"/>
        <v>8.3333333333333329E-2</v>
      </c>
      <c r="W83" s="218">
        <f t="shared" si="11"/>
        <v>4</v>
      </c>
    </row>
    <row r="84" spans="1:23" s="209" customFormat="1" ht="15" customHeight="1" x14ac:dyDescent="0.2">
      <c r="A84" s="192" t="s">
        <v>52</v>
      </c>
      <c r="B84" s="192" t="s">
        <v>385</v>
      </c>
      <c r="C84" s="193" t="s">
        <v>633</v>
      </c>
      <c r="D84" s="194" t="s">
        <v>499</v>
      </c>
      <c r="E84" s="195">
        <f t="shared" si="6"/>
        <v>0.33333333333333331</v>
      </c>
      <c r="F84" s="197" t="s">
        <v>68</v>
      </c>
      <c r="G84" s="197" t="s">
        <v>374</v>
      </c>
      <c r="H84" s="198" t="s">
        <v>44</v>
      </c>
      <c r="I84" s="194" t="s">
        <v>386</v>
      </c>
      <c r="J84" s="203">
        <v>1265.25</v>
      </c>
      <c r="K84" s="200">
        <v>44027</v>
      </c>
      <c r="L84" s="200">
        <v>44029</v>
      </c>
      <c r="M84" s="197" t="s">
        <v>26</v>
      </c>
      <c r="N84" s="194" t="s">
        <v>634</v>
      </c>
      <c r="O84" s="194" t="s">
        <v>635</v>
      </c>
      <c r="P84" s="204" t="s">
        <v>29</v>
      </c>
      <c r="Q84" s="194" t="s">
        <v>636</v>
      </c>
      <c r="R84" s="201">
        <v>44096</v>
      </c>
      <c r="S84" s="194" t="s">
        <v>470</v>
      </c>
      <c r="T84" s="195">
        <f t="shared" si="9"/>
        <v>0.21212121212121213</v>
      </c>
      <c r="U84" s="195">
        <f t="shared" si="10"/>
        <v>9.0909090909090912E-2</v>
      </c>
      <c r="W84" s="218">
        <f t="shared" si="11"/>
        <v>4</v>
      </c>
    </row>
    <row r="85" spans="1:23" s="209" customFormat="1" ht="15" customHeight="1" x14ac:dyDescent="0.2">
      <c r="A85" s="192" t="s">
        <v>52</v>
      </c>
      <c r="B85" s="192" t="s">
        <v>387</v>
      </c>
      <c r="C85" s="193" t="s">
        <v>633</v>
      </c>
      <c r="D85" s="194" t="s">
        <v>476</v>
      </c>
      <c r="E85" s="195">
        <f t="shared" si="6"/>
        <v>1.1818181818181819</v>
      </c>
      <c r="F85" s="197" t="s">
        <v>68</v>
      </c>
      <c r="G85" s="197" t="s">
        <v>374</v>
      </c>
      <c r="H85" s="198" t="s">
        <v>44</v>
      </c>
      <c r="I85" s="194" t="s">
        <v>388</v>
      </c>
      <c r="J85" s="203">
        <v>1450.05</v>
      </c>
      <c r="K85" s="200">
        <v>44033</v>
      </c>
      <c r="L85" s="200">
        <v>44034</v>
      </c>
      <c r="M85" s="197" t="s">
        <v>38</v>
      </c>
      <c r="N85" s="194" t="s">
        <v>637</v>
      </c>
      <c r="O85" s="194" t="s">
        <v>638</v>
      </c>
      <c r="P85" s="194" t="s">
        <v>29</v>
      </c>
      <c r="Q85" s="194" t="s">
        <v>639</v>
      </c>
      <c r="R85" s="201">
        <v>44096</v>
      </c>
      <c r="S85" s="194" t="s">
        <v>34</v>
      </c>
      <c r="T85" s="195">
        <f t="shared" si="9"/>
        <v>0.45454545454545453</v>
      </c>
      <c r="U85" s="195">
        <f t="shared" si="10"/>
        <v>0.33333333333333331</v>
      </c>
      <c r="W85" s="218">
        <f t="shared" si="11"/>
        <v>24</v>
      </c>
    </row>
    <row r="86" spans="1:23" s="209" customFormat="1" ht="15" customHeight="1" x14ac:dyDescent="0.2">
      <c r="A86" s="192" t="s">
        <v>52</v>
      </c>
      <c r="B86" s="192" t="s">
        <v>640</v>
      </c>
      <c r="C86" s="194" t="s">
        <v>641</v>
      </c>
      <c r="D86" s="194" t="s">
        <v>76</v>
      </c>
      <c r="E86" s="195">
        <f t="shared" si="6"/>
        <v>1</v>
      </c>
      <c r="F86" s="197" t="s">
        <v>68</v>
      </c>
      <c r="G86" s="197" t="s">
        <v>374</v>
      </c>
      <c r="H86" s="198" t="s">
        <v>44</v>
      </c>
      <c r="I86" s="194" t="s">
        <v>642</v>
      </c>
      <c r="J86" s="203">
        <v>895.65</v>
      </c>
      <c r="K86" s="200">
        <v>44055</v>
      </c>
      <c r="L86" s="200">
        <v>44056</v>
      </c>
      <c r="M86" s="197" t="s">
        <v>26</v>
      </c>
      <c r="N86" s="194" t="s">
        <v>643</v>
      </c>
      <c r="O86" s="194" t="s">
        <v>644</v>
      </c>
      <c r="P86" s="194" t="s">
        <v>29</v>
      </c>
      <c r="Q86" s="194" t="s">
        <v>645</v>
      </c>
      <c r="R86" s="201">
        <v>44096</v>
      </c>
      <c r="S86" s="194" t="s">
        <v>76</v>
      </c>
      <c r="T86" s="195">
        <f t="shared" si="9"/>
        <v>1</v>
      </c>
      <c r="U86" s="220">
        <f t="shared" si="10"/>
        <v>0</v>
      </c>
      <c r="W86" s="218">
        <f t="shared" si="11"/>
        <v>0</v>
      </c>
    </row>
    <row r="87" spans="1:23" ht="16" customHeight="1" x14ac:dyDescent="0.2">
      <c r="R87" s="221" t="s">
        <v>647</v>
      </c>
      <c r="V87" s="222"/>
      <c r="W87" s="223">
        <f>SUMSQ(W2:W86)</f>
        <v>21037</v>
      </c>
    </row>
    <row r="88" spans="1:23" x14ac:dyDescent="0.2">
      <c r="R88" s="221" t="s">
        <v>648</v>
      </c>
      <c r="V88" s="222"/>
      <c r="W88" s="223">
        <f>COUNT(W2:W86)</f>
        <v>60</v>
      </c>
    </row>
    <row r="89" spans="1:23" x14ac:dyDescent="0.2">
      <c r="R89" s="224" t="s">
        <v>649</v>
      </c>
      <c r="V89" s="222"/>
      <c r="W89" s="225">
        <f>SQRT(W87/W88)</f>
        <v>18.724760790639401</v>
      </c>
    </row>
    <row r="94" spans="1:23" x14ac:dyDescent="0.2">
      <c r="A94">
        <v>42</v>
      </c>
      <c r="C94" s="135"/>
      <c r="S94" s="135"/>
      <c r="T94" s="56"/>
    </row>
    <row r="97" spans="3:20" ht="16" x14ac:dyDescent="0.2">
      <c r="E97" s="66" t="s">
        <v>390</v>
      </c>
      <c r="T97" s="219" t="s">
        <v>390</v>
      </c>
    </row>
    <row r="98" spans="3:20" x14ac:dyDescent="0.2">
      <c r="C98" s="226" t="s">
        <v>389</v>
      </c>
      <c r="D98" s="226"/>
      <c r="E98" s="68">
        <f>AVERAGE(E2:E86)</f>
        <v>0.69613300605749173</v>
      </c>
      <c r="G98" s="226" t="s">
        <v>389</v>
      </c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68">
        <f>AVERAGE(T2:T86)</f>
        <v>-2.5663455831541396E-2</v>
      </c>
    </row>
    <row r="99" spans="3:20" x14ac:dyDescent="0.2">
      <c r="C99" s="226" t="s">
        <v>391</v>
      </c>
      <c r="D99" s="226"/>
      <c r="E99" s="69">
        <f>AVERAGE(E2:E79)</f>
        <v>0.69713678941520762</v>
      </c>
      <c r="G99" s="226" t="s">
        <v>391</v>
      </c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68">
        <f>AVERAGE(T2:T79)</f>
        <v>-5.3498640060256349E-2</v>
      </c>
    </row>
    <row r="100" spans="3:20" x14ac:dyDescent="0.2">
      <c r="C100" s="226" t="s">
        <v>392</v>
      </c>
      <c r="D100" s="226"/>
      <c r="E100" s="69">
        <f>AVERAGE(E80:E86)</f>
        <v>0.68494799150008601</v>
      </c>
      <c r="G100" s="226" t="s">
        <v>392</v>
      </c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68">
        <f>AVERAGE(T80:T86)</f>
        <v>0.28450002557413939</v>
      </c>
    </row>
  </sheetData>
  <mergeCells count="6">
    <mergeCell ref="G99:S99"/>
    <mergeCell ref="G100:S100"/>
    <mergeCell ref="C99:D99"/>
    <mergeCell ref="C98:D98"/>
    <mergeCell ref="C100:D100"/>
    <mergeCell ref="G98:S98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sheetPr codeName="Planilha3"/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sheetPr codeName="Planilha4"/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26" t="s">
        <v>389</v>
      </c>
      <c r="D46" s="226"/>
      <c r="E46" s="68">
        <f>AVERAGE(E2:E43)</f>
        <v>0.40000000000000008</v>
      </c>
      <c r="G46" s="226" t="s">
        <v>389</v>
      </c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26" t="s">
        <v>391</v>
      </c>
      <c r="D47" s="226"/>
      <c r="E47" s="68">
        <f>AVERAGE(E2:E42)</f>
        <v>0.40000000000000013</v>
      </c>
      <c r="G47" s="226" t="s">
        <v>391</v>
      </c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68">
        <f>AVERAGE(T2:T42)</f>
        <v>0.38080269543140777</v>
      </c>
    </row>
    <row r="48" spans="1:22" x14ac:dyDescent="0.2">
      <c r="C48" s="226" t="s">
        <v>392</v>
      </c>
      <c r="D48" s="226"/>
      <c r="E48" s="68">
        <f>AVERAGE(E43)</f>
        <v>0.4</v>
      </c>
      <c r="G48" s="226" t="s">
        <v>392</v>
      </c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2020-11-25T11:56:13Z</dcterms:modified>
</cp:coreProperties>
</file>