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lter/Desktop/SCRATCH_CODE/analytics-stories/Chapter 29 - Netflix Recommendations/"/>
    </mc:Choice>
  </mc:AlternateContent>
  <xr:revisionPtr revIDLastSave="0" documentId="13_ncr:1_{60C7F304-7F18-B64B-B5DC-994BD5A6FBE7}" xr6:coauthVersionLast="47" xr6:coauthVersionMax="47" xr10:uidLastSave="{00000000-0000-0000-0000-000000000000}"/>
  <bookViews>
    <workbookView xWindow="53540" yWindow="2420" windowWidth="36240" windowHeight="23420" xr2:uid="{00000000-000D-0000-FFFF-FFFF00000000}"/>
  </bookViews>
  <sheets>
    <sheet name="Correlation sim" sheetId="4" r:id="rId1"/>
  </sheets>
  <definedNames>
    <definedName name="Claudia">'Correlation sim'!$D$11:$I$11</definedName>
    <definedName name="common">'Correlation sim'!$D$21</definedName>
    <definedName name="correlations">'Correlation sim'!$I$24:$N$30</definedName>
    <definedName name="den">'Correlation sim'!$D$28</definedName>
    <definedName name="Dupree">'Correlation sim'!$H$8:$H$14</definedName>
    <definedName name="Gene">'Correlation sim'!$D$9:$I$9</definedName>
    <definedName name="Jack">'Correlation sim'!$D$13:$I$13</definedName>
    <definedName name="Lady">'Correlation sim'!$D$8:$D$14</definedName>
    <definedName name="Lisa">'Correlation sim'!$D$8:$I$8</definedName>
    <definedName name="Listener">'Correlation sim'!$I$8:$I$14</definedName>
    <definedName name="Luck">'Correlation sim'!$F$8:$F$14</definedName>
    <definedName name="Mike">'Correlation sim'!$D$10:$I$10</definedName>
    <definedName name="Nick">'Correlation sim'!$D$12:$I$12</definedName>
    <definedName name="num">'Correlation sim'!$D$27</definedName>
    <definedName name="ratings">'Correlation sim'!$D$8:$J$14</definedName>
    <definedName name="Snakes">'Correlation sim'!$E$8:$E$14</definedName>
    <definedName name="sum1_">'Correlation sim'!$D$22</definedName>
    <definedName name="sum1sq">'Correlation sim'!$D$24</definedName>
    <definedName name="sum2_">'Correlation sim'!$D$23</definedName>
    <definedName name="sum2sq">'Correlation sim'!$D$25</definedName>
    <definedName name="Superman">'Correlation sim'!$G$8:$G$14</definedName>
    <definedName name="Toby">'Correlation sim'!$D$14:$I$14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4" l="1"/>
  <c r="F30" i="4" s="1"/>
  <c r="H30" i="4" s="1"/>
  <c r="E31" i="4"/>
  <c r="G31" i="4" s="1"/>
  <c r="E32" i="4"/>
  <c r="E33" i="4"/>
  <c r="F33" i="4" s="1"/>
  <c r="H33" i="4" s="1"/>
  <c r="E34" i="4"/>
  <c r="G34" i="4" s="1"/>
  <c r="E29" i="4"/>
  <c r="G29" i="4" s="1"/>
  <c r="E36" i="4"/>
  <c r="E37" i="4"/>
  <c r="F34" i="4" l="1"/>
  <c r="H34" i="4" s="1"/>
  <c r="F32" i="4"/>
  <c r="H32" i="4" s="1"/>
  <c r="F29" i="4"/>
  <c r="H29" i="4" s="1"/>
  <c r="F31" i="4"/>
  <c r="H31" i="4" s="1"/>
  <c r="C19" i="4"/>
  <c r="C18" i="4"/>
  <c r="D17" i="4"/>
  <c r="E17" i="4"/>
  <c r="F17" i="4"/>
  <c r="G17" i="4"/>
  <c r="H17" i="4"/>
  <c r="I17" i="4"/>
  <c r="E16" i="4"/>
  <c r="F16" i="4"/>
  <c r="G16" i="4"/>
  <c r="H16" i="4"/>
  <c r="I16" i="4"/>
  <c r="D16" i="4"/>
  <c r="H18" i="4" l="1"/>
  <c r="F19" i="4"/>
  <c r="G19" i="4"/>
  <c r="D18" i="4"/>
  <c r="I18" i="4"/>
  <c r="E18" i="4"/>
  <c r="G18" i="4"/>
  <c r="H19" i="4"/>
  <c r="D19" i="4"/>
  <c r="I19" i="4"/>
  <c r="E19" i="4"/>
  <c r="F18" i="4"/>
  <c r="J9" i="4"/>
  <c r="J10" i="4"/>
  <c r="J11" i="4"/>
  <c r="J12" i="4"/>
  <c r="J13" i="4"/>
  <c r="J14" i="4"/>
  <c r="D26" i="4" s="1"/>
  <c r="J8" i="4"/>
  <c r="G32" i="4" l="1"/>
  <c r="G30" i="4"/>
  <c r="G33" i="4"/>
  <c r="D22" i="4"/>
  <c r="N21" i="4" s="1"/>
  <c r="D36" i="4" l="1"/>
  <c r="D37" i="4" s="1"/>
</calcChain>
</file>

<file path=xl/sharedStrings.xml><?xml version="1.0" encoding="utf-8"?>
<sst xmlns="http://schemas.openxmlformats.org/spreadsheetml/2006/main" count="46" uniqueCount="24">
  <si>
    <t>Superman</t>
  </si>
  <si>
    <t>Mean</t>
  </si>
  <si>
    <t>Lana</t>
  </si>
  <si>
    <t>Manuel</t>
  </si>
  <si>
    <t>Charles</t>
  </si>
  <si>
    <t>Noel</t>
  </si>
  <si>
    <t>James</t>
  </si>
  <si>
    <t>Theresa</t>
  </si>
  <si>
    <t>Sixth Sense</t>
  </si>
  <si>
    <t>George</t>
  </si>
  <si>
    <t>correlation between selected items</t>
  </si>
  <si>
    <t>Person</t>
  </si>
  <si>
    <t>Movie</t>
  </si>
  <si>
    <t>Rating</t>
  </si>
  <si>
    <t>Similarity</t>
  </si>
  <si>
    <t>Person Mean</t>
  </si>
  <si>
    <t>Movie Rating-Mean</t>
  </si>
  <si>
    <t>Adjustment</t>
  </si>
  <si>
    <t>Final rating estimate</t>
  </si>
  <si>
    <t>Abs Similarity</t>
  </si>
  <si>
    <t>Still Alice</t>
  </si>
  <si>
    <t>Parasite</t>
  </si>
  <si>
    <t>Sully</t>
  </si>
  <si>
    <t>DodgeBall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</si>
</sst>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7:T37"/>
  <sheetViews>
    <sheetView tabSelected="1" topLeftCell="A21" zoomScale="160" zoomScaleNormal="160" workbookViewId="0">
      <selection activeCell="K51" sqref="K51"/>
    </sheetView>
  </sheetViews>
  <sheetFormatPr baseColWidth="10" defaultColWidth="9.1640625" defaultRowHeight="15" x14ac:dyDescent="0.2"/>
  <cols>
    <col min="1" max="2" width="9.1640625" style="1"/>
    <col min="3" max="3" width="20.83203125" style="1" customWidth="1"/>
    <col min="4" max="4" width="13.33203125" style="1" customWidth="1"/>
    <col min="5" max="5" width="6" style="1" customWidth="1"/>
    <col min="6" max="6" width="9.33203125" style="1" customWidth="1"/>
    <col min="7" max="7" width="16.83203125" style="1" bestFit="1" customWidth="1"/>
    <col min="8" max="8" width="11.83203125" style="1" bestFit="1" customWidth="1"/>
    <col min="9" max="9" width="7.33203125" style="1" bestFit="1" customWidth="1"/>
    <col min="10" max="10" width="6.33203125" style="1" customWidth="1"/>
    <col min="11" max="13" width="9.1640625" style="1" customWidth="1"/>
    <col min="14" max="14" width="15.1640625" style="1" customWidth="1"/>
    <col min="15" max="15" width="11.1640625" style="1" customWidth="1"/>
    <col min="16" max="16" width="12.33203125" style="1" customWidth="1"/>
    <col min="17" max="17" width="12.6640625" style="1" bestFit="1" customWidth="1"/>
    <col min="18" max="18" width="17.6640625" style="1" customWidth="1"/>
    <col min="19" max="19" width="9.1640625" style="1"/>
    <col min="20" max="20" width="11.33203125" style="1" customWidth="1"/>
    <col min="21" max="16384" width="9.1640625" style="1"/>
  </cols>
  <sheetData>
    <row r="7" spans="3:10" x14ac:dyDescent="0.2">
      <c r="D7" s="1" t="s">
        <v>8</v>
      </c>
      <c r="E7" s="1" t="s">
        <v>22</v>
      </c>
      <c r="F7" s="1" t="s">
        <v>20</v>
      </c>
      <c r="G7" s="1" t="s">
        <v>0</v>
      </c>
      <c r="H7" s="1" t="s">
        <v>23</v>
      </c>
      <c r="I7" s="1" t="s">
        <v>21</v>
      </c>
      <c r="J7" s="1" t="s">
        <v>1</v>
      </c>
    </row>
    <row r="8" spans="3:10" x14ac:dyDescent="0.2">
      <c r="C8" s="1" t="s">
        <v>2</v>
      </c>
      <c r="D8" s="1">
        <v>2.5</v>
      </c>
      <c r="E8" s="1">
        <v>3.5</v>
      </c>
      <c r="F8" s="1">
        <v>3</v>
      </c>
      <c r="G8" s="1">
        <v>3.5</v>
      </c>
      <c r="H8" s="1">
        <v>2.5</v>
      </c>
      <c r="J8" s="1">
        <f>AVERAGE(D8:I8)</f>
        <v>3</v>
      </c>
    </row>
    <row r="9" spans="3:10" x14ac:dyDescent="0.2">
      <c r="C9" s="1" t="s">
        <v>9</v>
      </c>
      <c r="D9" s="1">
        <v>3</v>
      </c>
      <c r="E9" s="1">
        <v>3.5</v>
      </c>
      <c r="F9" s="1">
        <v>1.5</v>
      </c>
      <c r="G9" s="1">
        <v>5</v>
      </c>
      <c r="H9" s="1">
        <v>3.5</v>
      </c>
      <c r="I9" s="1">
        <v>3</v>
      </c>
      <c r="J9" s="1">
        <f t="shared" ref="J9:J14" si="0">AVERAGE(D9:I9)</f>
        <v>3.25</v>
      </c>
    </row>
    <row r="10" spans="3:10" x14ac:dyDescent="0.2">
      <c r="C10" s="1" t="s">
        <v>3</v>
      </c>
      <c r="D10" s="1">
        <v>2.5</v>
      </c>
      <c r="E10" s="1">
        <v>3</v>
      </c>
      <c r="G10" s="1">
        <v>3.5</v>
      </c>
      <c r="I10" s="1">
        <v>4</v>
      </c>
      <c r="J10" s="1">
        <f t="shared" si="0"/>
        <v>3.25</v>
      </c>
    </row>
    <row r="11" spans="3:10" x14ac:dyDescent="0.2">
      <c r="C11" s="1" t="s">
        <v>4</v>
      </c>
      <c r="E11" s="1">
        <v>3.5</v>
      </c>
      <c r="F11" s="1">
        <v>3</v>
      </c>
      <c r="G11" s="1">
        <v>4</v>
      </c>
      <c r="H11" s="1">
        <v>2.5</v>
      </c>
      <c r="I11" s="1">
        <v>4.5</v>
      </c>
      <c r="J11" s="1">
        <f t="shared" si="0"/>
        <v>3.5</v>
      </c>
    </row>
    <row r="12" spans="3:10" x14ac:dyDescent="0.2">
      <c r="C12" s="1" t="s">
        <v>5</v>
      </c>
      <c r="D12" s="1">
        <v>3</v>
      </c>
      <c r="E12" s="1">
        <v>4</v>
      </c>
      <c r="F12" s="1">
        <v>2</v>
      </c>
      <c r="G12" s="1">
        <v>3</v>
      </c>
      <c r="H12" s="1">
        <v>2</v>
      </c>
      <c r="I12" s="1">
        <v>3</v>
      </c>
      <c r="J12" s="1">
        <f t="shared" si="0"/>
        <v>2.8333333333333335</v>
      </c>
    </row>
    <row r="13" spans="3:10" x14ac:dyDescent="0.2">
      <c r="C13" s="1" t="s">
        <v>6</v>
      </c>
      <c r="D13" s="1">
        <v>3</v>
      </c>
      <c r="E13" s="1">
        <v>4</v>
      </c>
      <c r="G13" s="1">
        <v>5</v>
      </c>
      <c r="H13" s="1">
        <v>3.5</v>
      </c>
      <c r="I13" s="1">
        <v>3</v>
      </c>
      <c r="J13" s="1">
        <f t="shared" si="0"/>
        <v>3.7</v>
      </c>
    </row>
    <row r="14" spans="3:10" x14ac:dyDescent="0.2">
      <c r="C14" s="1" t="s">
        <v>7</v>
      </c>
      <c r="E14" s="1">
        <v>4.5</v>
      </c>
      <c r="G14" s="1">
        <v>4</v>
      </c>
      <c r="H14" s="1">
        <v>1</v>
      </c>
      <c r="J14" s="1">
        <f t="shared" si="0"/>
        <v>3.1666666666666665</v>
      </c>
    </row>
    <row r="15" spans="3:10" x14ac:dyDescent="0.2">
      <c r="D15" s="1">
        <v>1</v>
      </c>
      <c r="E15" s="1">
        <v>2</v>
      </c>
      <c r="F15" s="1">
        <v>3</v>
      </c>
      <c r="G15" s="1">
        <v>4</v>
      </c>
      <c r="H15" s="1">
        <v>5</v>
      </c>
      <c r="I15" s="1">
        <v>6</v>
      </c>
    </row>
    <row r="16" spans="3:10" x14ac:dyDescent="0.2">
      <c r="C16" s="1" t="s">
        <v>20</v>
      </c>
      <c r="D16" s="1">
        <f>IF(INDEX($D$8:$I$14,D$15,MATCH($C16,$D$7:$I$7,0))=0,"-",INDEX($D$8:$I$14,D$15,MATCH($C16,$D$7:$I$7,0)))</f>
        <v>3</v>
      </c>
      <c r="E16" s="1">
        <f t="shared" ref="E16:I17" si="1">IF(INDEX($D$8:$I$14,E$15,MATCH($C16,$D$7:$I$7,0))=0,"-",INDEX($D$8:$I$14,E$15,MATCH($C16,$D$7:$I$7,0)))</f>
        <v>1.5</v>
      </c>
      <c r="F16" s="1" t="str">
        <f t="shared" si="1"/>
        <v>-</v>
      </c>
      <c r="G16" s="1">
        <f t="shared" si="1"/>
        <v>3</v>
      </c>
      <c r="H16" s="1">
        <f t="shared" si="1"/>
        <v>2</v>
      </c>
      <c r="I16" s="1" t="str">
        <f t="shared" si="1"/>
        <v>-</v>
      </c>
    </row>
    <row r="17" spans="2:20" x14ac:dyDescent="0.2">
      <c r="C17" s="1" t="s">
        <v>23</v>
      </c>
      <c r="D17" s="1">
        <f>IF(INDEX($D$8:$I$14,D$15,MATCH($C17,$D$7:$I$7,0))=0,"-",INDEX($D$8:$I$14,D$15,MATCH($C17,$D$7:$I$7,0)))</f>
        <v>2.5</v>
      </c>
      <c r="E17" s="1">
        <f t="shared" si="1"/>
        <v>3.5</v>
      </c>
      <c r="F17" s="1" t="str">
        <f t="shared" si="1"/>
        <v>-</v>
      </c>
      <c r="G17" s="1">
        <f t="shared" si="1"/>
        <v>2.5</v>
      </c>
      <c r="H17" s="1">
        <f t="shared" si="1"/>
        <v>2</v>
      </c>
      <c r="I17" s="1">
        <f t="shared" si="1"/>
        <v>3.5</v>
      </c>
    </row>
    <row r="18" spans="2:20" x14ac:dyDescent="0.2">
      <c r="C18" s="1" t="str">
        <f>C16</f>
        <v>Still Alice</v>
      </c>
      <c r="D18" s="1">
        <f>IF(OR(D$16="-",D$17="-"),"-",D16)</f>
        <v>3</v>
      </c>
      <c r="E18" s="1">
        <f t="shared" ref="E18:I19" si="2">IF(OR(E$16="-",E$17="-"),"-",E16)</f>
        <v>1.5</v>
      </c>
      <c r="F18" s="1" t="str">
        <f t="shared" si="2"/>
        <v>-</v>
      </c>
      <c r="G18" s="1">
        <f t="shared" si="2"/>
        <v>3</v>
      </c>
      <c r="H18" s="1">
        <f t="shared" si="2"/>
        <v>2</v>
      </c>
      <c r="I18" s="1" t="str">
        <f t="shared" si="2"/>
        <v>-</v>
      </c>
      <c r="N18" s="2"/>
      <c r="P18" s="2"/>
      <c r="R18" s="2"/>
    </row>
    <row r="19" spans="2:20" x14ac:dyDescent="0.2">
      <c r="C19" s="1" t="str">
        <f>C17</f>
        <v>DodgeBall</v>
      </c>
      <c r="D19" s="1">
        <f>IF(OR(D$16="-",D$17="-"),"-",D17)</f>
        <v>2.5</v>
      </c>
      <c r="E19" s="1">
        <f t="shared" si="2"/>
        <v>3.5</v>
      </c>
      <c r="F19" s="1" t="str">
        <f t="shared" si="2"/>
        <v>-</v>
      </c>
      <c r="G19" s="1">
        <f t="shared" si="2"/>
        <v>2.5</v>
      </c>
      <c r="H19" s="1">
        <f t="shared" si="2"/>
        <v>2</v>
      </c>
      <c r="I19" s="1" t="str">
        <f t="shared" si="2"/>
        <v>-</v>
      </c>
      <c r="N19" s="2"/>
      <c r="P19" s="2"/>
      <c r="R19" s="2"/>
    </row>
    <row r="21" spans="2:20" ht="48" x14ac:dyDescent="0.2">
      <c r="D21" s="3" t="s">
        <v>10</v>
      </c>
      <c r="N21" s="1">
        <f>sum1_</f>
        <v>-0.48566186425718266</v>
      </c>
      <c r="O21" s="1" t="s">
        <v>8</v>
      </c>
      <c r="P21" s="1" t="s">
        <v>22</v>
      </c>
      <c r="Q21" s="1" t="s">
        <v>20</v>
      </c>
      <c r="R21" s="1" t="s">
        <v>0</v>
      </c>
      <c r="S21" s="1" t="s">
        <v>23</v>
      </c>
      <c r="T21" s="1" t="s">
        <v>21</v>
      </c>
    </row>
    <row r="22" spans="2:20" x14ac:dyDescent="0.2">
      <c r="D22" s="4">
        <f>CORREL(D18:I18,D19:I19)</f>
        <v>-0.48566186425718266</v>
      </c>
      <c r="N22" s="1" t="s">
        <v>8</v>
      </c>
      <c r="O22" s="4">
        <f t="dataTable" ref="O22:T27" dt2D="1" dtr="1" r1="C16" r2="C17"/>
        <v>1</v>
      </c>
      <c r="P22" s="4">
        <v>0.76376261582597338</v>
      </c>
      <c r="Q22" s="4">
        <v>-0.94491118252306805</v>
      </c>
      <c r="R22" s="4">
        <v>0.4879500364742666</v>
      </c>
      <c r="S22" s="4">
        <v>0.33333333333333331</v>
      </c>
      <c r="T22" s="4">
        <v>-1.0000000000000002</v>
      </c>
    </row>
    <row r="23" spans="2:20" x14ac:dyDescent="0.2">
      <c r="N23" s="1" t="s">
        <v>22</v>
      </c>
      <c r="O23" s="4">
        <v>0.76376261582597338</v>
      </c>
      <c r="P23" s="4">
        <v>0.99999999999999989</v>
      </c>
      <c r="Q23" s="4">
        <v>-0.33333333333333331</v>
      </c>
      <c r="R23" s="4">
        <v>0.15877683720748895</v>
      </c>
      <c r="S23" s="4">
        <v>-6.8041381743977114E-2</v>
      </c>
      <c r="T23" s="4">
        <v>-0.63386569104638746</v>
      </c>
    </row>
    <row r="24" spans="2:20" x14ac:dyDescent="0.2">
      <c r="N24" s="1" t="s">
        <v>20</v>
      </c>
      <c r="O24" s="4">
        <v>-0.94491118252306805</v>
      </c>
      <c r="P24" s="4">
        <v>-0.33333333333333331</v>
      </c>
      <c r="Q24" s="4">
        <v>1</v>
      </c>
      <c r="R24" s="4">
        <v>-0.42289003161103106</v>
      </c>
      <c r="S24" s="4">
        <v>-0.48566186425718266</v>
      </c>
      <c r="T24" s="4">
        <v>0.94491118252306805</v>
      </c>
    </row>
    <row r="25" spans="2:20" x14ac:dyDescent="0.2">
      <c r="D25" s="1" t="s">
        <v>15</v>
      </c>
      <c r="N25" s="1" t="s">
        <v>0</v>
      </c>
      <c r="O25" s="4">
        <v>0.4879500364742666</v>
      </c>
      <c r="P25" s="4">
        <v>0.15877683720748895</v>
      </c>
      <c r="Q25" s="4">
        <v>-0.42289003161103106</v>
      </c>
      <c r="R25" s="4">
        <v>1</v>
      </c>
      <c r="S25" s="4">
        <v>0.97916666666666674</v>
      </c>
      <c r="T25" s="4">
        <v>-0.29646353064078551</v>
      </c>
    </row>
    <row r="26" spans="2:20" x14ac:dyDescent="0.2">
      <c r="B26" s="1" t="s">
        <v>11</v>
      </c>
      <c r="C26" s="1" t="s">
        <v>7</v>
      </c>
      <c r="D26" s="4">
        <f>VLOOKUP(C26,C8:J14,8,FALSE)</f>
        <v>3.1666666666666665</v>
      </c>
      <c r="N26" s="1" t="s">
        <v>23</v>
      </c>
      <c r="O26" s="4">
        <v>0.33333333333333331</v>
      </c>
      <c r="P26" s="4">
        <v>-6.8041381743977114E-2</v>
      </c>
      <c r="Q26" s="4">
        <v>-0.48566186425718266</v>
      </c>
      <c r="R26" s="4">
        <v>0.97916666666666674</v>
      </c>
      <c r="S26" s="4">
        <v>1</v>
      </c>
      <c r="T26" s="4">
        <v>-0.33333333333333331</v>
      </c>
    </row>
    <row r="27" spans="2:20" x14ac:dyDescent="0.2">
      <c r="B27" s="1" t="s">
        <v>12</v>
      </c>
      <c r="C27" s="1" t="s">
        <v>20</v>
      </c>
      <c r="N27" s="1" t="s">
        <v>21</v>
      </c>
      <c r="O27" s="4">
        <v>-1.0000000000000002</v>
      </c>
      <c r="P27" s="4">
        <v>-0.63386569104638746</v>
      </c>
      <c r="Q27" s="4">
        <v>0.94491118252306805</v>
      </c>
      <c r="R27" s="4">
        <v>-0.29646353064078551</v>
      </c>
      <c r="S27" s="4">
        <v>-0.33333333333333331</v>
      </c>
      <c r="T27" s="4">
        <v>1</v>
      </c>
    </row>
    <row r="28" spans="2:20" x14ac:dyDescent="0.2">
      <c r="E28" s="1" t="s">
        <v>13</v>
      </c>
      <c r="F28" s="1" t="s">
        <v>14</v>
      </c>
      <c r="G28" s="1" t="s">
        <v>16</v>
      </c>
      <c r="H28" s="1" t="s">
        <v>19</v>
      </c>
    </row>
    <row r="29" spans="2:20" x14ac:dyDescent="0.2">
      <c r="C29" s="1">
        <v>1</v>
      </c>
      <c r="D29" s="1" t="s">
        <v>8</v>
      </c>
      <c r="E29" s="1">
        <f>INDEX($D$8:$I$14,MATCH($C$26,$C$8:$C$14,0),MATCH($D29,$D$7:$I$7,0))</f>
        <v>0</v>
      </c>
      <c r="F29" s="4">
        <f t="shared" ref="F29:F34" si="3">IF(E29=0,0,INDEX($O$22:$T$27,MATCH($C$27,$O$21:$T$21,0),MATCH(D29,$O$21:$T$21,0)))</f>
        <v>0</v>
      </c>
      <c r="G29" s="4">
        <f>IF(E29=0,0,E29-$D$26)</f>
        <v>0</v>
      </c>
      <c r="H29" s="4">
        <f>ABS(F29)</f>
        <v>0</v>
      </c>
    </row>
    <row r="30" spans="2:20" x14ac:dyDescent="0.2">
      <c r="C30" s="1">
        <v>2</v>
      </c>
      <c r="D30" s="1" t="s">
        <v>22</v>
      </c>
      <c r="E30" s="1">
        <f t="shared" ref="E30:E34" si="4">INDEX($D$8:$I$14,MATCH($C$26,$C$8:$C$14,0),MATCH($D30,$D$7:$I$7,0))</f>
        <v>4.5</v>
      </c>
      <c r="F30" s="4">
        <f t="shared" si="3"/>
        <v>-0.33333333333333331</v>
      </c>
      <c r="G30" s="4">
        <f t="shared" ref="G30:G34" si="5">IF(E30=0,0,E30-$D$26)</f>
        <v>1.3333333333333335</v>
      </c>
      <c r="H30" s="4">
        <f t="shared" ref="H30:H34" si="6">ABS(F30)</f>
        <v>0.33333333333333331</v>
      </c>
    </row>
    <row r="31" spans="2:20" x14ac:dyDescent="0.2">
      <c r="C31" s="1">
        <v>3</v>
      </c>
      <c r="D31" s="1" t="s">
        <v>20</v>
      </c>
      <c r="E31" s="1">
        <f t="shared" si="4"/>
        <v>0</v>
      </c>
      <c r="F31" s="4">
        <f t="shared" si="3"/>
        <v>0</v>
      </c>
      <c r="G31" s="4">
        <f t="shared" si="5"/>
        <v>0</v>
      </c>
      <c r="H31" s="4">
        <f t="shared" si="6"/>
        <v>0</v>
      </c>
    </row>
    <row r="32" spans="2:20" x14ac:dyDescent="0.2">
      <c r="C32" s="1">
        <v>4</v>
      </c>
      <c r="D32" s="1" t="s">
        <v>0</v>
      </c>
      <c r="E32" s="1">
        <f t="shared" si="4"/>
        <v>4</v>
      </c>
      <c r="F32" s="4">
        <f t="shared" si="3"/>
        <v>-0.42289003161103106</v>
      </c>
      <c r="G32" s="4">
        <f t="shared" si="5"/>
        <v>0.83333333333333348</v>
      </c>
      <c r="H32" s="4">
        <f t="shared" si="6"/>
        <v>0.42289003161103106</v>
      </c>
    </row>
    <row r="33" spans="3:8" x14ac:dyDescent="0.2">
      <c r="C33" s="1">
        <v>5</v>
      </c>
      <c r="D33" s="1" t="s">
        <v>23</v>
      </c>
      <c r="E33" s="1">
        <f t="shared" si="4"/>
        <v>1</v>
      </c>
      <c r="F33" s="4">
        <f t="shared" si="3"/>
        <v>-0.48566186425718266</v>
      </c>
      <c r="G33" s="4">
        <f t="shared" si="5"/>
        <v>-2.1666666666666665</v>
      </c>
      <c r="H33" s="4">
        <f t="shared" si="6"/>
        <v>0.48566186425718266</v>
      </c>
    </row>
    <row r="34" spans="3:8" x14ac:dyDescent="0.2">
      <c r="C34" s="1">
        <v>6</v>
      </c>
      <c r="D34" s="1" t="s">
        <v>21</v>
      </c>
      <c r="E34" s="1">
        <f t="shared" si="4"/>
        <v>0</v>
      </c>
      <c r="F34" s="4">
        <f t="shared" si="3"/>
        <v>0</v>
      </c>
      <c r="G34" s="4">
        <f t="shared" si="5"/>
        <v>0</v>
      </c>
      <c r="H34" s="4">
        <f t="shared" si="6"/>
        <v>0</v>
      </c>
    </row>
    <row r="36" spans="3:8" x14ac:dyDescent="0.2">
      <c r="C36" s="1" t="s">
        <v>17</v>
      </c>
      <c r="D36" s="4">
        <f>SUMPRODUCT(G29:G34,F29:F34)/SUM(H29:H34)</f>
        <v>0.20566680594239825</v>
      </c>
      <c r="E36" s="1" t="str">
        <f ca="1">_xlfn.FORMULATEXT(D36)</f>
        <v>=SUMPRODUCT(G29:G34,F29:F34)/SUM(H29:H34)</v>
      </c>
    </row>
    <row r="37" spans="3:8" x14ac:dyDescent="0.2">
      <c r="C37" s="1" t="s">
        <v>18</v>
      </c>
      <c r="D37" s="4">
        <f>D26+D36</f>
        <v>3.3723334726090646</v>
      </c>
      <c r="E37" s="1" t="str">
        <f ca="1">_xlfn.FORMULATEXT(D37)</f>
        <v>=D26+D36</v>
      </c>
    </row>
  </sheetData>
  <dataValidations count="3">
    <dataValidation type="list" allowBlank="1" showInputMessage="1" showErrorMessage="1" sqref="I34" xr:uid="{00000000-0002-0000-0100-000000000000}">
      <formula1>$H$24:$H$30</formula1>
    </dataValidation>
    <dataValidation type="list" allowBlank="1" showInputMessage="1" showErrorMessage="1" sqref="C27 C16:C17" xr:uid="{00000000-0002-0000-0100-000001000000}">
      <formula1>$D$7:$I$7</formula1>
    </dataValidation>
    <dataValidation type="list" allowBlank="1" showInputMessage="1" showErrorMessage="1" sqref="C26" xr:uid="{00000000-0002-0000-0100-000002000000}">
      <formula1>$C$8:$C$14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A92190D758C14CABA06EB5DDDCFAB6" ma:contentTypeVersion="9" ma:contentTypeDescription="Create a new document." ma:contentTypeScope="" ma:versionID="6d4d4151efdceb84e9b5f2f7e6aee3da">
  <xsd:schema xmlns:xsd="http://www.w3.org/2001/XMLSchema" xmlns:xs="http://www.w3.org/2001/XMLSchema" xmlns:p="http://schemas.microsoft.com/office/2006/metadata/properties" xmlns:ns2="9bdcab5d-de70-4d4a-a9b3-2de08f1afc7f" targetNamespace="http://schemas.microsoft.com/office/2006/metadata/properties" ma:root="true" ma:fieldsID="23ee0c930fb979ef27d10e53ad7fa985" ns2:_="">
    <xsd:import namespace="9bdcab5d-de70-4d4a-a9b3-2de08f1afc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cab5d-de70-4d4a-a9b3-2de08f1afc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7BA3F8-19E6-4ED7-9E7F-48A38E0023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17F0E3-3E63-4212-AF6D-1137B9FE12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D7DDCA-68FF-4EEC-9BCB-5055D3AFF0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dcab5d-de70-4d4a-a9b3-2de08f1afc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Correlation sim</vt:lpstr>
      <vt:lpstr>Claudia</vt:lpstr>
      <vt:lpstr>common</vt:lpstr>
      <vt:lpstr>correlations</vt:lpstr>
      <vt:lpstr>den</vt:lpstr>
      <vt:lpstr>Dupree</vt:lpstr>
      <vt:lpstr>Gene</vt:lpstr>
      <vt:lpstr>Jack</vt:lpstr>
      <vt:lpstr>Lady</vt:lpstr>
      <vt:lpstr>Lisa</vt:lpstr>
      <vt:lpstr>Listener</vt:lpstr>
      <vt:lpstr>Luck</vt:lpstr>
      <vt:lpstr>Mike</vt:lpstr>
      <vt:lpstr>Nick</vt:lpstr>
      <vt:lpstr>num</vt:lpstr>
      <vt:lpstr>ratings</vt:lpstr>
      <vt:lpstr>Snakes</vt:lpstr>
      <vt:lpstr>sum1_</vt:lpstr>
      <vt:lpstr>sum1sq</vt:lpstr>
      <vt:lpstr>sum2_</vt:lpstr>
      <vt:lpstr>sum2sq</vt:lpstr>
      <vt:lpstr>Superman</vt:lpstr>
      <vt:lpstr>Toby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Walter Ullon</cp:lastModifiedBy>
  <dcterms:created xsi:type="dcterms:W3CDTF">2011-08-24T01:10:00Z</dcterms:created>
  <dcterms:modified xsi:type="dcterms:W3CDTF">2022-04-05T09:11:59Z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0x01010024A92190D758C14CABA06EB5DDDCFAB6</vt:lpwstr>
  </property>
</Properties>
</file>