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wileych4\"/>
    </mc:Choice>
  </mc:AlternateContent>
  <xr:revisionPtr revIDLastSave="0" documentId="13_ncr:1_{0799F50A-6F14-4615-A57D-F64DDFDC24EB}" xr6:coauthVersionLast="45" xr6:coauthVersionMax="45" xr10:uidLastSave="{00000000-0000-0000-0000-000000000000}"/>
  <bookViews>
    <workbookView xWindow="-104" yWindow="-104" windowWidth="22326" windowHeight="12050" xr2:uid="{50934056-CC74-4BA5-B3BF-5AF2954A83A8}"/>
  </bookViews>
  <sheets>
    <sheet name="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6" i="2" l="1"/>
  <c r="J21" i="2"/>
  <c r="J24" i="2" l="1"/>
  <c r="J23" i="2"/>
  <c r="F8" i="2" l="1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7" i="2"/>
  <c r="F5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</calcChain>
</file>

<file path=xl/sharedStrings.xml><?xml version="1.0" encoding="utf-8"?>
<sst xmlns="http://schemas.openxmlformats.org/spreadsheetml/2006/main" count="34" uniqueCount="34">
  <si>
    <t>West Ham United</t>
  </si>
  <si>
    <t>West Brom Albion</t>
  </si>
  <si>
    <t>Watford</t>
  </si>
  <si>
    <t>Tottenham</t>
  </si>
  <si>
    <t>Swansea City</t>
  </si>
  <si>
    <t>Sunderland</t>
  </si>
  <si>
    <t>Chelsea</t>
  </si>
  <si>
    <t>Manchester City</t>
  </si>
  <si>
    <t>Manchester United</t>
  </si>
  <si>
    <t>Arsenal</t>
  </si>
  <si>
    <t>Liverpool</t>
  </si>
  <si>
    <t>Everton</t>
  </si>
  <si>
    <t>Southampton</t>
  </si>
  <si>
    <t>Stoke City</t>
  </si>
  <si>
    <t>Crystal Palace</t>
  </si>
  <si>
    <t>Newcastle</t>
  </si>
  <si>
    <t>Aston Villa</t>
  </si>
  <si>
    <t>Leicester City</t>
  </si>
  <si>
    <t>Bournemouth</t>
  </si>
  <si>
    <t>Norwich</t>
  </si>
  <si>
    <t>Team</t>
  </si>
  <si>
    <t>Odds</t>
  </si>
  <si>
    <t>https://www.sportsinsights.com/blog/2015-16-premier-league-title-odds/</t>
  </si>
  <si>
    <t xml:space="preserve">   </t>
  </si>
  <si>
    <t>p*610+(1-p)*-100=0</t>
  </si>
  <si>
    <t>True Prob</t>
  </si>
  <si>
    <t>https://www.fanduel.com/theduel/posts/liverpool-s-odds-to-advance-to-champions-league-final-over-fc-barcelona-were-astronomical-01daa13vzxn8</t>
  </si>
  <si>
    <t>Liverpool to advance</t>
  </si>
  <si>
    <t>18-1</t>
  </si>
  <si>
    <t>https://www.theatlantic.com/entertainment/archive/2016/05/leicester-city-premier-league/480918/</t>
  </si>
  <si>
    <t>https://www.thelines.com/odds/march-madness/1-vs-16/</t>
  </si>
  <si>
    <t>Moneyline: BAR: (-120) | DRAW: (+260) | LIV: (+320)</t>
  </si>
  <si>
    <t>Money Line Probability</t>
  </si>
  <si>
    <t>Sum Money Line Probabilities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</si>
</sst>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2" fillId="0" borderId="0" xfId="0" applyFont="1"/>
    <xf numFmtId="0" fontId="4" fillId="0" borderId="0" xfId="1" applyFont="1"/>
    <xf numFmtId="0" fontId="3" fillId="0" borderId="0" xfId="0" applyFont="1"/>
    <xf numFmtId="0" fontId="3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nduel.com/theduel/posts/liverpool-s-odds-to-advance-to-champions-league-final-over-fc-barcelona-were-astronomical-01daa13vzxn8" TargetMode="External"/><Relationship Id="rId2" Type="http://schemas.openxmlformats.org/officeDocument/2006/relationships/hyperlink" Target="https://www.sportsinsights.com/blog/2015-16-premier-league-title-odds/" TargetMode="External"/><Relationship Id="rId1" Type="http://schemas.openxmlformats.org/officeDocument/2006/relationships/hyperlink" Target="https://www.sportsinsights.com/blog/2015-16-premier-league-title-odds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thelines.com/odds/march-madness/1-vs-16/" TargetMode="External"/><Relationship Id="rId4" Type="http://schemas.openxmlformats.org/officeDocument/2006/relationships/hyperlink" Target="https://www.theatlantic.com/entertainment/archive/2016/05/leicester-city-premier-league/48091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A7EF6-063E-40C4-A573-7C48FE60F20C}">
  <sheetPr>
    <pageSetUpPr fitToPage="1"/>
  </sheetPr>
  <dimension ref="C2:J29"/>
  <sheetViews>
    <sheetView tabSelected="1" topLeftCell="C2" zoomScale="120" zoomScaleNormal="120" workbookViewId="0">
      <selection activeCell="P21" sqref="P21"/>
    </sheetView>
  </sheetViews>
  <sheetFormatPr defaultRowHeight="14.4" x14ac:dyDescent="0.3"/>
  <cols>
    <col min="1" max="2" width="8.796875" style="4"/>
    <col min="3" max="3" width="28.796875" style="4" customWidth="1"/>
    <col min="4" max="4" width="8.796875" style="4"/>
    <col min="5" max="5" width="9.8984375" style="4" customWidth="1"/>
    <col min="6" max="6" width="13.796875" style="4" customWidth="1"/>
    <col min="7" max="16384" width="8.796875" style="4"/>
  </cols>
  <sheetData>
    <row r="2" spans="3:9" x14ac:dyDescent="0.3">
      <c r="C2" s="3" t="s">
        <v>22</v>
      </c>
    </row>
    <row r="3" spans="3:9" x14ac:dyDescent="0.3">
      <c r="C3" s="3" t="s">
        <v>23</v>
      </c>
    </row>
    <row r="4" spans="3:9" ht="43.2" customHeight="1" x14ac:dyDescent="0.3">
      <c r="F4" s="5" t="s">
        <v>33</v>
      </c>
    </row>
    <row r="5" spans="3:9" x14ac:dyDescent="0.3">
      <c r="F5" s="4">
        <f>SUM(E7:E26)</f>
        <v>1.0710675801121474</v>
      </c>
    </row>
    <row r="6" spans="3:9" ht="32.25" customHeight="1" x14ac:dyDescent="0.3">
      <c r="C6" s="4" t="s">
        <v>20</v>
      </c>
      <c r="D6" s="4" t="s">
        <v>21</v>
      </c>
      <c r="E6" s="5" t="s">
        <v>32</v>
      </c>
      <c r="F6" s="4" t="s">
        <v>25</v>
      </c>
    </row>
    <row r="7" spans="3:9" ht="15" customHeight="1" x14ac:dyDescent="0.3">
      <c r="C7" s="4" t="s">
        <v>6</v>
      </c>
      <c r="D7" s="4">
        <v>1850</v>
      </c>
      <c r="E7" s="4">
        <f>100/(D7+100)</f>
        <v>5.128205128205128E-2</v>
      </c>
      <c r="F7" s="4">
        <f>E7/$F$5</f>
        <v>4.787937963417932E-2</v>
      </c>
      <c r="H7" s="4" t="s">
        <v>24</v>
      </c>
    </row>
    <row r="8" spans="3:9" ht="15" customHeight="1" x14ac:dyDescent="0.3">
      <c r="C8" s="4" t="s">
        <v>7</v>
      </c>
      <c r="D8" s="4">
        <v>-125</v>
      </c>
      <c r="E8" s="4">
        <f>125/225</f>
        <v>0.55555555555555558</v>
      </c>
      <c r="F8" s="4">
        <f t="shared" ref="F8:F26" si="0">E8/$F$5</f>
        <v>0.51869327937027598</v>
      </c>
    </row>
    <row r="9" spans="3:9" ht="15" customHeight="1" x14ac:dyDescent="0.3">
      <c r="C9" s="4" t="s">
        <v>8</v>
      </c>
      <c r="D9" s="4">
        <v>610</v>
      </c>
      <c r="E9" s="4">
        <f t="shared" ref="E9:E26" si="1">100/(D9+100)</f>
        <v>0.14084507042253522</v>
      </c>
      <c r="F9" s="4">
        <f t="shared" si="0"/>
        <v>0.13149970462908406</v>
      </c>
    </row>
    <row r="10" spans="3:9" ht="15" customHeight="1" x14ac:dyDescent="0.3">
      <c r="C10" s="4" t="s">
        <v>9</v>
      </c>
      <c r="D10" s="4">
        <v>240</v>
      </c>
      <c r="E10" s="4">
        <f t="shared" si="1"/>
        <v>0.29411764705882354</v>
      </c>
      <c r="F10" s="4">
        <f t="shared" si="0"/>
        <v>0.2746023243724991</v>
      </c>
      <c r="I10" s="4" t="s">
        <v>27</v>
      </c>
    </row>
    <row r="11" spans="3:9" ht="15" customHeight="1" x14ac:dyDescent="0.3">
      <c r="C11" s="4" t="s">
        <v>10</v>
      </c>
      <c r="D11" s="4">
        <v>6500</v>
      </c>
      <c r="E11" s="4">
        <f t="shared" si="1"/>
        <v>1.5151515151515152E-2</v>
      </c>
      <c r="F11" s="4">
        <f t="shared" si="0"/>
        <v>1.4146180346462074E-2</v>
      </c>
      <c r="I11" s="4" t="s">
        <v>28</v>
      </c>
    </row>
    <row r="12" spans="3:9" ht="15" customHeight="1" x14ac:dyDescent="0.3">
      <c r="C12" s="4" t="s">
        <v>3</v>
      </c>
      <c r="D12" s="4">
        <v>15000</v>
      </c>
      <c r="E12" s="4">
        <f t="shared" si="1"/>
        <v>6.6225165562913907E-3</v>
      </c>
      <c r="F12" s="4">
        <f t="shared" si="0"/>
        <v>6.1830986944801112E-3</v>
      </c>
      <c r="I12" s="3" t="s">
        <v>26</v>
      </c>
    </row>
    <row r="13" spans="3:9" ht="15" customHeight="1" x14ac:dyDescent="0.3">
      <c r="C13" s="4" t="s">
        <v>11</v>
      </c>
      <c r="D13" s="4">
        <v>75000</v>
      </c>
      <c r="E13" s="4">
        <f t="shared" si="1"/>
        <v>1.3315579227696406E-3</v>
      </c>
      <c r="F13" s="4">
        <f t="shared" si="0"/>
        <v>1.2432062621391437E-3</v>
      </c>
    </row>
    <row r="14" spans="3:9" ht="15" customHeight="1" x14ac:dyDescent="0.3">
      <c r="C14" s="4" t="s">
        <v>12</v>
      </c>
      <c r="D14" s="4">
        <v>75000</v>
      </c>
      <c r="E14" s="4">
        <f t="shared" si="1"/>
        <v>1.3315579227696406E-3</v>
      </c>
      <c r="F14" s="4">
        <f t="shared" si="0"/>
        <v>1.2432062621391437E-3</v>
      </c>
    </row>
    <row r="15" spans="3:9" ht="15" customHeight="1" x14ac:dyDescent="0.3">
      <c r="C15" s="4" t="s">
        <v>4</v>
      </c>
      <c r="D15" s="4">
        <v>150000</v>
      </c>
      <c r="E15" s="4">
        <f t="shared" si="1"/>
        <v>6.6622251832111927E-4</v>
      </c>
      <c r="F15" s="4">
        <f t="shared" si="0"/>
        <v>6.2201725707294929E-4</v>
      </c>
      <c r="I15" s="1" t="s">
        <v>29</v>
      </c>
    </row>
    <row r="16" spans="3:9" ht="15" customHeight="1" x14ac:dyDescent="0.3">
      <c r="C16" s="4" t="s">
        <v>13</v>
      </c>
      <c r="D16" s="4">
        <v>250000</v>
      </c>
      <c r="E16" s="4">
        <f t="shared" si="1"/>
        <v>3.9984006397441024E-4</v>
      </c>
      <c r="F16" s="4">
        <f t="shared" si="0"/>
        <v>3.7330983721171402E-4</v>
      </c>
    </row>
    <row r="17" spans="3:10" ht="15" customHeight="1" x14ac:dyDescent="0.3">
      <c r="C17" s="4" t="s">
        <v>14</v>
      </c>
      <c r="D17" s="4">
        <v>100000</v>
      </c>
      <c r="E17" s="4">
        <f t="shared" si="1"/>
        <v>9.99000999000999E-4</v>
      </c>
      <c r="F17" s="4">
        <f t="shared" si="0"/>
        <v>9.3271518767881799E-4</v>
      </c>
    </row>
    <row r="18" spans="3:10" ht="15" customHeight="1" x14ac:dyDescent="0.3">
      <c r="C18" s="4" t="s">
        <v>0</v>
      </c>
      <c r="D18" s="4">
        <v>100000</v>
      </c>
      <c r="E18" s="4">
        <f t="shared" si="1"/>
        <v>9.99000999000999E-4</v>
      </c>
      <c r="F18" s="4">
        <f t="shared" si="0"/>
        <v>9.3271518767881799E-4</v>
      </c>
    </row>
    <row r="19" spans="3:10" ht="15" customHeight="1" x14ac:dyDescent="0.3">
      <c r="C19" s="4" t="s">
        <v>15</v>
      </c>
      <c r="D19" s="4">
        <v>750000</v>
      </c>
      <c r="E19" s="4">
        <f t="shared" si="1"/>
        <v>1.3331555792560991E-4</v>
      </c>
      <c r="F19" s="4">
        <f t="shared" si="0"/>
        <v>1.2446979107672267E-4</v>
      </c>
      <c r="I19" s="3" t="s">
        <v>30</v>
      </c>
    </row>
    <row r="20" spans="3:10" ht="15" customHeight="1" x14ac:dyDescent="0.3">
      <c r="C20" s="4" t="s">
        <v>1</v>
      </c>
      <c r="D20" s="4">
        <v>500000</v>
      </c>
      <c r="E20" s="4">
        <f t="shared" si="1"/>
        <v>1.9996000799840031E-4</v>
      </c>
      <c r="F20" s="4">
        <f t="shared" si="0"/>
        <v>1.8669224212487437E-4</v>
      </c>
    </row>
    <row r="21" spans="3:10" ht="15" customHeight="1" x14ac:dyDescent="0.3">
      <c r="C21" s="4" t="s">
        <v>16</v>
      </c>
      <c r="D21" s="4">
        <v>750000</v>
      </c>
      <c r="E21" s="4">
        <f t="shared" si="1"/>
        <v>1.3331555792560991E-4</v>
      </c>
      <c r="F21" s="4">
        <f t="shared" si="0"/>
        <v>1.2446979107672267E-4</v>
      </c>
      <c r="J21" s="4">
        <f>_xlfn.NORM.DIST(0,25,11,TRUE)</f>
        <v>1.152131004388092E-2</v>
      </c>
    </row>
    <row r="22" spans="3:10" ht="15" customHeight="1" x14ac:dyDescent="0.3">
      <c r="C22" s="4" t="s">
        <v>17</v>
      </c>
      <c r="D22" s="4">
        <v>150000</v>
      </c>
      <c r="E22" s="4">
        <f t="shared" si="1"/>
        <v>6.6622251832111927E-4</v>
      </c>
      <c r="F22" s="4">
        <f t="shared" si="0"/>
        <v>6.2201725707294929E-4</v>
      </c>
    </row>
    <row r="23" spans="3:10" ht="15" customHeight="1" x14ac:dyDescent="0.3">
      <c r="C23" s="4" t="s">
        <v>5</v>
      </c>
      <c r="D23" s="4">
        <v>750000</v>
      </c>
      <c r="E23" s="4">
        <f t="shared" si="1"/>
        <v>1.3331555792560991E-4</v>
      </c>
      <c r="F23" s="4">
        <f t="shared" si="0"/>
        <v>1.2446979107672267E-4</v>
      </c>
      <c r="J23" s="4">
        <f>80/136</f>
        <v>0.58823529411764708</v>
      </c>
    </row>
    <row r="24" spans="3:10" ht="15" customHeight="1" x14ac:dyDescent="0.3">
      <c r="C24" s="4" t="s">
        <v>18</v>
      </c>
      <c r="D24" s="4">
        <v>750000</v>
      </c>
      <c r="E24" s="4">
        <f t="shared" si="1"/>
        <v>1.3331555792560991E-4</v>
      </c>
      <c r="F24" s="4">
        <f t="shared" si="0"/>
        <v>1.2446979107672267E-4</v>
      </c>
      <c r="J24" s="4">
        <f>J23^4</f>
        <v>0.11973036721303626</v>
      </c>
    </row>
    <row r="25" spans="3:10" ht="15" customHeight="1" x14ac:dyDescent="0.3">
      <c r="C25" s="4" t="s">
        <v>19</v>
      </c>
      <c r="D25" s="4">
        <v>500000</v>
      </c>
      <c r="E25" s="4">
        <f t="shared" si="1"/>
        <v>1.9996000799840031E-4</v>
      </c>
      <c r="F25" s="4">
        <f t="shared" si="0"/>
        <v>1.8669224212487437E-4</v>
      </c>
    </row>
    <row r="26" spans="3:10" ht="15" customHeight="1" x14ac:dyDescent="0.3">
      <c r="C26" s="4" t="s">
        <v>2</v>
      </c>
      <c r="D26" s="4">
        <v>600000</v>
      </c>
      <c r="E26" s="4">
        <f t="shared" si="1"/>
        <v>1.6663889351774705E-4</v>
      </c>
      <c r="F26" s="4">
        <f t="shared" si="0"/>
        <v>1.55582053468838E-4</v>
      </c>
      <c r="J26" s="4">
        <f>_xlfn.NORM.DIST(0,18,14,TRUE)</f>
        <v>9.9271396843330958E-2</v>
      </c>
    </row>
    <row r="29" spans="3:10" x14ac:dyDescent="0.3">
      <c r="C29" s="2" t="s">
        <v>31</v>
      </c>
    </row>
  </sheetData>
  <hyperlinks>
    <hyperlink ref="C3" r:id="rId1" display="https://www.sportsinsights.com/blog/2015-16-premier-league-title-odds/" xr:uid="{69F2439A-2987-40B0-A3D1-17D08A48B48C}"/>
    <hyperlink ref="C2" r:id="rId2" xr:uid="{75F22ADB-0E1F-4E68-BB2B-E97FBECB9FFF}"/>
    <hyperlink ref="I12" r:id="rId3" xr:uid="{9288788D-FE25-483B-A748-EBF139E1A3C4}"/>
    <hyperlink ref="I15" r:id="rId4" xr:uid="{65D87C83-A198-42A8-BE76-7004273D4A2B}"/>
    <hyperlink ref="I19" r:id="rId5" xr:uid="{4FCE35D5-616B-4CEC-B04A-8AC430503D3C}"/>
  </hyperlinks>
  <printOptions headings="1" gridLines="1"/>
  <pageMargins left="0.7" right="0.7" top="0.75" bottom="0.75" header="0.3" footer="0.3"/>
  <pageSetup scale="40" orientation="portrait"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A92190D758C14CABA06EB5DDDCFAB6" ma:contentTypeVersion="9" ma:contentTypeDescription="Create a new document." ma:contentTypeScope="" ma:versionID="6d4d4151efdceb84e9b5f2f7e6aee3da">
  <xsd:schema xmlns:xsd="http://www.w3.org/2001/XMLSchema" xmlns:xs="http://www.w3.org/2001/XMLSchema" xmlns:p="http://schemas.microsoft.com/office/2006/metadata/properties" xmlns:ns2="9bdcab5d-de70-4d4a-a9b3-2de08f1afc7f" targetNamespace="http://schemas.microsoft.com/office/2006/metadata/properties" ma:root="true" ma:fieldsID="23ee0c930fb979ef27d10e53ad7fa985" ns2:_="">
    <xsd:import namespace="9bdcab5d-de70-4d4a-a9b3-2de08f1afc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dcab5d-de70-4d4a-a9b3-2de08f1afc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7747190-B021-4C21-B3BB-F41C4CE6939E}"/>
</file>

<file path=customXml/itemProps2.xml><?xml version="1.0" encoding="utf-8"?>
<ds:datastoreItem xmlns:ds="http://schemas.openxmlformats.org/officeDocument/2006/customXml" ds:itemID="{01AB2246-A07C-45BD-9C74-CD28325D7D24}"/>
</file>

<file path=customXml/itemProps3.xml><?xml version="1.0" encoding="utf-8"?>
<ds:datastoreItem xmlns:ds="http://schemas.openxmlformats.org/officeDocument/2006/customXml" ds:itemID="{70B01733-01F7-470B-8D76-15BC363B024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2019-06-25T22:46:15Z</dcterms:created>
  <dcterms:modified xsi:type="dcterms:W3CDTF">2020-02-20T01:36:02Z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0x01010024A92190D758C14CABA06EB5DDDCFAB6</vt:lpwstr>
  </property>
</Properties>
</file>