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alte\Desktop\01-ai_pdf_renamer\"/>
    </mc:Choice>
  </mc:AlternateContent>
  <xr:revisionPtr revIDLastSave="0" documentId="13_ncr:1_{D49CC4FE-3677-4FD8-8A37-2800C77546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" sheetId="1" r:id="rId1"/>
    <sheet name="test_result" sheetId="9" r:id="rId2"/>
    <sheet name=" models" sheetId="5" r:id="rId3"/>
    <sheet name="tools" sheetId="6" r:id="rId4"/>
    <sheet name="QA" sheetId="3" r:id="rId5"/>
    <sheet name="terminology" sheetId="2" r:id="rId6"/>
    <sheet name="test_on_gemini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9" l="1"/>
  <c r="F21" i="9"/>
  <c r="F22" i="9"/>
  <c r="F23" i="9"/>
  <c r="F24" i="9"/>
  <c r="F19" i="9"/>
  <c r="F10" i="9"/>
  <c r="E10" i="9" s="1"/>
  <c r="F11" i="9"/>
  <c r="E11" i="9" s="1"/>
  <c r="J4" i="1"/>
  <c r="F9" i="9"/>
  <c r="F12" i="9"/>
  <c r="F13" i="9"/>
  <c r="F8" i="9"/>
  <c r="H8" i="1"/>
  <c r="H7" i="1"/>
  <c r="H6" i="1"/>
  <c r="H5" i="1"/>
  <c r="H4" i="1"/>
  <c r="H2" i="1"/>
  <c r="H3" i="1"/>
</calcChain>
</file>

<file path=xl/sharedStrings.xml><?xml version="1.0" encoding="utf-8"?>
<sst xmlns="http://schemas.openxmlformats.org/spreadsheetml/2006/main" count="128" uniqueCount="94">
  <si>
    <t>Description</t>
  </si>
  <si>
    <t>Max output tokens</t>
  </si>
  <si>
    <t>Training data</t>
  </si>
  <si>
    <t>gpt-4o-mini</t>
  </si>
  <si>
    <t>Up to Oct 2023</t>
  </si>
  <si>
    <t>gpt-4o</t>
  </si>
  <si>
    <t>Context window (tokens)</t>
  </si>
  <si>
    <t>gemini-1.5-flash</t>
  </si>
  <si>
    <t>May 2024</t>
  </si>
  <si>
    <r>
      <t>Our affordable and intelligent small model for fast, lightweight tasks. GPT-4o mini is cheaper and more capable than GPT-3.5 Turbo. Currently points to </t>
    </r>
    <r>
      <rPr>
        <sz val="11"/>
        <color rgb="FF353740"/>
        <rFont val="Courier New"/>
        <family val="3"/>
      </rPr>
      <t>gpt-4o-mini-2024-07-18.</t>
    </r>
  </si>
  <si>
    <r>
      <t>Our high-intelligence flagship model for complex, multi-step tasks. GPT-4o is cheaper and faster than GPT-4 Turbo. Currently points to </t>
    </r>
    <r>
      <rPr>
        <sz val="11"/>
        <color rgb="FF353740"/>
        <rFont val="Courier New"/>
        <family val="3"/>
      </rPr>
      <t>gpt-4o-2024-05-13.</t>
    </r>
  </si>
  <si>
    <t>Gemini 1.5 Flash is a fast and versatile multimodal model for scaling across diverse tasks.</t>
  </si>
  <si>
    <t>Gemini 1.5 Pro is a mid-size multimodal model that is optimized for a wide-range of reasoning tasks. 1.5 Pro can process large amounts of data at once, including 2 hours of video, 19 hours of audio, codebases with 60,000 lines of code, or 2,000 pages of text.</t>
  </si>
  <si>
    <t>gemini-1.5-pro</t>
  </si>
  <si>
    <t>PRM</t>
  </si>
  <si>
    <t>TPM</t>
  </si>
  <si>
    <t>PRD</t>
  </si>
  <si>
    <t>pricing</t>
  </si>
  <si>
    <t> Requests per day</t>
  </si>
  <si>
    <t>TPD</t>
  </si>
  <si>
    <t>Tokens per day</t>
  </si>
  <si>
    <t>Requesrs per minute</t>
  </si>
  <si>
    <t>Tokens per minute</t>
  </si>
  <si>
    <t>$5.00 / 1M input tokens
$15.00 / 1M output tokens</t>
  </si>
  <si>
    <t>$3.50/ 1M input tokens
$7.00/ 1M output tokens</t>
  </si>
  <si>
    <t>https://openai.com/api/pricing/</t>
  </si>
  <si>
    <t>openai</t>
  </si>
  <si>
    <t>For English text, 1 token is approximately 4 characters or 0.75 words.</t>
  </si>
  <si>
    <t>One page of a scientific paper is around 1000 tokens.</t>
  </si>
  <si>
    <t>https://platform.openai.com/tokenizer</t>
  </si>
  <si>
    <t>A token is equivalent to about 4 characters for Gemini models. 100 tokens are about 75 English words.</t>
  </si>
  <si>
    <t>https://ai.google.dev/pricing</t>
  </si>
  <si>
    <t>google</t>
  </si>
  <si>
    <t>$0.35 / 1M input tokens (for prompts up to 128K tokens)
$0.70 / 1M input tokens (for prompts longer than 128K)
$1.05 / 1M output tokens (for prompts up to 128K tokens)
$2.10 / 1M output tokens (for prompts longer than 128K)</t>
  </si>
  <si>
    <t>$0.150 / 1M input tokens
$0.600 / 1M output tokens</t>
  </si>
  <si>
    <t>https://docs.anthropic.com/en/docs/about-claude/models#model-comparison</t>
  </si>
  <si>
    <t>anthropic</t>
  </si>
  <si>
    <t>Claud 3.5 Sonnet</t>
  </si>
  <si>
    <t>model</t>
  </si>
  <si>
    <t>company</t>
  </si>
  <si>
    <t>API model name</t>
  </si>
  <si>
    <t>claude-3-5-sonnet-20240620</t>
  </si>
  <si>
    <t>Company</t>
  </si>
  <si>
    <t>Highest level of intelligence and capability</t>
  </si>
  <si>
    <t>200K</t>
  </si>
  <si>
    <t>Apr 2024</t>
  </si>
  <si>
    <t>$3.00 / 1M input tokens
$15.00 / 1M output tokens</t>
  </si>
  <si>
    <t>cost for processing a 13-pages pdf (NTD)</t>
  </si>
  <si>
    <t>chatgpt</t>
  </si>
  <si>
    <t>chatgpt-4o-mini</t>
  </si>
  <si>
    <t>tokenizer</t>
  </si>
  <si>
    <t>gemini</t>
  </si>
  <si>
    <t>url</t>
  </si>
  <si>
    <t>mistral</t>
  </si>
  <si>
    <t>open-mistral-nemo-2407</t>
  </si>
  <si>
    <t>https://mistral.ai/technology/#pricing</t>
  </si>
  <si>
    <t>mistral-large-2407</t>
  </si>
  <si>
    <t>Mistral Nemo is a state-of-the-art 12B model developed with NVIDIA.</t>
  </si>
  <si>
    <t>Top-tier reasoning for high-complexity tasks, for your most sophisticated needs.</t>
  </si>
  <si>
    <t>$0.3 /1M input tokens
$0.3 /1M output tokens</t>
  </si>
  <si>
    <t>$3 /1M input tokens
$3 /1M output tokens</t>
  </si>
  <si>
    <t>mistral ai</t>
  </si>
  <si>
    <t>128k</t>
  </si>
  <si>
    <t>chatgpt-4o</t>
  </si>
  <si>
    <t xml:space="preserve"> 2022_PostsyntheticStrategy_HydrazineHydrazideLinkedCOFs_WaterHarvesting.pdf</t>
  </si>
  <si>
    <t xml:space="preserve"> 2022_water_harvesting_hydrazine_hydrazide_linked_covalent_organic_frameworks.pdf</t>
  </si>
  <si>
    <t xml:space="preserve"> 2022_Hydrazide-Linked COFs_Water Harvesting_Arid Climates.pdf</t>
  </si>
  <si>
    <t xml:space="preserve"> 2022_Postsynthetic Modification_Covalent Organic Frameworks_Water Harvesting.pdf  </t>
  </si>
  <si>
    <t xml:space="preserve"> 2022_Hydrazine_Hydrazide_Linked_COFs_Water_Harvesting.pdf</t>
  </si>
  <si>
    <t xml:space="preserve"> 2022_Hydrazine-Hydrazide-Linked_COFs_WaterHarvesting.pdf</t>
  </si>
  <si>
    <t>result</t>
  </si>
  <si>
    <t>Hydrazine-Hydrazide-Linked Covalent Organic Frameworks for Water Harvesting</t>
  </si>
  <si>
    <t>title</t>
  </si>
  <si>
    <t>prompt</t>
  </si>
  <si>
    <t>Based on file provided, generate a file name in this format:[year published]_[aspect of the technology]_[main topic]_[primary application].pdf.</t>
  </si>
  <si>
    <t>Please do not give any response except for the file name. Do not include symbol like /, \, ~, !, @, #, or $ in the file name.</t>
  </si>
  <si>
    <t>rank</t>
  </si>
  <si>
    <t>cost (USD)</t>
  </si>
  <si>
    <t>cost (NTD)</t>
  </si>
  <si>
    <t>test date</t>
  </si>
  <si>
    <t>Augmenting large language models with chemistry tools</t>
  </si>
  <si>
    <t>2024_AugmentingLLMs_ChemistryTools_AutonomousSynthesis.pdf</t>
  </si>
  <si>
    <t>2024_augmented_language_models_chemistry_tools.pdf</t>
  </si>
  <si>
    <t>2024_LLMPoweredChemistryAgent_ChemCrow_AutonomousChemicalSynthesis.pdf</t>
  </si>
  <si>
    <t>2024_Augmented_Language_Models_Chemistry.pdf</t>
  </si>
  <si>
    <t>2024_LLM_Chemistry_Synthesis.pdf</t>
  </si>
  <si>
    <t>2024_LLM_Chemistry_Tools_Drug Discovery.pdf</t>
  </si>
  <si>
    <t>2024_Augmenting LLMs_ChemCrow_Drug Discovery</t>
  </si>
  <si>
    <t>Gemini Advanced (web)</t>
  </si>
  <si>
    <t>2022_Post-synthetic Modification_Covalent Organic Frameworks_Water Harvesting</t>
  </si>
  <si>
    <t>comment</t>
  </si>
  <si>
    <t>1. use abbreviation 2. mention ChemCrow</t>
  </si>
  <si>
    <t>most compact structure</t>
  </si>
  <si>
    <t>It respond choose the title suggested by gemini-1.5-flash, I wondered whether the Gemini Advanced I subscribed was using gemini-1.5-flash instead of gemini-1.5-pro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</si>
</sst>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353740"/>
      <name val="Courier New"/>
      <family val="3"/>
    </font>
    <font>
      <sz val="11"/>
      <color rgb="FF3C4043"/>
      <name val="Courier New"/>
      <family val="3"/>
    </font>
    <font>
      <i/>
      <sz val="11"/>
      <color rgb="FF202124"/>
      <name val="Courier New"/>
      <family val="3"/>
    </font>
    <font>
      <sz val="11"/>
      <color rgb="FF202124"/>
      <name val="Courier New"/>
      <family val="3"/>
    </font>
    <font>
      <b/>
      <sz val="11"/>
      <color theme="1"/>
      <name val="Courier New"/>
      <family val="3"/>
    </font>
    <font>
      <b/>
      <sz val="11"/>
      <color rgb="FF37474F"/>
      <name val="Courier New"/>
      <family val="3"/>
    </font>
    <font>
      <b/>
      <sz val="11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0</xdr:row>
      <xdr:rowOff>77311</xdr:rowOff>
    </xdr:from>
    <xdr:to>
      <xdr:col>8</xdr:col>
      <xdr:colOff>596900</xdr:colOff>
      <xdr:row>29</xdr:row>
      <xdr:rowOff>95250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5E1EF44-49C4-7144-1311-830700215130}"/>
            </a:ext>
          </a:extLst>
        </xdr:cNvPr>
        <xdr:cNvGrpSpPr/>
      </xdr:nvGrpSpPr>
      <xdr:grpSpPr>
        <a:xfrm>
          <a:off x="200025" y="77311"/>
          <a:ext cx="5276850" cy="5266214"/>
          <a:chOff x="0" y="180975"/>
          <a:chExt cx="7772400" cy="784018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7075FB3-3406-FD1E-FB37-29E92E8168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0975"/>
            <a:ext cx="7772400" cy="379829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1AEC234-B089-4612-C672-53EFD66E2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969525"/>
            <a:ext cx="7772400" cy="405163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5" zoomScaleNormal="85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ColWidth="8.54296875" defaultRowHeight="14.5" x14ac:dyDescent="0.35"/>
  <cols>
    <col min="1" max="1" width="12.90625" style="1" bestFit="1" customWidth="1"/>
    <col min="2" max="2" width="32.1796875" style="1" bestFit="1" customWidth="1"/>
    <col min="3" max="3" width="63.6328125" style="1" customWidth="1"/>
    <col min="4" max="4" width="21.90625" style="1" bestFit="1" customWidth="1"/>
    <col min="5" max="5" width="16.6328125" style="1" bestFit="1" customWidth="1"/>
    <col min="6" max="6" width="13.1796875" style="1" bestFit="1" customWidth="1"/>
    <col min="7" max="7" width="67.26953125" style="1" bestFit="1" customWidth="1"/>
    <col min="8" max="8" width="23.90625" style="1" customWidth="1"/>
    <col min="9" max="9" width="8.54296875" style="1"/>
    <col min="10" max="10" width="14.08984375" style="1" bestFit="1" customWidth="1"/>
    <col min="11" max="16384" width="8.54296875" style="1"/>
  </cols>
  <sheetData>
    <row r="1" spans="1:10" ht="45" x14ac:dyDescent="0.35">
      <c r="A1" s="10" t="s">
        <v>42</v>
      </c>
      <c r="B1" s="10" t="s">
        <v>40</v>
      </c>
      <c r="C1" s="10" t="s">
        <v>0</v>
      </c>
      <c r="D1" s="10" t="s">
        <v>6</v>
      </c>
      <c r="E1" s="10" t="s">
        <v>1</v>
      </c>
      <c r="F1" s="10" t="s">
        <v>2</v>
      </c>
      <c r="G1" s="10" t="s">
        <v>17</v>
      </c>
      <c r="H1" s="10" t="s">
        <v>47</v>
      </c>
    </row>
    <row r="2" spans="1:10" ht="43.5" x14ac:dyDescent="0.35">
      <c r="A2" s="1" t="s">
        <v>26</v>
      </c>
      <c r="B2" s="8" t="s">
        <v>5</v>
      </c>
      <c r="C2" s="1" t="s">
        <v>10</v>
      </c>
      <c r="D2" s="2">
        <v>128000</v>
      </c>
      <c r="E2" s="2">
        <v>4096</v>
      </c>
      <c r="F2" s="1" t="s">
        <v>4</v>
      </c>
      <c r="G2" s="1" t="s">
        <v>23</v>
      </c>
      <c r="H2" s="1">
        <f>13000*1.5/(10^6)*(5+15)/2*32.85</f>
        <v>6.4057500000000003</v>
      </c>
    </row>
    <row r="3" spans="1:10" ht="58" x14ac:dyDescent="0.35">
      <c r="A3" s="1" t="s">
        <v>26</v>
      </c>
      <c r="B3" s="8" t="s">
        <v>3</v>
      </c>
      <c r="C3" s="1" t="s">
        <v>9</v>
      </c>
      <c r="D3" s="2">
        <v>128000</v>
      </c>
      <c r="E3" s="2">
        <v>16384</v>
      </c>
      <c r="F3" s="1" t="s">
        <v>4</v>
      </c>
      <c r="G3" s="1" t="s">
        <v>34</v>
      </c>
      <c r="H3" s="1">
        <f>13000*1.5/(10^6)*(0.15+0.6)/2*32.85</f>
        <v>0.24021562499999999</v>
      </c>
    </row>
    <row r="4" spans="1:10" ht="87" x14ac:dyDescent="0.35">
      <c r="A4" s="1" t="s">
        <v>32</v>
      </c>
      <c r="B4" s="9" t="s">
        <v>13</v>
      </c>
      <c r="C4" s="1" t="s">
        <v>12</v>
      </c>
      <c r="D4" s="2">
        <v>2097152</v>
      </c>
      <c r="E4" s="2">
        <v>8192</v>
      </c>
      <c r="G4" s="1" t="s">
        <v>24</v>
      </c>
      <c r="H4" s="1">
        <f>13000*1.5/(10^6)*(3.5+7)/2*32.85</f>
        <v>3.3630187499999997</v>
      </c>
      <c r="J4" s="1">
        <f>H5/H4</f>
        <v>0.13333333333333333</v>
      </c>
    </row>
    <row r="5" spans="1:10" ht="116" x14ac:dyDescent="0.35">
      <c r="A5" s="1" t="s">
        <v>32</v>
      </c>
      <c r="B5" s="9" t="s">
        <v>7</v>
      </c>
      <c r="C5" s="1" t="s">
        <v>11</v>
      </c>
      <c r="D5" s="3">
        <v>1048576</v>
      </c>
      <c r="E5" s="3">
        <v>8192</v>
      </c>
      <c r="F5" s="4" t="s">
        <v>8</v>
      </c>
      <c r="G5" s="1" t="s">
        <v>33</v>
      </c>
      <c r="H5" s="1">
        <f>13000*1.5/(10^6)*(0.35+1.05)/2*32.85</f>
        <v>0.44840249999999998</v>
      </c>
    </row>
    <row r="6" spans="1:10" ht="29" customHeight="1" x14ac:dyDescent="0.35">
      <c r="A6" s="1" t="s">
        <v>36</v>
      </c>
      <c r="B6" s="8" t="s">
        <v>41</v>
      </c>
      <c r="C6" s="1" t="s">
        <v>43</v>
      </c>
      <c r="D6" s="1" t="s">
        <v>44</v>
      </c>
      <c r="E6" s="3">
        <v>8192</v>
      </c>
      <c r="F6" s="1" t="s">
        <v>45</v>
      </c>
      <c r="G6" s="1" t="s">
        <v>46</v>
      </c>
      <c r="H6" s="1">
        <f>13000*1.5/(10^6)*(3+15)/2*32.85</f>
        <v>5.7651750000000002</v>
      </c>
    </row>
    <row r="7" spans="1:10" ht="29" x14ac:dyDescent="0.35">
      <c r="A7" s="1" t="s">
        <v>61</v>
      </c>
      <c r="B7" s="8" t="s">
        <v>54</v>
      </c>
      <c r="C7" s="1" t="s">
        <v>57</v>
      </c>
      <c r="D7" s="1" t="s">
        <v>62</v>
      </c>
      <c r="G7" s="1" t="s">
        <v>59</v>
      </c>
      <c r="H7" s="1">
        <f>13000*1.5/(10^6)*(0.3+0.3)/2*32.85</f>
        <v>0.19217250000000002</v>
      </c>
    </row>
    <row r="8" spans="1:10" ht="29" x14ac:dyDescent="0.35">
      <c r="A8" s="1" t="s">
        <v>61</v>
      </c>
      <c r="B8" s="8" t="s">
        <v>56</v>
      </c>
      <c r="C8" s="1" t="s">
        <v>58</v>
      </c>
      <c r="D8" s="1" t="s">
        <v>62</v>
      </c>
      <c r="G8" s="1" t="s">
        <v>60</v>
      </c>
      <c r="H8" s="1">
        <f>13000*1.5/(10^6)*(3+3)/2*32.85</f>
        <v>1.9217249999999999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4065-794B-418B-B059-29A15759177E}">
  <dimension ref="B2:H26"/>
  <sheetViews>
    <sheetView workbookViewId="0">
      <selection activeCell="C38" sqref="C38"/>
    </sheetView>
  </sheetViews>
  <sheetFormatPr defaultRowHeight="14.5" x14ac:dyDescent="0.35"/>
  <cols>
    <col min="1" max="1" width="4.90625" customWidth="1"/>
    <col min="2" max="2" width="21.81640625" bestFit="1" customWidth="1"/>
    <col min="3" max="3" width="76" bestFit="1" customWidth="1"/>
    <col min="5" max="5" width="9.36328125" bestFit="1" customWidth="1"/>
    <col min="6" max="7" width="9.453125" bestFit="1" customWidth="1"/>
    <col min="8" max="8" width="37.1796875" bestFit="1" customWidth="1"/>
  </cols>
  <sheetData>
    <row r="2" spans="2:8" x14ac:dyDescent="0.35">
      <c r="B2" t="s">
        <v>73</v>
      </c>
      <c r="C2" t="s">
        <v>74</v>
      </c>
    </row>
    <row r="3" spans="2:8" x14ac:dyDescent="0.35">
      <c r="C3" t="s">
        <v>75</v>
      </c>
    </row>
    <row r="6" spans="2:8" x14ac:dyDescent="0.35">
      <c r="B6" t="s">
        <v>72</v>
      </c>
      <c r="C6" t="s">
        <v>71</v>
      </c>
    </row>
    <row r="7" spans="2:8" x14ac:dyDescent="0.35">
      <c r="B7" t="s">
        <v>38</v>
      </c>
      <c r="C7" t="s">
        <v>70</v>
      </c>
      <c r="D7" t="s">
        <v>76</v>
      </c>
      <c r="E7" t="s">
        <v>77</v>
      </c>
      <c r="F7" t="s">
        <v>78</v>
      </c>
      <c r="G7" t="s">
        <v>79</v>
      </c>
      <c r="H7" t="s">
        <v>90</v>
      </c>
    </row>
    <row r="8" spans="2:8" x14ac:dyDescent="0.35">
      <c r="B8" t="s">
        <v>63</v>
      </c>
      <c r="C8" t="s">
        <v>64</v>
      </c>
      <c r="D8">
        <v>1</v>
      </c>
      <c r="E8" s="12">
        <v>0.05</v>
      </c>
      <c r="F8">
        <f>E8*32.85</f>
        <v>1.6425000000000001</v>
      </c>
      <c r="G8" s="13">
        <v>45505</v>
      </c>
      <c r="H8" t="s">
        <v>92</v>
      </c>
    </row>
    <row r="9" spans="2:8" x14ac:dyDescent="0.35">
      <c r="B9" t="s">
        <v>49</v>
      </c>
      <c r="C9" t="s">
        <v>65</v>
      </c>
      <c r="D9">
        <v>5</v>
      </c>
      <c r="E9" s="12">
        <v>0.01</v>
      </c>
      <c r="F9">
        <f t="shared" ref="F9:F13" si="0">E9*32.85</f>
        <v>0.32850000000000001</v>
      </c>
      <c r="G9" s="13">
        <v>45505</v>
      </c>
    </row>
    <row r="10" spans="2:8" x14ac:dyDescent="0.35">
      <c r="B10" t="s">
        <v>13</v>
      </c>
      <c r="C10" t="s">
        <v>66</v>
      </c>
      <c r="D10">
        <v>3</v>
      </c>
      <c r="E10" s="12">
        <f>F10/32.85</f>
        <v>3.2726940639269404E-2</v>
      </c>
      <c r="F10" s="11">
        <f>1.24-0.16492</f>
        <v>1.07508</v>
      </c>
      <c r="G10" s="13">
        <v>45505</v>
      </c>
    </row>
    <row r="11" spans="2:8" x14ac:dyDescent="0.35">
      <c r="B11" t="s">
        <v>7</v>
      </c>
      <c r="C11" t="s">
        <v>67</v>
      </c>
      <c r="D11">
        <v>2</v>
      </c>
      <c r="E11" s="12">
        <f>F11/32.85</f>
        <v>5.0203957382039576E-3</v>
      </c>
      <c r="F11" s="11">
        <f>1.24*0.133</f>
        <v>0.16492000000000001</v>
      </c>
      <c r="G11" s="13">
        <v>45505</v>
      </c>
    </row>
    <row r="12" spans="2:8" x14ac:dyDescent="0.35">
      <c r="B12" t="s">
        <v>54</v>
      </c>
      <c r="C12" t="s">
        <v>68</v>
      </c>
      <c r="D12">
        <v>4</v>
      </c>
      <c r="E12" s="12">
        <v>0.01</v>
      </c>
      <c r="F12">
        <f t="shared" si="0"/>
        <v>0.32850000000000001</v>
      </c>
      <c r="G12" s="13">
        <v>45505</v>
      </c>
    </row>
    <row r="13" spans="2:8" x14ac:dyDescent="0.35">
      <c r="B13" t="s">
        <v>56</v>
      </c>
      <c r="C13" t="s">
        <v>69</v>
      </c>
      <c r="D13">
        <v>3</v>
      </c>
      <c r="E13" s="12">
        <v>0.04</v>
      </c>
      <c r="F13">
        <f t="shared" si="0"/>
        <v>1.3140000000000001</v>
      </c>
      <c r="G13" s="13">
        <v>45505</v>
      </c>
    </row>
    <row r="15" spans="2:8" x14ac:dyDescent="0.35">
      <c r="B15" t="s">
        <v>88</v>
      </c>
      <c r="C15" t="s">
        <v>89</v>
      </c>
    </row>
    <row r="17" spans="2:8" x14ac:dyDescent="0.35">
      <c r="B17" t="s">
        <v>72</v>
      </c>
      <c r="C17" t="s">
        <v>80</v>
      </c>
    </row>
    <row r="18" spans="2:8" x14ac:dyDescent="0.35">
      <c r="B18" t="s">
        <v>38</v>
      </c>
      <c r="C18" t="s">
        <v>70</v>
      </c>
      <c r="D18" t="s">
        <v>76</v>
      </c>
      <c r="E18" t="s">
        <v>77</v>
      </c>
      <c r="F18" t="s">
        <v>78</v>
      </c>
      <c r="G18" t="s">
        <v>79</v>
      </c>
      <c r="H18" t="s">
        <v>90</v>
      </c>
    </row>
    <row r="19" spans="2:8" x14ac:dyDescent="0.35">
      <c r="B19" t="s">
        <v>63</v>
      </c>
      <c r="C19" t="s">
        <v>81</v>
      </c>
      <c r="D19">
        <v>2</v>
      </c>
      <c r="E19">
        <v>0.08</v>
      </c>
      <c r="F19">
        <f>E19*32.85</f>
        <v>2.6280000000000001</v>
      </c>
      <c r="G19" s="13">
        <v>45517</v>
      </c>
    </row>
    <row r="20" spans="2:8" x14ac:dyDescent="0.35">
      <c r="B20" t="s">
        <v>49</v>
      </c>
      <c r="C20" t="s">
        <v>82</v>
      </c>
      <c r="D20">
        <v>5</v>
      </c>
      <c r="E20">
        <v>0.01</v>
      </c>
      <c r="F20">
        <f t="shared" ref="F20:F24" si="1">E20*32.85</f>
        <v>0.32850000000000001</v>
      </c>
      <c r="G20" s="13">
        <v>45517</v>
      </c>
    </row>
    <row r="21" spans="2:8" x14ac:dyDescent="0.35">
      <c r="B21" t="s">
        <v>13</v>
      </c>
      <c r="C21" t="s">
        <v>83</v>
      </c>
      <c r="D21">
        <v>1</v>
      </c>
      <c r="F21">
        <f t="shared" si="1"/>
        <v>0</v>
      </c>
      <c r="G21" s="13">
        <v>45517</v>
      </c>
      <c r="H21" s="14" t="s">
        <v>91</v>
      </c>
    </row>
    <row r="22" spans="2:8" x14ac:dyDescent="0.35">
      <c r="B22" t="s">
        <v>7</v>
      </c>
      <c r="C22" t="s">
        <v>86</v>
      </c>
      <c r="D22">
        <v>4</v>
      </c>
      <c r="F22">
        <f t="shared" si="1"/>
        <v>0</v>
      </c>
      <c r="G22" s="13">
        <v>45517</v>
      </c>
    </row>
    <row r="23" spans="2:8" x14ac:dyDescent="0.35">
      <c r="B23" t="s">
        <v>54</v>
      </c>
      <c r="C23" t="s">
        <v>84</v>
      </c>
      <c r="D23">
        <v>5</v>
      </c>
      <c r="E23">
        <v>0.01</v>
      </c>
      <c r="F23">
        <f t="shared" si="1"/>
        <v>0.32850000000000001</v>
      </c>
      <c r="G23" s="13">
        <v>45517</v>
      </c>
    </row>
    <row r="24" spans="2:8" x14ac:dyDescent="0.35">
      <c r="B24" t="s">
        <v>56</v>
      </c>
      <c r="C24" t="s">
        <v>85</v>
      </c>
      <c r="D24">
        <v>3</v>
      </c>
      <c r="E24">
        <v>0.06</v>
      </c>
      <c r="F24">
        <f t="shared" si="1"/>
        <v>1.9710000000000001</v>
      </c>
      <c r="G24" s="13">
        <v>45517</v>
      </c>
    </row>
    <row r="26" spans="2:8" x14ac:dyDescent="0.35">
      <c r="B26" t="s">
        <v>88</v>
      </c>
      <c r="C2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26DC-0F68-4967-99E7-34244557ADB5}">
  <dimension ref="A1:D5"/>
  <sheetViews>
    <sheetView workbookViewId="0">
      <selection activeCell="D13" sqref="D13"/>
    </sheetView>
  </sheetViews>
  <sheetFormatPr defaultRowHeight="14.5" x14ac:dyDescent="0.35"/>
  <cols>
    <col min="1" max="1" width="11.6328125" style="5" bestFit="1" customWidth="1"/>
    <col min="2" max="2" width="20.08984375" style="5" bestFit="1" customWidth="1"/>
    <col min="3" max="3" width="32.1796875" style="5" bestFit="1" customWidth="1"/>
    <col min="4" max="4" width="86.54296875" style="5" bestFit="1" customWidth="1"/>
    <col min="5" max="16384" width="8.7265625" style="5"/>
  </cols>
  <sheetData>
    <row r="1" spans="1:4" x14ac:dyDescent="0.35">
      <c r="A1" s="5" t="s">
        <v>39</v>
      </c>
      <c r="B1" s="5" t="s">
        <v>38</v>
      </c>
      <c r="C1" s="5" t="s">
        <v>40</v>
      </c>
      <c r="D1" s="5" t="s">
        <v>52</v>
      </c>
    </row>
    <row r="2" spans="1:4" x14ac:dyDescent="0.35">
      <c r="A2" s="5" t="s">
        <v>26</v>
      </c>
      <c r="B2" s="5" t="s">
        <v>48</v>
      </c>
      <c r="C2" s="5" t="s">
        <v>49</v>
      </c>
      <c r="D2" s="5" t="s">
        <v>25</v>
      </c>
    </row>
    <row r="3" spans="1:4" x14ac:dyDescent="0.35">
      <c r="A3" s="5" t="s">
        <v>32</v>
      </c>
      <c r="B3" s="5" t="s">
        <v>51</v>
      </c>
      <c r="C3" s="5" t="s">
        <v>7</v>
      </c>
      <c r="D3" s="5" t="s">
        <v>31</v>
      </c>
    </row>
    <row r="4" spans="1:4" x14ac:dyDescent="0.35">
      <c r="A4" s="5" t="s">
        <v>36</v>
      </c>
      <c r="B4" s="5" t="s">
        <v>37</v>
      </c>
      <c r="C4" s="5" t="s">
        <v>41</v>
      </c>
      <c r="D4" s="5" t="s">
        <v>35</v>
      </c>
    </row>
    <row r="5" spans="1:4" x14ac:dyDescent="0.35">
      <c r="A5" s="5" t="s">
        <v>53</v>
      </c>
      <c r="B5" s="5" t="s">
        <v>53</v>
      </c>
      <c r="C5" s="5" t="s">
        <v>54</v>
      </c>
      <c r="D5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F09-F8A9-479E-BB5D-F1F357FF999D}">
  <dimension ref="A1:B1"/>
  <sheetViews>
    <sheetView workbookViewId="0">
      <selection activeCell="B2" sqref="B2"/>
    </sheetView>
  </sheetViews>
  <sheetFormatPr defaultRowHeight="14.5" x14ac:dyDescent="0.35"/>
  <cols>
    <col min="1" max="1" width="11.6328125" style="5" bestFit="1" customWidth="1"/>
    <col min="2" max="2" width="45.453125" style="5" bestFit="1" customWidth="1"/>
    <col min="3" max="16384" width="8.7265625" style="5"/>
  </cols>
  <sheetData>
    <row r="1" spans="1:2" x14ac:dyDescent="0.35">
      <c r="A1" s="5" t="s">
        <v>50</v>
      </c>
      <c r="B1" s="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07F7-5945-4F8D-9CB2-B05B22BD91DA}">
  <dimension ref="A1:A3"/>
  <sheetViews>
    <sheetView zoomScaleNormal="100" workbookViewId="0">
      <selection activeCell="H19" sqref="G19:H19"/>
    </sheetView>
  </sheetViews>
  <sheetFormatPr defaultRowHeight="14.5" x14ac:dyDescent="0.35"/>
  <cols>
    <col min="1" max="16384" width="8.7265625" style="5"/>
  </cols>
  <sheetData>
    <row r="1" spans="1:1" x14ac:dyDescent="0.35">
      <c r="A1" s="7" t="s">
        <v>30</v>
      </c>
    </row>
    <row r="2" spans="1:1" x14ac:dyDescent="0.35">
      <c r="A2" s="7" t="s">
        <v>27</v>
      </c>
    </row>
    <row r="3" spans="1:1" x14ac:dyDescent="0.35">
      <c r="A3" s="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7CE7-EEDC-4EE2-84F2-AAC61B0863A7}">
  <dimension ref="A1:B4"/>
  <sheetViews>
    <sheetView workbookViewId="0">
      <selection activeCell="I16" sqref="H16:I16"/>
    </sheetView>
  </sheetViews>
  <sheetFormatPr defaultRowHeight="14.5" x14ac:dyDescent="0.35"/>
  <cols>
    <col min="1" max="1" width="4.54296875" style="5" bestFit="1" customWidth="1"/>
    <col min="2" max="2" width="23.7265625" style="5" bestFit="1" customWidth="1"/>
    <col min="3" max="16384" width="8.7265625" style="5"/>
  </cols>
  <sheetData>
    <row r="1" spans="1:2" x14ac:dyDescent="0.35">
      <c r="A1" s="5" t="s">
        <v>14</v>
      </c>
      <c r="B1" s="5" t="s">
        <v>21</v>
      </c>
    </row>
    <row r="2" spans="1:2" x14ac:dyDescent="0.35">
      <c r="A2" s="5" t="s">
        <v>15</v>
      </c>
      <c r="B2" s="5" t="s">
        <v>22</v>
      </c>
    </row>
    <row r="3" spans="1:2" x14ac:dyDescent="0.35">
      <c r="A3" s="5" t="s">
        <v>16</v>
      </c>
      <c r="B3" s="6" t="s">
        <v>18</v>
      </c>
    </row>
    <row r="4" spans="1:2" x14ac:dyDescent="0.35">
      <c r="A4" s="5" t="s">
        <v>19</v>
      </c>
      <c r="B4" s="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5754-E360-48BC-86AA-287E22671AEF}">
  <dimension ref="K2"/>
  <sheetViews>
    <sheetView workbookViewId="0">
      <selection activeCell="O25" sqref="O25"/>
    </sheetView>
  </sheetViews>
  <sheetFormatPr defaultRowHeight="14.5" x14ac:dyDescent="0.35"/>
  <sheetData>
    <row r="2" spans="11:11" x14ac:dyDescent="0.35">
      <c r="K2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test_result</vt:lpstr>
      <vt:lpstr> models</vt:lpstr>
      <vt:lpstr>tools</vt:lpstr>
      <vt:lpstr>QA</vt:lpstr>
      <vt:lpstr>terminology</vt:lpstr>
      <vt:lpstr>test_on_gemini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Walter Hsieh</cp:lastModifiedBy>
  <dcterms:created xsi:type="dcterms:W3CDTF">2015-06-05T18:17:20Z</dcterms:created>
  <dcterms:modified xsi:type="dcterms:W3CDTF">2024-08-13T16:15:06Z</dcterms:modified>
</cp:coreProperties>
</file>