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230e78b29a25de/工作/DATA/ZS1E_LUNG-S/"/>
    </mc:Choice>
  </mc:AlternateContent>
  <xr:revisionPtr revIDLastSave="0" documentId="13_ncr:1_{62219E4A-334C-6445-B851-5CC461F9BE34}" xr6:coauthVersionLast="47" xr6:coauthVersionMax="47" xr10:uidLastSave="{00000000-0000-0000-0000-000000000000}"/>
  <bookViews>
    <workbookView xWindow="9560" yWindow="500" windowWidth="19240" windowHeight="15800" firstSheet="3" activeTab="3" xr2:uid="{00000000-000D-0000-FFFF-FFFF00000000}"/>
  </bookViews>
  <sheets>
    <sheet name="早中晚对比" sheetId="7" r:id="rId1"/>
    <sheet name="TUBE及检测条件参数" sheetId="6" r:id="rId2"/>
    <sheet name="姓名随机码对照" sheetId="1" r:id="rId3"/>
    <sheet name="登记表" sheetId="2" r:id="rId4"/>
    <sheet name="患者住院序列" sheetId="3" r:id="rId5"/>
    <sheet name="患者-门诊" sheetId="4" r:id="rId6"/>
    <sheet name="对照组-体检" sheetId="5" r:id="rId7"/>
    <sheet name="队列-肺癌原始" sheetId="8" r:id="rId8"/>
    <sheet name="队列-肺癌全部" sheetId="11" r:id="rId9"/>
    <sheet name="临床-住院患者" sheetId="12" r:id="rId10"/>
    <sheet name="临床-门诊" sheetId="13" r:id="rId11"/>
    <sheet name="final队列-肺腺癌" sheetId="14" r:id="rId12"/>
  </sheets>
  <externalReferences>
    <externalReference r:id="rId13"/>
  </externalReferences>
  <definedNames>
    <definedName name="_xlnm._FilterDatabase" localSheetId="11" hidden="1">'final队列-肺腺癌'!$B$2:$AQ$154</definedName>
    <definedName name="_xlnm._FilterDatabase" localSheetId="3" hidden="1">登记表!$H$1:$H$569</definedName>
    <definedName name="_xlnm._FilterDatabase" localSheetId="4" hidden="1">患者住院序列!$C$1:$C$110</definedName>
    <definedName name="_xlnm.Print_Titles" localSheetId="3">登记表!$1:$2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97" i="14" l="1"/>
  <c r="L1" i="14"/>
  <c r="Y150" i="14"/>
  <c r="Y146" i="14"/>
  <c r="Y144" i="14"/>
  <c r="Y140" i="14"/>
  <c r="Y135" i="14"/>
  <c r="Y130" i="14"/>
  <c r="Y123" i="14"/>
  <c r="Y120" i="14"/>
  <c r="Y114" i="14"/>
  <c r="Y110" i="14"/>
  <c r="Y108" i="14"/>
  <c r="Y105" i="14"/>
  <c r="AB104" i="14"/>
  <c r="Y100" i="14"/>
  <c r="B96" i="14"/>
  <c r="AC96" i="14"/>
  <c r="AB96" i="14"/>
  <c r="Y96" i="14"/>
  <c r="B95" i="14"/>
  <c r="AC95" i="14"/>
  <c r="AB95" i="14"/>
  <c r="Y95" i="14"/>
  <c r="B94" i="14"/>
  <c r="AC94" i="14"/>
  <c r="AB94" i="14"/>
  <c r="Y94" i="14"/>
  <c r="B93" i="14"/>
  <c r="AC93" i="14"/>
  <c r="AB93" i="14"/>
  <c r="Y93" i="14"/>
  <c r="B92" i="14"/>
  <c r="AC92" i="14"/>
  <c r="AB92" i="14"/>
  <c r="Y92" i="14"/>
  <c r="B91" i="14"/>
  <c r="AC91" i="14"/>
  <c r="AB91" i="14"/>
  <c r="Y91" i="14"/>
  <c r="B90" i="14"/>
  <c r="AC90" i="14"/>
  <c r="AB90" i="14"/>
  <c r="Y90" i="14"/>
  <c r="B89" i="14"/>
  <c r="AC89" i="14"/>
  <c r="AB89" i="14"/>
  <c r="Y89" i="14"/>
  <c r="B88" i="14"/>
  <c r="AC88" i="14"/>
  <c r="AB88" i="14"/>
  <c r="Y88" i="14"/>
  <c r="B87" i="14"/>
  <c r="AC87" i="14"/>
  <c r="AB87" i="14"/>
  <c r="Y87" i="14"/>
  <c r="B86" i="14"/>
  <c r="AC86" i="14"/>
  <c r="AB86" i="14"/>
  <c r="Y86" i="14"/>
  <c r="B85" i="14"/>
  <c r="AC85" i="14"/>
  <c r="AB85" i="14"/>
  <c r="Y85" i="14"/>
  <c r="B84" i="14"/>
  <c r="AC84" i="14"/>
  <c r="AB84" i="14"/>
  <c r="Y84" i="14"/>
  <c r="B83" i="14"/>
  <c r="AC83" i="14"/>
  <c r="AB83" i="14"/>
  <c r="Y83" i="14"/>
  <c r="B82" i="14"/>
  <c r="AB82" i="14"/>
  <c r="Y82" i="14"/>
  <c r="B81" i="14"/>
  <c r="AB81" i="14"/>
  <c r="Y81" i="14"/>
  <c r="B80" i="14"/>
  <c r="AB80" i="14"/>
  <c r="Y80" i="14"/>
  <c r="B79" i="14"/>
  <c r="AB79" i="14"/>
  <c r="Y79" i="14"/>
  <c r="B78" i="14"/>
  <c r="AB78" i="14"/>
  <c r="Y78" i="14"/>
  <c r="B77" i="14"/>
  <c r="AB77" i="14"/>
  <c r="Y77" i="14"/>
  <c r="B76" i="14"/>
  <c r="AB76" i="14"/>
  <c r="Y76" i="14"/>
  <c r="B75" i="14"/>
  <c r="AB75" i="14"/>
  <c r="Y75" i="14"/>
  <c r="B74" i="14"/>
  <c r="AB74" i="14"/>
  <c r="Y74" i="14"/>
  <c r="B73" i="14"/>
  <c r="AB73" i="14"/>
  <c r="Y73" i="14"/>
  <c r="B72" i="14"/>
  <c r="AB72" i="14"/>
  <c r="Y72" i="14"/>
  <c r="B71" i="14"/>
  <c r="AB71" i="14"/>
  <c r="Y71" i="14"/>
  <c r="B70" i="14"/>
  <c r="AB70" i="14"/>
  <c r="Y70" i="14"/>
  <c r="B69" i="14"/>
  <c r="AB69" i="14"/>
  <c r="Y69" i="14"/>
  <c r="B68" i="14"/>
  <c r="AB68" i="14"/>
  <c r="Y68" i="14"/>
  <c r="B67" i="14"/>
  <c r="AB67" i="14"/>
  <c r="Y67" i="14"/>
  <c r="AB66" i="14"/>
  <c r="Y66" i="14"/>
  <c r="I66" i="14"/>
  <c r="B65" i="14"/>
  <c r="AC65" i="14"/>
  <c r="AB65" i="14"/>
  <c r="Y65" i="14"/>
  <c r="B64" i="14"/>
  <c r="AC64" i="14"/>
  <c r="AB64" i="14"/>
  <c r="Y64" i="14"/>
  <c r="B63" i="14"/>
  <c r="AC63" i="14"/>
  <c r="AB63" i="14"/>
  <c r="Y63" i="14"/>
  <c r="B62" i="14"/>
  <c r="AC62" i="14"/>
  <c r="AB62" i="14"/>
  <c r="Y62" i="14"/>
  <c r="B61" i="14"/>
  <c r="AC61" i="14"/>
  <c r="AB61" i="14"/>
  <c r="Y61" i="14"/>
  <c r="B60" i="14"/>
  <c r="AC60" i="14"/>
  <c r="AB60" i="14"/>
  <c r="Y60" i="14"/>
  <c r="B59" i="14"/>
  <c r="AC59" i="14"/>
  <c r="AB59" i="14"/>
  <c r="Y59" i="14"/>
  <c r="B58" i="14"/>
  <c r="AC58" i="14"/>
  <c r="AB58" i="14"/>
  <c r="Y58" i="14"/>
  <c r="B57" i="14"/>
  <c r="AC57" i="14"/>
  <c r="AB57" i="14"/>
  <c r="Y57" i="14"/>
  <c r="B56" i="14"/>
  <c r="AC56" i="14"/>
  <c r="AB56" i="14"/>
  <c r="Y56" i="14"/>
  <c r="B55" i="14"/>
  <c r="AC55" i="14"/>
  <c r="AB55" i="14"/>
  <c r="Y55" i="14"/>
  <c r="B54" i="14"/>
  <c r="AC54" i="14"/>
  <c r="AB54" i="14"/>
  <c r="Y54" i="14"/>
  <c r="B53" i="14"/>
  <c r="AC53" i="14"/>
  <c r="AB53" i="14"/>
  <c r="Y53" i="14"/>
  <c r="B52" i="14"/>
  <c r="AC52" i="14"/>
  <c r="AB52" i="14"/>
  <c r="Y52" i="14"/>
  <c r="B51" i="14"/>
  <c r="AC51" i="14"/>
  <c r="AB51" i="14"/>
  <c r="Y51" i="14"/>
  <c r="B50" i="14"/>
  <c r="AC50" i="14"/>
  <c r="AB50" i="14"/>
  <c r="Y50" i="14"/>
  <c r="B49" i="14"/>
  <c r="AC49" i="14"/>
  <c r="AB49" i="14"/>
  <c r="Y49" i="14"/>
  <c r="B48" i="14"/>
  <c r="AC48" i="14"/>
  <c r="AB48" i="14"/>
  <c r="Y48" i="14"/>
  <c r="B47" i="14"/>
  <c r="AC47" i="14"/>
  <c r="AB47" i="14"/>
  <c r="Y47" i="14"/>
  <c r="B46" i="14"/>
  <c r="AC46" i="14"/>
  <c r="AB46" i="14"/>
  <c r="Y46" i="14"/>
  <c r="B45" i="14"/>
  <c r="AC45" i="14"/>
  <c r="AB45" i="14"/>
  <c r="Y45" i="14"/>
  <c r="B44" i="14"/>
  <c r="AC44" i="14"/>
  <c r="AB44" i="14"/>
  <c r="Y44" i="14"/>
  <c r="B43" i="14"/>
  <c r="AC43" i="14"/>
  <c r="AB43" i="14"/>
  <c r="Y43" i="14"/>
  <c r="B42" i="14"/>
  <c r="AC42" i="14"/>
  <c r="AB42" i="14"/>
  <c r="Y42" i="14"/>
  <c r="B41" i="14"/>
  <c r="AC41" i="14"/>
  <c r="AB41" i="14"/>
  <c r="Y41" i="14"/>
  <c r="B40" i="14"/>
  <c r="AC40" i="14"/>
  <c r="AB40" i="14"/>
  <c r="Y40" i="14"/>
  <c r="B39" i="14"/>
  <c r="AC39" i="14"/>
  <c r="AB39" i="14"/>
  <c r="Y39" i="14"/>
  <c r="B38" i="14"/>
  <c r="AC38" i="14"/>
  <c r="AB38" i="14"/>
  <c r="Y38" i="14"/>
  <c r="B37" i="14"/>
  <c r="AC37" i="14"/>
  <c r="AB37" i="14"/>
  <c r="Y37" i="14"/>
  <c r="B36" i="14"/>
  <c r="AC36" i="14"/>
  <c r="AB36" i="14"/>
  <c r="Y36" i="14"/>
  <c r="B35" i="14"/>
  <c r="AC35" i="14"/>
  <c r="AB35" i="14"/>
  <c r="Y35" i="14"/>
  <c r="B34" i="14"/>
  <c r="AC34" i="14"/>
  <c r="AB34" i="14"/>
  <c r="Y34" i="14"/>
  <c r="B33" i="14"/>
  <c r="AC33" i="14"/>
  <c r="AB33" i="14"/>
  <c r="Y33" i="14"/>
  <c r="B32" i="14"/>
  <c r="AC32" i="14"/>
  <c r="AB32" i="14"/>
  <c r="Y32" i="14"/>
  <c r="B31" i="14"/>
  <c r="AC31" i="14"/>
  <c r="AB31" i="14"/>
  <c r="Y31" i="14"/>
  <c r="B30" i="14"/>
  <c r="AC30" i="14"/>
  <c r="AB30" i="14"/>
  <c r="Y30" i="14"/>
  <c r="B29" i="14"/>
  <c r="AC29" i="14"/>
  <c r="AB29" i="14"/>
  <c r="Y29" i="14"/>
  <c r="B28" i="14"/>
  <c r="AC28" i="14"/>
  <c r="AB28" i="14"/>
  <c r="Y28" i="14"/>
  <c r="B27" i="14"/>
  <c r="AC27" i="14"/>
  <c r="AB27" i="14"/>
  <c r="Y27" i="14"/>
  <c r="B26" i="14"/>
  <c r="AC26" i="14"/>
  <c r="AB26" i="14"/>
  <c r="Y26" i="14"/>
  <c r="B25" i="14"/>
  <c r="AC25" i="14"/>
  <c r="AB25" i="14"/>
  <c r="Y25" i="14"/>
  <c r="B24" i="14"/>
  <c r="AC24" i="14"/>
  <c r="AB24" i="14"/>
  <c r="Y24" i="14"/>
  <c r="B23" i="14"/>
  <c r="AC23" i="14"/>
  <c r="AB23" i="14"/>
  <c r="Y23" i="14"/>
  <c r="B22" i="14"/>
  <c r="AC22" i="14"/>
  <c r="AB22" i="14"/>
  <c r="Y22" i="14"/>
  <c r="B21" i="14"/>
  <c r="AC21" i="14"/>
  <c r="AB21" i="14"/>
  <c r="Y21" i="14"/>
  <c r="B20" i="14"/>
  <c r="AC20" i="14"/>
  <c r="AB20" i="14"/>
  <c r="Y20" i="14"/>
  <c r="B19" i="14"/>
  <c r="AC19" i="14"/>
  <c r="AB19" i="14"/>
  <c r="Y19" i="14"/>
  <c r="B18" i="14"/>
  <c r="AC18" i="14"/>
  <c r="AB18" i="14"/>
  <c r="Y18" i="14"/>
  <c r="B17" i="14"/>
  <c r="AC17" i="14"/>
  <c r="AB17" i="14"/>
  <c r="Y17" i="14"/>
  <c r="B16" i="14"/>
  <c r="AC16" i="14"/>
  <c r="AB16" i="14"/>
  <c r="Y16" i="14"/>
  <c r="B15" i="14"/>
  <c r="AC15" i="14"/>
  <c r="AB15" i="14"/>
  <c r="Y15" i="14"/>
  <c r="B14" i="14"/>
  <c r="AC14" i="14"/>
  <c r="AB14" i="14"/>
  <c r="Y14" i="14"/>
  <c r="B13" i="14"/>
  <c r="AC13" i="14"/>
  <c r="AB13" i="14"/>
  <c r="Y13" i="14"/>
  <c r="B12" i="14"/>
  <c r="AC12" i="14"/>
  <c r="AB12" i="14"/>
  <c r="Y12" i="14"/>
  <c r="B11" i="14"/>
  <c r="AC11" i="14"/>
  <c r="AB11" i="14"/>
  <c r="Y11" i="14"/>
  <c r="B10" i="14"/>
  <c r="AC10" i="14"/>
  <c r="AB10" i="14"/>
  <c r="Y10" i="14"/>
  <c r="B9" i="14"/>
  <c r="AC9" i="14"/>
  <c r="AB9" i="14"/>
  <c r="Y9" i="14"/>
  <c r="B8" i="14"/>
  <c r="AC8" i="14"/>
  <c r="AB8" i="14"/>
  <c r="Y8" i="14"/>
  <c r="B7" i="14"/>
  <c r="AC7" i="14"/>
  <c r="AB7" i="14"/>
  <c r="Y7" i="14"/>
  <c r="B6" i="14"/>
  <c r="AC6" i="14"/>
  <c r="AB6" i="14"/>
  <c r="Y6" i="14"/>
  <c r="B5" i="14"/>
  <c r="AC5" i="14"/>
  <c r="AB5" i="14"/>
  <c r="Y5" i="14"/>
  <c r="B4" i="14"/>
  <c r="AC4" i="14"/>
  <c r="AB4" i="14"/>
  <c r="Y4" i="14"/>
  <c r="B3" i="14"/>
  <c r="AC3" i="14"/>
  <c r="AB3" i="14"/>
  <c r="Y3" i="14"/>
  <c r="D1" i="14"/>
  <c r="E1" i="14"/>
  <c r="AA150" i="11"/>
  <c r="AA146" i="11"/>
  <c r="AA144" i="11"/>
  <c r="AA140" i="11"/>
  <c r="AA135" i="11"/>
  <c r="AA130" i="11"/>
  <c r="AA123" i="11"/>
  <c r="AA120" i="11"/>
  <c r="AA114" i="11"/>
  <c r="AA110" i="11"/>
  <c r="AA108" i="11"/>
  <c r="AA105" i="11"/>
  <c r="AA100" i="11"/>
  <c r="F129" i="8"/>
  <c r="E129" i="8"/>
  <c r="G129" i="8"/>
  <c r="C129" i="8"/>
  <c r="G196" i="8"/>
  <c r="F196" i="8"/>
  <c r="C196" i="8"/>
  <c r="E196" i="8"/>
  <c r="B196" i="8"/>
  <c r="G120" i="8"/>
  <c r="F120" i="8"/>
  <c r="E120" i="8"/>
  <c r="C120" i="8"/>
  <c r="G351" i="8"/>
  <c r="F351" i="8"/>
  <c r="E351" i="8"/>
  <c r="C351" i="8"/>
  <c r="T1" i="11"/>
  <c r="S1" i="11"/>
  <c r="V1" i="11"/>
  <c r="U1" i="11"/>
  <c r="Q1" i="11"/>
  <c r="P1" i="11"/>
  <c r="H275" i="8"/>
  <c r="G275" i="8"/>
  <c r="G274" i="8"/>
  <c r="AF152" i="11" s="1"/>
  <c r="G273" i="8"/>
  <c r="AF151" i="11" s="1"/>
  <c r="G272" i="8"/>
  <c r="AF150" i="11" s="1"/>
  <c r="F275" i="8"/>
  <c r="F274" i="8"/>
  <c r="AE152" i="11" s="1"/>
  <c r="F273" i="8"/>
  <c r="AE151" i="11" s="1"/>
  <c r="F272" i="8"/>
  <c r="AE150" i="11" s="1"/>
  <c r="E275" i="8"/>
  <c r="E274" i="8"/>
  <c r="AD152" i="11" s="1"/>
  <c r="E273" i="8"/>
  <c r="AD151" i="11" s="1"/>
  <c r="E272" i="8"/>
  <c r="AD150" i="11" s="1"/>
  <c r="G269" i="8"/>
  <c r="AF149" i="11" s="1"/>
  <c r="G268" i="8"/>
  <c r="AF148" i="11" s="1"/>
  <c r="G267" i="8"/>
  <c r="AF147" i="11" s="1"/>
  <c r="G266" i="8"/>
  <c r="AF146" i="11" s="1"/>
  <c r="F269" i="8"/>
  <c r="AE149" i="11" s="1"/>
  <c r="F268" i="8"/>
  <c r="AE148" i="11" s="1"/>
  <c r="F267" i="8"/>
  <c r="AE147" i="11" s="1"/>
  <c r="F266" i="8"/>
  <c r="AE146" i="11" s="1"/>
  <c r="E269" i="8"/>
  <c r="AD149" i="11" s="1"/>
  <c r="E268" i="8"/>
  <c r="AD148" i="11" s="1"/>
  <c r="E267" i="8"/>
  <c r="AD147" i="11" s="1"/>
  <c r="E266" i="8"/>
  <c r="AD146" i="11" s="1"/>
  <c r="G264" i="8"/>
  <c r="G263" i="8"/>
  <c r="AF145" i="11" s="1"/>
  <c r="G262" i="8"/>
  <c r="AF144" i="11" s="1"/>
  <c r="F264" i="8"/>
  <c r="F263" i="8"/>
  <c r="AE145" i="11" s="1"/>
  <c r="F262" i="8"/>
  <c r="AE144" i="11" s="1"/>
  <c r="E264" i="8"/>
  <c r="E263" i="8"/>
  <c r="AD145" i="11" s="1"/>
  <c r="E262" i="8"/>
  <c r="AD144" i="11" s="1"/>
  <c r="G260" i="8"/>
  <c r="AF143" i="11" s="1"/>
  <c r="G259" i="8"/>
  <c r="AF142" i="11" s="1"/>
  <c r="G258" i="8"/>
  <c r="AF141" i="11" s="1"/>
  <c r="G257" i="8"/>
  <c r="AF140" i="11" s="1"/>
  <c r="F260" i="8"/>
  <c r="AE143" i="11" s="1"/>
  <c r="F259" i="8"/>
  <c r="AE142" i="11" s="1"/>
  <c r="F258" i="8"/>
  <c r="AE141" i="11" s="1"/>
  <c r="F257" i="8"/>
  <c r="AE140" i="11" s="1"/>
  <c r="E260" i="8"/>
  <c r="AD143" i="11" s="1"/>
  <c r="E259" i="8"/>
  <c r="AD142" i="11" s="1"/>
  <c r="E258" i="8"/>
  <c r="AD141" i="11" s="1"/>
  <c r="E257" i="8"/>
  <c r="AD140" i="11" s="1"/>
  <c r="G255" i="8"/>
  <c r="AF139" i="11" s="1"/>
  <c r="G254" i="8"/>
  <c r="AF138" i="11" s="1"/>
  <c r="G253" i="8"/>
  <c r="AF137" i="11" s="1"/>
  <c r="G252" i="8"/>
  <c r="AF136" i="11" s="1"/>
  <c r="G251" i="8"/>
  <c r="AF135" i="11" s="1"/>
  <c r="F255" i="8"/>
  <c r="AE139" i="11" s="1"/>
  <c r="F254" i="8"/>
  <c r="AE138" i="11" s="1"/>
  <c r="F253" i="8"/>
  <c r="AE137" i="11" s="1"/>
  <c r="F252" i="8"/>
  <c r="AE136" i="11" s="1"/>
  <c r="F251" i="8"/>
  <c r="AE135" i="11" s="1"/>
  <c r="E255" i="8"/>
  <c r="AD139" i="11" s="1"/>
  <c r="E254" i="8"/>
  <c r="AD138" i="11" s="1"/>
  <c r="E253" i="8"/>
  <c r="AD137" i="11" s="1"/>
  <c r="E252" i="8"/>
  <c r="AD136" i="11" s="1"/>
  <c r="E251" i="8"/>
  <c r="AD135" i="11" s="1"/>
  <c r="G249" i="8"/>
  <c r="G248" i="8"/>
  <c r="G247" i="8"/>
  <c r="AF134" i="11" s="1"/>
  <c r="G246" i="8"/>
  <c r="AF133" i="11" s="1"/>
  <c r="G245" i="8"/>
  <c r="AF132" i="11" s="1"/>
  <c r="G244" i="8"/>
  <c r="AF131" i="11" s="1"/>
  <c r="F248" i="8"/>
  <c r="F249" i="8"/>
  <c r="F247" i="8"/>
  <c r="AE134" i="11" s="1"/>
  <c r="F246" i="8"/>
  <c r="AE133" i="11" s="1"/>
  <c r="F245" i="8"/>
  <c r="AE132" i="11" s="1"/>
  <c r="F244" i="8"/>
  <c r="AE131" i="11" s="1"/>
  <c r="G243" i="8"/>
  <c r="AF130" i="11" s="1"/>
  <c r="F243" i="8"/>
  <c r="AE130" i="11" s="1"/>
  <c r="E249" i="8"/>
  <c r="E248" i="8"/>
  <c r="E247" i="8"/>
  <c r="AD134" i="11" s="1"/>
  <c r="E246" i="8"/>
  <c r="AD133" i="11" s="1"/>
  <c r="E245" i="8"/>
  <c r="AD132" i="11" s="1"/>
  <c r="E244" i="8"/>
  <c r="AD131" i="11" s="1"/>
  <c r="E243" i="8"/>
  <c r="AD130" i="11" s="1"/>
  <c r="G241" i="8"/>
  <c r="G240" i="8"/>
  <c r="AF129" i="11" s="1"/>
  <c r="G239" i="8"/>
  <c r="AF128" i="11" s="1"/>
  <c r="G238" i="8"/>
  <c r="AF127" i="11" s="1"/>
  <c r="G237" i="8"/>
  <c r="AF126" i="11" s="1"/>
  <c r="G236" i="8"/>
  <c r="AF125" i="11" s="1"/>
  <c r="G235" i="8"/>
  <c r="AF124" i="11" s="1"/>
  <c r="F240" i="8"/>
  <c r="AE129" i="11" s="1"/>
  <c r="F241" i="8"/>
  <c r="F239" i="8"/>
  <c r="AE128" i="11" s="1"/>
  <c r="F238" i="8"/>
  <c r="AE127" i="11" s="1"/>
  <c r="F237" i="8"/>
  <c r="AE126" i="11" s="1"/>
  <c r="F236" i="8"/>
  <c r="AE125" i="11" s="1"/>
  <c r="F235" i="8"/>
  <c r="AE124" i="11" s="1"/>
  <c r="G234" i="8"/>
  <c r="AF123" i="11" s="1"/>
  <c r="F234" i="8"/>
  <c r="AE123" i="11" s="1"/>
  <c r="E241" i="8"/>
  <c r="E240" i="8"/>
  <c r="AD129" i="11" s="1"/>
  <c r="E239" i="8"/>
  <c r="AD128" i="11" s="1"/>
  <c r="E238" i="8"/>
  <c r="AD127" i="11" s="1"/>
  <c r="E237" i="8"/>
  <c r="AD126" i="11" s="1"/>
  <c r="E236" i="8"/>
  <c r="AD125" i="11" s="1"/>
  <c r="E235" i="8"/>
  <c r="AD124" i="11" s="1"/>
  <c r="E234" i="8"/>
  <c r="AD123" i="11" s="1"/>
  <c r="G232" i="8"/>
  <c r="AF122" i="11" s="1"/>
  <c r="G231" i="8"/>
  <c r="AF121" i="11" s="1"/>
  <c r="G230" i="8"/>
  <c r="AF120" i="11" s="1"/>
  <c r="F232" i="8"/>
  <c r="AE122" i="11" s="1"/>
  <c r="F231" i="8"/>
  <c r="AE121" i="11" s="1"/>
  <c r="F230" i="8"/>
  <c r="AE120" i="11" s="1"/>
  <c r="E232" i="8"/>
  <c r="AD122" i="11" s="1"/>
  <c r="E231" i="8"/>
  <c r="AD121" i="11" s="1"/>
  <c r="E230" i="8"/>
  <c r="AD120" i="11" s="1"/>
  <c r="F228" i="8"/>
  <c r="F227" i="8"/>
  <c r="F226" i="8"/>
  <c r="AE119" i="11" s="1"/>
  <c r="F225" i="8"/>
  <c r="AE118" i="11" s="1"/>
  <c r="F224" i="8"/>
  <c r="AE117" i="11" s="1"/>
  <c r="F223" i="8"/>
  <c r="AE116" i="11" s="1"/>
  <c r="F222" i="8"/>
  <c r="AE115" i="11" s="1"/>
  <c r="G228" i="8"/>
  <c r="G227" i="8"/>
  <c r="G226" i="8"/>
  <c r="AF119" i="11" s="1"/>
  <c r="G225" i="8"/>
  <c r="AF118" i="11" s="1"/>
  <c r="G224" i="8"/>
  <c r="AF117" i="11" s="1"/>
  <c r="G223" i="8"/>
  <c r="AF116" i="11" s="1"/>
  <c r="G222" i="8"/>
  <c r="AF115" i="11" s="1"/>
  <c r="G221" i="8"/>
  <c r="AF114" i="11" s="1"/>
  <c r="F221" i="8"/>
  <c r="AE114" i="11" s="1"/>
  <c r="E228" i="8"/>
  <c r="E227" i="8"/>
  <c r="E226" i="8"/>
  <c r="AD119" i="11" s="1"/>
  <c r="E225" i="8"/>
  <c r="AD118" i="11" s="1"/>
  <c r="E224" i="8"/>
  <c r="AD117" i="11" s="1"/>
  <c r="E223" i="8"/>
  <c r="AD116" i="11" s="1"/>
  <c r="E222" i="8"/>
  <c r="AD115" i="11" s="1"/>
  <c r="E221" i="8"/>
  <c r="AD114" i="11" s="1"/>
  <c r="G218" i="8"/>
  <c r="G217" i="8"/>
  <c r="G216" i="8"/>
  <c r="G215" i="8"/>
  <c r="AF113" i="11" s="1"/>
  <c r="G214" i="8"/>
  <c r="AF112" i="11" s="1"/>
  <c r="G213" i="8"/>
  <c r="AF111" i="11" s="1"/>
  <c r="G212" i="8"/>
  <c r="AF110" i="11" s="1"/>
  <c r="F218" i="8"/>
  <c r="F217" i="8"/>
  <c r="F216" i="8"/>
  <c r="F215" i="8"/>
  <c r="AE113" i="11" s="1"/>
  <c r="F214" i="8"/>
  <c r="AE112" i="11" s="1"/>
  <c r="F213" i="8"/>
  <c r="AE111" i="11" s="1"/>
  <c r="F212" i="8"/>
  <c r="AE110" i="11" s="1"/>
  <c r="E218" i="8"/>
  <c r="E217" i="8"/>
  <c r="E216" i="8"/>
  <c r="E215" i="8"/>
  <c r="AD113" i="11" s="1"/>
  <c r="E214" i="8"/>
  <c r="AD112" i="11" s="1"/>
  <c r="E213" i="8"/>
  <c r="AD111" i="11" s="1"/>
  <c r="E212" i="8"/>
  <c r="AD110" i="11" s="1"/>
  <c r="H209" i="8"/>
  <c r="G209" i="8"/>
  <c r="G208" i="8"/>
  <c r="G207" i="8"/>
  <c r="G206" i="8"/>
  <c r="AF109" i="11" s="1"/>
  <c r="G205" i="8"/>
  <c r="AF108" i="11" s="1"/>
  <c r="F209" i="8"/>
  <c r="F208" i="8"/>
  <c r="F207" i="8"/>
  <c r="F206" i="8"/>
  <c r="AE109" i="11" s="1"/>
  <c r="F205" i="8"/>
  <c r="AE108" i="11" s="1"/>
  <c r="E209" i="8"/>
  <c r="E208" i="8"/>
  <c r="E207" i="8"/>
  <c r="E206" i="8"/>
  <c r="AD109" i="11" s="1"/>
  <c r="E205" i="8"/>
  <c r="AD108" i="11" s="1"/>
  <c r="G203" i="8"/>
  <c r="G202" i="8"/>
  <c r="G201" i="8"/>
  <c r="G200" i="8"/>
  <c r="AF107" i="11" s="1"/>
  <c r="G199" i="8"/>
  <c r="AF106" i="11" s="1"/>
  <c r="G198" i="8"/>
  <c r="AF105" i="11" s="1"/>
  <c r="F203" i="8"/>
  <c r="F202" i="8"/>
  <c r="F201" i="8"/>
  <c r="F200" i="8"/>
  <c r="AE107" i="11" s="1"/>
  <c r="F199" i="8"/>
  <c r="AE106" i="11" s="1"/>
  <c r="F198" i="8"/>
  <c r="AE105" i="11" s="1"/>
  <c r="E203" i="8"/>
  <c r="E202" i="8"/>
  <c r="E201" i="8"/>
  <c r="E200" i="8"/>
  <c r="AD107" i="11" s="1"/>
  <c r="E199" i="8"/>
  <c r="AD106" i="11" s="1"/>
  <c r="E198" i="8"/>
  <c r="AD105" i="11" s="1"/>
  <c r="G192" i="8"/>
  <c r="AF104" i="11" s="1"/>
  <c r="G191" i="8"/>
  <c r="AF103" i="11" s="1"/>
  <c r="G190" i="8"/>
  <c r="AF102" i="11" s="1"/>
  <c r="G189" i="8"/>
  <c r="AF101" i="11" s="1"/>
  <c r="G188" i="8"/>
  <c r="AF100" i="11" s="1"/>
  <c r="F192" i="8"/>
  <c r="AE104" i="11" s="1"/>
  <c r="F191" i="8"/>
  <c r="AE103" i="11" s="1"/>
  <c r="F190" i="8"/>
  <c r="AE102" i="11" s="1"/>
  <c r="F189" i="8"/>
  <c r="AE101" i="11" s="1"/>
  <c r="F188" i="8"/>
  <c r="AE100" i="11" s="1"/>
  <c r="AD104" i="11"/>
  <c r="E191" i="8"/>
  <c r="AD103" i="11" s="1"/>
  <c r="E190" i="8"/>
  <c r="AD102" i="11" s="1"/>
  <c r="E189" i="8"/>
  <c r="AD101" i="11" s="1"/>
  <c r="E188" i="8"/>
  <c r="AD100" i="11" s="1"/>
  <c r="G195" i="8"/>
  <c r="G194" i="8"/>
  <c r="G193" i="8"/>
  <c r="F195" i="8"/>
  <c r="F194" i="8"/>
  <c r="F193" i="8"/>
  <c r="E195" i="8"/>
  <c r="E194" i="8"/>
  <c r="E193" i="8"/>
  <c r="G185" i="8"/>
  <c r="AF99" i="11" s="1"/>
  <c r="G184" i="8"/>
  <c r="AF98" i="11" s="1"/>
  <c r="F185" i="8"/>
  <c r="AE99" i="11" s="1"/>
  <c r="F184" i="8"/>
  <c r="AE98" i="11" s="1"/>
  <c r="E185" i="8"/>
  <c r="AD99" i="11" s="1"/>
  <c r="E184" i="8"/>
  <c r="AD98" i="11" s="1"/>
  <c r="G183" i="8"/>
  <c r="AF97" i="11" s="1"/>
  <c r="F183" i="8"/>
  <c r="AE97" i="11" s="1"/>
  <c r="E183" i="8"/>
  <c r="AD97" i="11" s="1"/>
  <c r="O1" i="11"/>
  <c r="N1" i="11"/>
  <c r="BN90" i="3"/>
  <c r="BM90" i="3"/>
  <c r="BL90" i="3"/>
  <c r="BK90" i="3"/>
  <c r="BJ90" i="3"/>
  <c r="BI90" i="3"/>
  <c r="BH90" i="3"/>
  <c r="BF90" i="3"/>
  <c r="BE90" i="3"/>
  <c r="BD90" i="3"/>
  <c r="AZ90" i="3"/>
  <c r="AY90" i="3"/>
  <c r="AX90" i="3"/>
  <c r="AW90" i="3"/>
  <c r="AV90" i="3"/>
  <c r="AU90" i="3"/>
  <c r="AT90" i="3"/>
  <c r="AS90" i="3"/>
  <c r="AR90" i="3"/>
  <c r="AQ90" i="3"/>
  <c r="AP90" i="3"/>
  <c r="AO90" i="3"/>
  <c r="L90" i="3"/>
  <c r="AN90" i="3" s="1"/>
  <c r="J90" i="3"/>
  <c r="F90" i="3"/>
  <c r="E90" i="3"/>
  <c r="D90" i="3"/>
  <c r="C90" i="3"/>
  <c r="BN89" i="3"/>
  <c r="BM89" i="3"/>
  <c r="BL89" i="3"/>
  <c r="BK89" i="3"/>
  <c r="BJ89" i="3"/>
  <c r="BI89" i="3"/>
  <c r="BH89" i="3"/>
  <c r="BF89" i="3"/>
  <c r="BE89" i="3"/>
  <c r="BD89" i="3"/>
  <c r="AZ89" i="3"/>
  <c r="AY89" i="3"/>
  <c r="AX89" i="3"/>
  <c r="AW89" i="3"/>
  <c r="AV89" i="3"/>
  <c r="AU89" i="3"/>
  <c r="AT89" i="3"/>
  <c r="AS89" i="3"/>
  <c r="AR89" i="3"/>
  <c r="O89" i="3"/>
  <c r="AQ89" i="3" s="1"/>
  <c r="N89" i="3"/>
  <c r="AP89" i="3" s="1"/>
  <c r="M89" i="3"/>
  <c r="AO89" i="3" s="1"/>
  <c r="L89" i="3"/>
  <c r="AN89" i="3" s="1"/>
  <c r="J89" i="3"/>
  <c r="F89" i="3"/>
  <c r="E89" i="3"/>
  <c r="D89" i="3"/>
  <c r="C89" i="3"/>
  <c r="BN88" i="3"/>
  <c r="BM88" i="3"/>
  <c r="BL88" i="3"/>
  <c r="BK88" i="3"/>
  <c r="BJ88" i="3"/>
  <c r="BI88" i="3"/>
  <c r="BH88" i="3"/>
  <c r="BF88" i="3"/>
  <c r="BE88" i="3"/>
  <c r="BD88" i="3"/>
  <c r="AZ88" i="3"/>
  <c r="AY88" i="3"/>
  <c r="AX88" i="3"/>
  <c r="AW88" i="3"/>
  <c r="AV88" i="3"/>
  <c r="AU88" i="3"/>
  <c r="AT88" i="3"/>
  <c r="AS88" i="3"/>
  <c r="AR88" i="3"/>
  <c r="O88" i="3"/>
  <c r="AQ88" i="3" s="1"/>
  <c r="N88" i="3"/>
  <c r="AP88" i="3" s="1"/>
  <c r="M88" i="3"/>
  <c r="AO88" i="3" s="1"/>
  <c r="L88" i="3"/>
  <c r="AN88" i="3" s="1"/>
  <c r="J88" i="3"/>
  <c r="F88" i="3"/>
  <c r="E88" i="3"/>
  <c r="D88" i="3"/>
  <c r="C88" i="3"/>
  <c r="BN87" i="3"/>
  <c r="BM87" i="3"/>
  <c r="BL87" i="3"/>
  <c r="BK87" i="3"/>
  <c r="BJ87" i="3"/>
  <c r="BI87" i="3"/>
  <c r="BH87" i="3"/>
  <c r="BF87" i="3"/>
  <c r="BE87" i="3"/>
  <c r="BD87" i="3"/>
  <c r="AZ87" i="3"/>
  <c r="AY87" i="3"/>
  <c r="AX87" i="3"/>
  <c r="AW87" i="3"/>
  <c r="AV87" i="3"/>
  <c r="AU87" i="3"/>
  <c r="AT87" i="3"/>
  <c r="AS87" i="3"/>
  <c r="AR87" i="3"/>
  <c r="O87" i="3"/>
  <c r="AQ87" i="3" s="1"/>
  <c r="N87" i="3"/>
  <c r="AP87" i="3" s="1"/>
  <c r="M87" i="3"/>
  <c r="AO87" i="3" s="1"/>
  <c r="L87" i="3"/>
  <c r="AN87" i="3" s="1"/>
  <c r="J87" i="3"/>
  <c r="F87" i="3"/>
  <c r="E87" i="3"/>
  <c r="D87" i="3"/>
  <c r="C87" i="3"/>
  <c r="BN86" i="3"/>
  <c r="BM86" i="3"/>
  <c r="BL86" i="3"/>
  <c r="BK86" i="3"/>
  <c r="BJ86" i="3"/>
  <c r="BI86" i="3"/>
  <c r="BH86" i="3"/>
  <c r="BF86" i="3"/>
  <c r="BE86" i="3"/>
  <c r="AZ86" i="3"/>
  <c r="AY86" i="3"/>
  <c r="AX86" i="3"/>
  <c r="AW86" i="3"/>
  <c r="AV86" i="3"/>
  <c r="AU86" i="3"/>
  <c r="AT86" i="3"/>
  <c r="AS86" i="3"/>
  <c r="AR86" i="3"/>
  <c r="AQ86" i="3"/>
  <c r="AP86" i="3"/>
  <c r="AB86" i="3"/>
  <c r="BD86" i="3" s="1"/>
  <c r="M86" i="3"/>
  <c r="AO86" i="3" s="1"/>
  <c r="L86" i="3"/>
  <c r="AN86" i="3" s="1"/>
  <c r="J86" i="3"/>
  <c r="F86" i="3"/>
  <c r="E86" i="3"/>
  <c r="D86" i="3"/>
  <c r="C86" i="3"/>
  <c r="BN85" i="3"/>
  <c r="BM85" i="3"/>
  <c r="BL85" i="3"/>
  <c r="BK85" i="3"/>
  <c r="BJ85" i="3"/>
  <c r="BI85" i="3"/>
  <c r="BH85" i="3"/>
  <c r="BF85" i="3"/>
  <c r="BE85" i="3"/>
  <c r="BD85" i="3"/>
  <c r="AZ85" i="3"/>
  <c r="AY85" i="3"/>
  <c r="AX85" i="3"/>
  <c r="AW85" i="3"/>
  <c r="AV85" i="3"/>
  <c r="AU85" i="3"/>
  <c r="AT85" i="3"/>
  <c r="AS85" i="3"/>
  <c r="AR85" i="3"/>
  <c r="O85" i="3"/>
  <c r="AQ85" i="3" s="1"/>
  <c r="N85" i="3"/>
  <c r="AP85" i="3" s="1"/>
  <c r="M85" i="3"/>
  <c r="AO85" i="3" s="1"/>
  <c r="L85" i="3"/>
  <c r="AN85" i="3" s="1"/>
  <c r="J85" i="3"/>
  <c r="F85" i="3"/>
  <c r="E85" i="3"/>
  <c r="D85" i="3"/>
  <c r="C85" i="3"/>
  <c r="BN84" i="3"/>
  <c r="BM84" i="3"/>
  <c r="BL84" i="3"/>
  <c r="BK84" i="3"/>
  <c r="BJ84" i="3"/>
  <c r="BI84" i="3"/>
  <c r="BH84" i="3"/>
  <c r="BF84" i="3"/>
  <c r="BE84" i="3"/>
  <c r="BD84" i="3"/>
  <c r="AZ84" i="3"/>
  <c r="AY84" i="3"/>
  <c r="AX84" i="3"/>
  <c r="AW84" i="3"/>
  <c r="AV84" i="3"/>
  <c r="AU84" i="3"/>
  <c r="AT84" i="3"/>
  <c r="AS84" i="3"/>
  <c r="AR84" i="3"/>
  <c r="O84" i="3"/>
  <c r="AQ84" i="3" s="1"/>
  <c r="N84" i="3"/>
  <c r="AP84" i="3" s="1"/>
  <c r="M84" i="3"/>
  <c r="AO84" i="3" s="1"/>
  <c r="L84" i="3"/>
  <c r="AN84" i="3" s="1"/>
  <c r="J84" i="3"/>
  <c r="F84" i="3"/>
  <c r="E84" i="3"/>
  <c r="D84" i="3"/>
  <c r="C84" i="3"/>
  <c r="BN83" i="3"/>
  <c r="BM83" i="3"/>
  <c r="BL83" i="3"/>
  <c r="BK83" i="3"/>
  <c r="BJ83" i="3"/>
  <c r="BI83" i="3"/>
  <c r="BH83" i="3"/>
  <c r="BF83" i="3"/>
  <c r="BE83" i="3"/>
  <c r="AZ83" i="3"/>
  <c r="AY83" i="3"/>
  <c r="AX83" i="3"/>
  <c r="AW83" i="3"/>
  <c r="AV83" i="3"/>
  <c r="AU83" i="3"/>
  <c r="AT83" i="3"/>
  <c r="AS83" i="3"/>
  <c r="AR83" i="3"/>
  <c r="AQ83" i="3"/>
  <c r="AB83" i="3"/>
  <c r="BD83" i="3" s="1"/>
  <c r="N83" i="3"/>
  <c r="AP83" i="3" s="1"/>
  <c r="M83" i="3"/>
  <c r="AO83" i="3" s="1"/>
  <c r="L83" i="3"/>
  <c r="AN83" i="3" s="1"/>
  <c r="J83" i="3"/>
  <c r="F83" i="3"/>
  <c r="E83" i="3"/>
  <c r="D83" i="3"/>
  <c r="C83" i="3"/>
  <c r="BN82" i="3"/>
  <c r="BM82" i="3"/>
  <c r="BL82" i="3"/>
  <c r="BK82" i="3"/>
  <c r="BJ82" i="3"/>
  <c r="BI82" i="3"/>
  <c r="BH82" i="3"/>
  <c r="BF82" i="3"/>
  <c r="BE82" i="3"/>
  <c r="BD82" i="3"/>
  <c r="AZ82" i="3"/>
  <c r="AY82" i="3"/>
  <c r="AX82" i="3"/>
  <c r="AW82" i="3"/>
  <c r="AV82" i="3"/>
  <c r="AU82" i="3"/>
  <c r="R82" i="3"/>
  <c r="AT82" i="3" s="1"/>
  <c r="Q82" i="3"/>
  <c r="AS82" i="3" s="1"/>
  <c r="P82" i="3"/>
  <c r="AR82" i="3" s="1"/>
  <c r="O82" i="3"/>
  <c r="AQ82" i="3" s="1"/>
  <c r="N82" i="3"/>
  <c r="AP82" i="3" s="1"/>
  <c r="M82" i="3"/>
  <c r="AO82" i="3" s="1"/>
  <c r="L82" i="3"/>
  <c r="AN82" i="3" s="1"/>
  <c r="J82" i="3"/>
  <c r="F82" i="3"/>
  <c r="E82" i="3"/>
  <c r="D82" i="3"/>
  <c r="C82" i="3"/>
  <c r="BN81" i="3"/>
  <c r="BM81" i="3"/>
  <c r="BL81" i="3"/>
  <c r="BK81" i="3"/>
  <c r="BJ81" i="3"/>
  <c r="BI81" i="3"/>
  <c r="BH81" i="3"/>
  <c r="BE81" i="3"/>
  <c r="AZ81" i="3"/>
  <c r="AY81" i="3"/>
  <c r="AX81" i="3"/>
  <c r="AW81" i="3"/>
  <c r="AV81" i="3"/>
  <c r="AU81" i="3"/>
  <c r="AT81" i="3"/>
  <c r="AS81" i="3"/>
  <c r="AD81" i="3"/>
  <c r="BF81" i="3" s="1"/>
  <c r="AB81" i="3"/>
  <c r="BD81" i="3" s="1"/>
  <c r="P81" i="3"/>
  <c r="AR81" i="3" s="1"/>
  <c r="O81" i="3"/>
  <c r="AQ81" i="3" s="1"/>
  <c r="N81" i="3"/>
  <c r="AP81" i="3" s="1"/>
  <c r="M81" i="3"/>
  <c r="AO81" i="3" s="1"/>
  <c r="L81" i="3"/>
  <c r="AN81" i="3" s="1"/>
  <c r="J81" i="3"/>
  <c r="F81" i="3"/>
  <c r="E81" i="3"/>
  <c r="D81" i="3"/>
  <c r="C81" i="3"/>
  <c r="BN80" i="3"/>
  <c r="BM80" i="3"/>
  <c r="BL80" i="3"/>
  <c r="BK80" i="3"/>
  <c r="BJ80" i="3"/>
  <c r="BI80" i="3"/>
  <c r="BH80" i="3"/>
  <c r="BF80" i="3"/>
  <c r="BE80" i="3"/>
  <c r="BD80" i="3"/>
  <c r="AZ80" i="3"/>
  <c r="AY80" i="3"/>
  <c r="AX80" i="3"/>
  <c r="AW80" i="3"/>
  <c r="AV80" i="3"/>
  <c r="AU80" i="3"/>
  <c r="AT80" i="3"/>
  <c r="AS80" i="3"/>
  <c r="AR80" i="3"/>
  <c r="AQ80" i="3"/>
  <c r="N80" i="3"/>
  <c r="AP80" i="3" s="1"/>
  <c r="M80" i="3"/>
  <c r="AO80" i="3" s="1"/>
  <c r="L80" i="3"/>
  <c r="AN80" i="3" s="1"/>
  <c r="J80" i="3"/>
  <c r="F80" i="3"/>
  <c r="E80" i="3"/>
  <c r="D80" i="3"/>
  <c r="C80" i="3"/>
  <c r="BN79" i="3"/>
  <c r="BM79" i="3"/>
  <c r="BL79" i="3"/>
  <c r="BK79" i="3"/>
  <c r="BJ79" i="3"/>
  <c r="BI79" i="3"/>
  <c r="BH79" i="3"/>
  <c r="BE79" i="3"/>
  <c r="BD79" i="3"/>
  <c r="AZ79" i="3"/>
  <c r="AY79" i="3"/>
  <c r="AX79" i="3"/>
  <c r="AW79" i="3"/>
  <c r="AV79" i="3"/>
  <c r="AU79" i="3"/>
  <c r="AT79" i="3"/>
  <c r="AP79" i="3"/>
  <c r="AD79" i="3"/>
  <c r="BF79" i="3" s="1"/>
  <c r="AB79" i="3"/>
  <c r="Q79" i="3"/>
  <c r="AS79" i="3" s="1"/>
  <c r="P79" i="3"/>
  <c r="AR79" i="3" s="1"/>
  <c r="O79" i="3"/>
  <c r="AQ79" i="3" s="1"/>
  <c r="N79" i="3"/>
  <c r="M79" i="3"/>
  <c r="AO79" i="3" s="1"/>
  <c r="L79" i="3"/>
  <c r="AN79" i="3" s="1"/>
  <c r="J79" i="3"/>
  <c r="F79" i="3"/>
  <c r="E79" i="3"/>
  <c r="D79" i="3"/>
  <c r="C79" i="3"/>
  <c r="BN78" i="3"/>
  <c r="BM78" i="3"/>
  <c r="BL78" i="3"/>
  <c r="BK78" i="3"/>
  <c r="BJ78" i="3"/>
  <c r="BI78" i="3"/>
  <c r="BH78" i="3"/>
  <c r="BF78" i="3"/>
  <c r="BE78" i="3"/>
  <c r="AZ78" i="3"/>
  <c r="AY78" i="3"/>
  <c r="AX78" i="3"/>
  <c r="AW78" i="3"/>
  <c r="AV78" i="3"/>
  <c r="AU78" i="3"/>
  <c r="AB78" i="3"/>
  <c r="BD78" i="3" s="1"/>
  <c r="R78" i="3"/>
  <c r="AT78" i="3" s="1"/>
  <c r="Q78" i="3"/>
  <c r="AS78" i="3" s="1"/>
  <c r="P78" i="3"/>
  <c r="AR78" i="3" s="1"/>
  <c r="O78" i="3"/>
  <c r="AQ78" i="3" s="1"/>
  <c r="N78" i="3"/>
  <c r="AP78" i="3" s="1"/>
  <c r="M78" i="3"/>
  <c r="AO78" i="3" s="1"/>
  <c r="L78" i="3"/>
  <c r="AN78" i="3" s="1"/>
  <c r="J78" i="3"/>
  <c r="F78" i="3"/>
  <c r="E78" i="3"/>
  <c r="D78" i="3"/>
  <c r="C78" i="3"/>
  <c r="BN77" i="3"/>
  <c r="BM77" i="3"/>
  <c r="BL77" i="3"/>
  <c r="BK77" i="3"/>
  <c r="BJ77" i="3"/>
  <c r="BH77" i="3"/>
  <c r="BE77" i="3"/>
  <c r="AZ77" i="3"/>
  <c r="AY77" i="3"/>
  <c r="AX77" i="3"/>
  <c r="AW77" i="3"/>
  <c r="AV77" i="3"/>
  <c r="AU77" i="3"/>
  <c r="AT77" i="3"/>
  <c r="AS77" i="3"/>
  <c r="AR77" i="3"/>
  <c r="AQ77" i="3"/>
  <c r="AG77" i="3"/>
  <c r="BI77" i="3" s="1"/>
  <c r="AD77" i="3"/>
  <c r="BF77" i="3" s="1"/>
  <c r="AB77" i="3"/>
  <c r="BD77" i="3" s="1"/>
  <c r="N77" i="3"/>
  <c r="AP77" i="3" s="1"/>
  <c r="M77" i="3"/>
  <c r="AO77" i="3" s="1"/>
  <c r="L77" i="3"/>
  <c r="AN77" i="3" s="1"/>
  <c r="J77" i="3"/>
  <c r="F77" i="3"/>
  <c r="E77" i="3"/>
  <c r="D77" i="3"/>
  <c r="C77" i="3"/>
  <c r="BN76" i="3"/>
  <c r="BM76" i="3"/>
  <c r="BL76" i="3"/>
  <c r="BK76" i="3"/>
  <c r="BJ76" i="3"/>
  <c r="BI76" i="3"/>
  <c r="BH76" i="3"/>
  <c r="BF76" i="3"/>
  <c r="BE76" i="3"/>
  <c r="BD76" i="3"/>
  <c r="AZ76" i="3"/>
  <c r="AY76" i="3"/>
  <c r="AX76" i="3"/>
  <c r="U76" i="3"/>
  <c r="AW76" i="3" s="1"/>
  <c r="T76" i="3"/>
  <c r="AV76" i="3" s="1"/>
  <c r="S76" i="3"/>
  <c r="AU76" i="3" s="1"/>
  <c r="R76" i="3"/>
  <c r="AT76" i="3" s="1"/>
  <c r="Q76" i="3"/>
  <c r="AS76" i="3" s="1"/>
  <c r="P76" i="3"/>
  <c r="AR76" i="3" s="1"/>
  <c r="O76" i="3"/>
  <c r="AQ76" i="3" s="1"/>
  <c r="N76" i="3"/>
  <c r="AP76" i="3" s="1"/>
  <c r="M76" i="3"/>
  <c r="AO76" i="3" s="1"/>
  <c r="L76" i="3"/>
  <c r="AN76" i="3" s="1"/>
  <c r="J76" i="3"/>
  <c r="I76" i="3"/>
  <c r="F76" i="3"/>
  <c r="E76" i="3"/>
  <c r="D76" i="3"/>
  <c r="C76" i="3"/>
  <c r="BN75" i="3"/>
  <c r="BM75" i="3"/>
  <c r="BL75" i="3"/>
  <c r="BK75" i="3"/>
  <c r="BJ75" i="3"/>
  <c r="BH75" i="3"/>
  <c r="BE75" i="3"/>
  <c r="AZ75" i="3"/>
  <c r="AY75" i="3"/>
  <c r="AX75" i="3"/>
  <c r="AW75" i="3"/>
  <c r="AV75" i="3"/>
  <c r="AU75" i="3"/>
  <c r="AT75" i="3"/>
  <c r="AS75" i="3"/>
  <c r="AR75" i="3"/>
  <c r="AP75" i="3"/>
  <c r="AG75" i="3"/>
  <c r="BI75" i="3" s="1"/>
  <c r="AD75" i="3"/>
  <c r="BF75" i="3" s="1"/>
  <c r="AB75" i="3"/>
  <c r="BD75" i="3" s="1"/>
  <c r="O75" i="3"/>
  <c r="AQ75" i="3" s="1"/>
  <c r="N75" i="3"/>
  <c r="M75" i="3"/>
  <c r="AO75" i="3" s="1"/>
  <c r="L75" i="3"/>
  <c r="AN75" i="3" s="1"/>
  <c r="J75" i="3"/>
  <c r="F75" i="3"/>
  <c r="E75" i="3"/>
  <c r="D75" i="3"/>
  <c r="C75" i="3"/>
  <c r="BN74" i="3"/>
  <c r="BM74" i="3"/>
  <c r="BL74" i="3"/>
  <c r="BK74" i="3"/>
  <c r="BJ74" i="3"/>
  <c r="BH74" i="3"/>
  <c r="BE74" i="3"/>
  <c r="AZ74" i="3"/>
  <c r="AY74" i="3"/>
  <c r="AX74" i="3"/>
  <c r="AW74" i="3"/>
  <c r="AV74" i="3"/>
  <c r="AU74" i="3"/>
  <c r="AT74" i="3"/>
  <c r="AS74" i="3"/>
  <c r="AR74" i="3"/>
  <c r="AG74" i="3"/>
  <c r="BI74" i="3" s="1"/>
  <c r="AD74" i="3"/>
  <c r="BF74" i="3" s="1"/>
  <c r="AB74" i="3"/>
  <c r="BD74" i="3" s="1"/>
  <c r="O74" i="3"/>
  <c r="AQ74" i="3" s="1"/>
  <c r="N74" i="3"/>
  <c r="AP74" i="3" s="1"/>
  <c r="M74" i="3"/>
  <c r="AO74" i="3" s="1"/>
  <c r="L74" i="3"/>
  <c r="AN74" i="3" s="1"/>
  <c r="J74" i="3"/>
  <c r="F74" i="3"/>
  <c r="E74" i="3"/>
  <c r="D74" i="3"/>
  <c r="C74" i="3"/>
  <c r="BN73" i="3"/>
  <c r="BM73" i="3"/>
  <c r="BL73" i="3"/>
  <c r="BK73" i="3"/>
  <c r="BJ73" i="3"/>
  <c r="BH73" i="3"/>
  <c r="BE73" i="3"/>
  <c r="AZ73" i="3"/>
  <c r="AY73" i="3"/>
  <c r="AX73" i="3"/>
  <c r="AW73" i="3"/>
  <c r="AV73" i="3"/>
  <c r="AU73" i="3"/>
  <c r="AT73" i="3"/>
  <c r="AS73" i="3"/>
  <c r="AR73" i="3"/>
  <c r="AG73" i="3"/>
  <c r="BI73" i="3" s="1"/>
  <c r="AD73" i="3"/>
  <c r="BF73" i="3" s="1"/>
  <c r="AB73" i="3"/>
  <c r="BD73" i="3" s="1"/>
  <c r="O73" i="3"/>
  <c r="AQ73" i="3" s="1"/>
  <c r="N73" i="3"/>
  <c r="AP73" i="3" s="1"/>
  <c r="M73" i="3"/>
  <c r="AO73" i="3" s="1"/>
  <c r="L73" i="3"/>
  <c r="AN73" i="3" s="1"/>
  <c r="J73" i="3"/>
  <c r="F73" i="3"/>
  <c r="E73" i="3"/>
  <c r="D73" i="3"/>
  <c r="C73" i="3"/>
  <c r="BN72" i="3"/>
  <c r="BM72" i="3"/>
  <c r="BL72" i="3"/>
  <c r="BK72" i="3"/>
  <c r="BJ72" i="3"/>
  <c r="BH72" i="3"/>
  <c r="BE72" i="3"/>
  <c r="AZ72" i="3"/>
  <c r="AY72" i="3"/>
  <c r="AX72" i="3"/>
  <c r="AW72" i="3"/>
  <c r="AV72" i="3"/>
  <c r="AU72" i="3"/>
  <c r="AT72" i="3"/>
  <c r="AS72" i="3"/>
  <c r="AR72" i="3"/>
  <c r="AQ72" i="3"/>
  <c r="AP72" i="3"/>
  <c r="AG72" i="3"/>
  <c r="BI72" i="3" s="1"/>
  <c r="AD72" i="3"/>
  <c r="BF72" i="3" s="1"/>
  <c r="AB72" i="3"/>
  <c r="BD72" i="3" s="1"/>
  <c r="M72" i="3"/>
  <c r="AO72" i="3" s="1"/>
  <c r="L72" i="3"/>
  <c r="AN72" i="3" s="1"/>
  <c r="J72" i="3"/>
  <c r="F72" i="3"/>
  <c r="E72" i="3"/>
  <c r="D72" i="3"/>
  <c r="C72" i="3"/>
  <c r="BN71" i="3"/>
  <c r="BM71" i="3"/>
  <c r="BL71" i="3"/>
  <c r="BK71" i="3"/>
  <c r="BJ71" i="3"/>
  <c r="BH71" i="3"/>
  <c r="BE71" i="3"/>
  <c r="AZ71" i="3"/>
  <c r="AY71" i="3"/>
  <c r="AX71" i="3"/>
  <c r="AW71" i="3"/>
  <c r="AV71" i="3"/>
  <c r="AU71" i="3"/>
  <c r="AT71" i="3"/>
  <c r="AS71" i="3"/>
  <c r="AR71" i="3"/>
  <c r="AQ71" i="3"/>
  <c r="AP71" i="3"/>
  <c r="AG71" i="3"/>
  <c r="BI71" i="3" s="1"/>
  <c r="AD71" i="3"/>
  <c r="BF71" i="3" s="1"/>
  <c r="AB71" i="3"/>
  <c r="BD71" i="3" s="1"/>
  <c r="M71" i="3"/>
  <c r="AO71" i="3" s="1"/>
  <c r="L71" i="3"/>
  <c r="AN71" i="3" s="1"/>
  <c r="J71" i="3"/>
  <c r="F71" i="3"/>
  <c r="E71" i="3"/>
  <c r="D71" i="3"/>
  <c r="C71" i="3"/>
  <c r="BN70" i="3"/>
  <c r="BM70" i="3"/>
  <c r="BL70" i="3"/>
  <c r="BK70" i="3"/>
  <c r="BJ70" i="3"/>
  <c r="BI70" i="3"/>
  <c r="BH70" i="3"/>
  <c r="BE70" i="3"/>
  <c r="BD70" i="3"/>
  <c r="AZ70" i="3"/>
  <c r="AY70" i="3"/>
  <c r="AX70" i="3"/>
  <c r="AW70" i="3"/>
  <c r="AQ70" i="3"/>
  <c r="AD70" i="3"/>
  <c r="BF70" i="3" s="1"/>
  <c r="T70" i="3"/>
  <c r="AV70" i="3" s="1"/>
  <c r="S70" i="3"/>
  <c r="AU70" i="3" s="1"/>
  <c r="R70" i="3"/>
  <c r="AT70" i="3" s="1"/>
  <c r="Q70" i="3"/>
  <c r="AS70" i="3" s="1"/>
  <c r="P70" i="3"/>
  <c r="AR70" i="3" s="1"/>
  <c r="O70" i="3"/>
  <c r="N70" i="3"/>
  <c r="AP70" i="3" s="1"/>
  <c r="M70" i="3"/>
  <c r="AO70" i="3" s="1"/>
  <c r="L70" i="3"/>
  <c r="AN70" i="3" s="1"/>
  <c r="J70" i="3"/>
  <c r="F70" i="3"/>
  <c r="E70" i="3"/>
  <c r="D70" i="3"/>
  <c r="C70" i="3"/>
  <c r="B97" i="14" l="1"/>
  <c r="AB99" i="14"/>
  <c r="AB100" i="14"/>
  <c r="AC101" i="14"/>
  <c r="B102" i="14"/>
  <c r="AB105" i="14"/>
  <c r="AC106" i="14"/>
  <c r="B107" i="14"/>
  <c r="B108" i="14"/>
  <c r="AB111" i="14"/>
  <c r="AC112" i="14"/>
  <c r="B113" i="14"/>
  <c r="B114" i="14"/>
  <c r="AB116" i="14"/>
  <c r="AC117" i="14"/>
  <c r="B118" i="14"/>
  <c r="AB121" i="14"/>
  <c r="AC122" i="14"/>
  <c r="AC123" i="14"/>
  <c r="B124" i="14"/>
  <c r="AB126" i="14"/>
  <c r="AC127" i="14"/>
  <c r="B128" i="14"/>
  <c r="AB131" i="14"/>
  <c r="AC132" i="14"/>
  <c r="B133" i="14"/>
  <c r="AB136" i="14"/>
  <c r="AC137" i="14"/>
  <c r="B138" i="14"/>
  <c r="AB141" i="14"/>
  <c r="AC142" i="14"/>
  <c r="B143" i="14"/>
  <c r="B144" i="14"/>
  <c r="AB147" i="14"/>
  <c r="AC148" i="14"/>
  <c r="B149" i="14"/>
  <c r="B150" i="14"/>
  <c r="AB152" i="14"/>
  <c r="AB98" i="14"/>
  <c r="AC99" i="14"/>
  <c r="AC100" i="14"/>
  <c r="B101" i="14"/>
  <c r="AB103" i="14"/>
  <c r="AC104" i="14"/>
  <c r="AC105" i="14"/>
  <c r="B106" i="14"/>
  <c r="AB109" i="14"/>
  <c r="AB110" i="14"/>
  <c r="AC111" i="14"/>
  <c r="B112" i="14"/>
  <c r="AB115" i="14"/>
  <c r="AC116" i="14"/>
  <c r="B117" i="14"/>
  <c r="AB119" i="14"/>
  <c r="AB120" i="14"/>
  <c r="AC121" i="14"/>
  <c r="B122" i="14"/>
  <c r="B123" i="14"/>
  <c r="AB125" i="14"/>
  <c r="AC126" i="14"/>
  <c r="B127" i="14"/>
  <c r="AB129" i="14"/>
  <c r="AB130" i="14"/>
  <c r="AC131" i="14"/>
  <c r="B132" i="14"/>
  <c r="AB134" i="14"/>
  <c r="AB135" i="14"/>
  <c r="AC136" i="14"/>
  <c r="B137" i="14"/>
  <c r="AB139" i="14"/>
  <c r="AB140" i="14"/>
  <c r="AC141" i="14"/>
  <c r="B142" i="14"/>
  <c r="AB145" i="14"/>
  <c r="AB146" i="14"/>
  <c r="AC147" i="14"/>
  <c r="B148" i="14"/>
  <c r="AB151" i="14"/>
  <c r="AC152" i="14"/>
  <c r="AB97" i="14"/>
  <c r="AC98" i="14"/>
  <c r="B99" i="14"/>
  <c r="B100" i="14"/>
  <c r="AB102" i="14"/>
  <c r="AC103" i="14"/>
  <c r="B104" i="14"/>
  <c r="B105" i="14"/>
  <c r="AB107" i="14"/>
  <c r="AB108" i="14"/>
  <c r="AC109" i="14"/>
  <c r="AC110" i="14"/>
  <c r="B111" i="14"/>
  <c r="AB113" i="14"/>
  <c r="AB114" i="14"/>
  <c r="AC115" i="14"/>
  <c r="B116" i="14"/>
  <c r="AB118" i="14"/>
  <c r="AC119" i="14"/>
  <c r="AC120" i="14"/>
  <c r="B121" i="14"/>
  <c r="AB124" i="14"/>
  <c r="AC125" i="14"/>
  <c r="B126" i="14"/>
  <c r="AB128" i="14"/>
  <c r="AC129" i="14"/>
  <c r="AC130" i="14"/>
  <c r="B131" i="14"/>
  <c r="AB133" i="14"/>
  <c r="AC134" i="14"/>
  <c r="AC135" i="14"/>
  <c r="B136" i="14"/>
  <c r="AB138" i="14"/>
  <c r="AC139" i="14"/>
  <c r="AC140" i="14"/>
  <c r="B141" i="14"/>
  <c r="AB143" i="14"/>
  <c r="AB144" i="14"/>
  <c r="AC145" i="14"/>
  <c r="AC146" i="14"/>
  <c r="B147" i="14"/>
  <c r="AB149" i="14"/>
  <c r="AB150" i="14"/>
  <c r="AC151" i="14"/>
  <c r="B152" i="14"/>
  <c r="AC97" i="14"/>
  <c r="B98" i="14"/>
  <c r="AB101" i="14"/>
  <c r="AC102" i="14"/>
  <c r="B103" i="14"/>
  <c r="AB106" i="14"/>
  <c r="AC107" i="14"/>
  <c r="AC108" i="14"/>
  <c r="B109" i="14"/>
  <c r="B110" i="14"/>
  <c r="AB112" i="14"/>
  <c r="AC113" i="14"/>
  <c r="AC114" i="14"/>
  <c r="B115" i="14"/>
  <c r="AB117" i="14"/>
  <c r="AC118" i="14"/>
  <c r="B119" i="14"/>
  <c r="B120" i="14"/>
  <c r="AB122" i="14"/>
  <c r="AB123" i="14"/>
  <c r="AC124" i="14"/>
  <c r="B125" i="14"/>
  <c r="AB127" i="14"/>
  <c r="AC128" i="14"/>
  <c r="B129" i="14"/>
  <c r="B130" i="14"/>
  <c r="AB132" i="14"/>
  <c r="AC133" i="14"/>
  <c r="B134" i="14"/>
  <c r="B135" i="14"/>
  <c r="AB137" i="14"/>
  <c r="AC138" i="14"/>
  <c r="B139" i="14"/>
  <c r="B140" i="14"/>
  <c r="AB142" i="14"/>
  <c r="AC143" i="14"/>
  <c r="AC144" i="14"/>
  <c r="B145" i="14"/>
  <c r="B146" i="14"/>
  <c r="AB148" i="14"/>
  <c r="AC149" i="14"/>
  <c r="AC150" i="14"/>
  <c r="B151" i="14"/>
  <c r="BO1" i="11" l="1"/>
  <c r="BC1" i="11"/>
  <c r="BE1" i="11"/>
  <c r="BA1" i="11"/>
  <c r="BP1" i="11"/>
  <c r="BN1" i="11"/>
  <c r="BM1" i="11"/>
  <c r="BL1" i="11"/>
  <c r="BK1" i="11"/>
  <c r="BJ1" i="11"/>
  <c r="BG1" i="11"/>
  <c r="BF1" i="11"/>
  <c r="BD1" i="11"/>
  <c r="BB1" i="11"/>
  <c r="AZ1" i="11"/>
  <c r="AY1" i="11"/>
  <c r="BP158" i="11"/>
  <c r="BO158" i="11"/>
  <c r="BN158" i="11"/>
  <c r="BL158" i="11"/>
  <c r="BK158" i="11"/>
  <c r="BJ158" i="11"/>
  <c r="BM158" i="11"/>
  <c r="AZ158" i="11"/>
  <c r="BA158" i="11"/>
  <c r="BB158" i="11"/>
  <c r="BC158" i="11"/>
  <c r="BD158" i="11"/>
  <c r="BE158" i="11"/>
  <c r="BF158" i="11"/>
  <c r="BG158" i="11"/>
  <c r="AY158" i="11"/>
  <c r="AF155" i="11" l="1"/>
  <c r="G346" i="8" l="1"/>
  <c r="G345" i="8"/>
  <c r="G344" i="8"/>
  <c r="E346" i="8"/>
  <c r="E345" i="8"/>
  <c r="E344" i="8"/>
  <c r="F346" i="8"/>
  <c r="F345" i="8"/>
  <c r="F344" i="8"/>
  <c r="AA210" i="11"/>
  <c r="AA209" i="11"/>
  <c r="AA208" i="11"/>
  <c r="AA207" i="11"/>
  <c r="AA206" i="11"/>
  <c r="AA205" i="11"/>
  <c r="G333" i="8"/>
  <c r="G332" i="8"/>
  <c r="G331" i="8"/>
  <c r="G330" i="8"/>
  <c r="G329" i="8"/>
  <c r="G328" i="8"/>
  <c r="E333" i="8"/>
  <c r="E332" i="8"/>
  <c r="E331" i="8"/>
  <c r="E330" i="8"/>
  <c r="E328" i="8"/>
  <c r="E329" i="8"/>
  <c r="F333" i="8"/>
  <c r="F332" i="8"/>
  <c r="F331" i="8"/>
  <c r="F330" i="8"/>
  <c r="F329" i="8"/>
  <c r="F328" i="8"/>
  <c r="AA203" i="11"/>
  <c r="E321" i="8"/>
  <c r="E320" i="8"/>
  <c r="E319" i="8"/>
  <c r="E318" i="8"/>
  <c r="G321" i="8"/>
  <c r="G320" i="8"/>
  <c r="G319" i="8"/>
  <c r="G318" i="8"/>
  <c r="F321" i="8"/>
  <c r="F320" i="8"/>
  <c r="F319" i="8"/>
  <c r="F318" i="8"/>
  <c r="AA95" i="11"/>
  <c r="AA94" i="11"/>
  <c r="AA93" i="11"/>
  <c r="AA201" i="11"/>
  <c r="AA200" i="11"/>
  <c r="AA199" i="11"/>
  <c r="AA96" i="11"/>
  <c r="AA92" i="11"/>
  <c r="AA91" i="11"/>
  <c r="AA90" i="11"/>
  <c r="AA89" i="11"/>
  <c r="AA88" i="11"/>
  <c r="AA87" i="11"/>
  <c r="AA86" i="11"/>
  <c r="AA85" i="11"/>
  <c r="AA84" i="11"/>
  <c r="AA83" i="11"/>
  <c r="AA82" i="11"/>
  <c r="AA81" i="11"/>
  <c r="AA80" i="11"/>
  <c r="AA79" i="11"/>
  <c r="AA78" i="11"/>
  <c r="AA77" i="11"/>
  <c r="AA76" i="11"/>
  <c r="AA75" i="11"/>
  <c r="AA74" i="11"/>
  <c r="AA73" i="11"/>
  <c r="AA72" i="11"/>
  <c r="AA71" i="11"/>
  <c r="AA70" i="11"/>
  <c r="AA69" i="11"/>
  <c r="AA68" i="11"/>
  <c r="AA67" i="11"/>
  <c r="AA65" i="11"/>
  <c r="AA64" i="11"/>
  <c r="AA63" i="11"/>
  <c r="AA62" i="11"/>
  <c r="AA61" i="11"/>
  <c r="AA59" i="11"/>
  <c r="AA58" i="11"/>
  <c r="AA57" i="11"/>
  <c r="AA56" i="11"/>
  <c r="AA55" i="11"/>
  <c r="AA53" i="11"/>
  <c r="AA52" i="11"/>
  <c r="AA51" i="11"/>
  <c r="AA50" i="11"/>
  <c r="AA49" i="11"/>
  <c r="AA48" i="11"/>
  <c r="AA47" i="11"/>
  <c r="AA46" i="11"/>
  <c r="AA45" i="11"/>
  <c r="AA44" i="11"/>
  <c r="AA43" i="11"/>
  <c r="AA42" i="11"/>
  <c r="AA171" i="11"/>
  <c r="AA170" i="11"/>
  <c r="AA169" i="11"/>
  <c r="AA168" i="11"/>
  <c r="AA167" i="11"/>
  <c r="AA166" i="11"/>
  <c r="AA165" i="11"/>
  <c r="AA182" i="11"/>
  <c r="AA181" i="11"/>
  <c r="AA180" i="11"/>
  <c r="AA179" i="11"/>
  <c r="AA178" i="11"/>
  <c r="AA40" i="11"/>
  <c r="AA39" i="11"/>
  <c r="AA38" i="11"/>
  <c r="AA37" i="11"/>
  <c r="AA36" i="11"/>
  <c r="AA34" i="11"/>
  <c r="AA33" i="11"/>
  <c r="AA32" i="11"/>
  <c r="AA31" i="11"/>
  <c r="AA30" i="11"/>
  <c r="AA29" i="11"/>
  <c r="AA28" i="11"/>
  <c r="AA27" i="11"/>
  <c r="AA66" i="11"/>
  <c r="AA60" i="11"/>
  <c r="AA54" i="11"/>
  <c r="AA41" i="11"/>
  <c r="AA164" i="11"/>
  <c r="AA177" i="11"/>
  <c r="AA35" i="11"/>
  <c r="AA26" i="11"/>
  <c r="AA198" i="11"/>
  <c r="AA197" i="11"/>
  <c r="AA196" i="11"/>
  <c r="AA195" i="11"/>
  <c r="AA194" i="11"/>
  <c r="AA193" i="11"/>
  <c r="AA192" i="11"/>
  <c r="AA25" i="11"/>
  <c r="AA24" i="11"/>
  <c r="AA23" i="11"/>
  <c r="AA154" i="11"/>
  <c r="AA22" i="11"/>
  <c r="AA21" i="11"/>
  <c r="AA20" i="11"/>
  <c r="AA19" i="11"/>
  <c r="AA18" i="11"/>
  <c r="AA17" i="11"/>
  <c r="AA155" i="11"/>
  <c r="AA189" i="11"/>
  <c r="AA190" i="11"/>
  <c r="AA191" i="11"/>
  <c r="AA188" i="11"/>
  <c r="AA16" i="11"/>
  <c r="AA15" i="11"/>
  <c r="AA156" i="11"/>
  <c r="AA14" i="11"/>
  <c r="AA163" i="11"/>
  <c r="AA162" i="11"/>
  <c r="AA161" i="11"/>
  <c r="AA160" i="11"/>
  <c r="AA13" i="11"/>
  <c r="AA12" i="11"/>
  <c r="AA11" i="11"/>
  <c r="AA10" i="11"/>
  <c r="AA9" i="11"/>
  <c r="AA159" i="11"/>
  <c r="AA8" i="11"/>
  <c r="AA7" i="11"/>
  <c r="AA6" i="11"/>
  <c r="AA204" i="11"/>
  <c r="AA5" i="11"/>
  <c r="AA187" i="11"/>
  <c r="AA186" i="11"/>
  <c r="AA185" i="11"/>
  <c r="AA184" i="11"/>
  <c r="AA183" i="11"/>
  <c r="AA4" i="11"/>
  <c r="AA3" i="11"/>
  <c r="AF201" i="11"/>
  <c r="AE201" i="11"/>
  <c r="AD201" i="11"/>
  <c r="AF200" i="11"/>
  <c r="AE200" i="11"/>
  <c r="AD200" i="11"/>
  <c r="AF199" i="11"/>
  <c r="AE199" i="11"/>
  <c r="AD199" i="11"/>
  <c r="AG96" i="11"/>
  <c r="AF96" i="11"/>
  <c r="AE96" i="11"/>
  <c r="AD96" i="11"/>
  <c r="AF95" i="11"/>
  <c r="AE95" i="11"/>
  <c r="AD95" i="11"/>
  <c r="AF94" i="11"/>
  <c r="AE94" i="11"/>
  <c r="AD94" i="11"/>
  <c r="AF93" i="11"/>
  <c r="AE93" i="11"/>
  <c r="AD93" i="11"/>
  <c r="AF92" i="11"/>
  <c r="AE92" i="11"/>
  <c r="AD92" i="11"/>
  <c r="AF91" i="11"/>
  <c r="AE91" i="11"/>
  <c r="AD91" i="11"/>
  <c r="AF90" i="11"/>
  <c r="AE90" i="11"/>
  <c r="AD90" i="11"/>
  <c r="AF89" i="11"/>
  <c r="AE89" i="11"/>
  <c r="AD89" i="11"/>
  <c r="AF88" i="11"/>
  <c r="AE88" i="11"/>
  <c r="AD88" i="11"/>
  <c r="AF87" i="11"/>
  <c r="AE87" i="11"/>
  <c r="AD87" i="11"/>
  <c r="AF86" i="11"/>
  <c r="AE86" i="11"/>
  <c r="AD86" i="11"/>
  <c r="AF85" i="11"/>
  <c r="AE85" i="11"/>
  <c r="AD85" i="11"/>
  <c r="AF84" i="11"/>
  <c r="AE84" i="11"/>
  <c r="AD84" i="11"/>
  <c r="AF83" i="11"/>
  <c r="AE83" i="11"/>
  <c r="AD83" i="11"/>
  <c r="AF82" i="11"/>
  <c r="AD82" i="11"/>
  <c r="AF81" i="11"/>
  <c r="AD81" i="11"/>
  <c r="AF80" i="11"/>
  <c r="AD80" i="11"/>
  <c r="AF79" i="11"/>
  <c r="AD79" i="11"/>
  <c r="AF78" i="11"/>
  <c r="AD78" i="11"/>
  <c r="AF77" i="11"/>
  <c r="AD77" i="11"/>
  <c r="AF76" i="11"/>
  <c r="AD76" i="11"/>
  <c r="AF75" i="11"/>
  <c r="AD75" i="11"/>
  <c r="AF74" i="11"/>
  <c r="AD74" i="11"/>
  <c r="AF73" i="11"/>
  <c r="AD73" i="11"/>
  <c r="AF72" i="11"/>
  <c r="AD72" i="11"/>
  <c r="AF71" i="11"/>
  <c r="AD71" i="11"/>
  <c r="AF70" i="11"/>
  <c r="AD70" i="11"/>
  <c r="AF69" i="11"/>
  <c r="AD69" i="11"/>
  <c r="AF68" i="11"/>
  <c r="AD68" i="11"/>
  <c r="AF67" i="11"/>
  <c r="AD67" i="11"/>
  <c r="AD66" i="11"/>
  <c r="E66" i="11"/>
  <c r="AF65" i="11"/>
  <c r="AE65" i="11"/>
  <c r="AD65" i="11"/>
  <c r="AF64" i="11"/>
  <c r="AE64" i="11"/>
  <c r="AD64" i="11"/>
  <c r="AF63" i="11"/>
  <c r="AE63" i="11"/>
  <c r="AD63" i="11"/>
  <c r="AF62" i="11"/>
  <c r="AE62" i="11"/>
  <c r="AD62" i="11"/>
  <c r="AF61" i="11"/>
  <c r="AE61" i="11"/>
  <c r="AD61" i="11"/>
  <c r="AF60" i="11"/>
  <c r="AE60" i="11"/>
  <c r="AD60" i="11"/>
  <c r="AF59" i="11"/>
  <c r="AE59" i="11"/>
  <c r="AD59" i="11"/>
  <c r="AF58" i="11"/>
  <c r="AE58" i="11"/>
  <c r="AD58" i="11"/>
  <c r="AF57" i="11"/>
  <c r="AE57" i="11"/>
  <c r="AD57" i="11"/>
  <c r="AF56" i="11"/>
  <c r="AE56" i="11"/>
  <c r="AD56" i="11"/>
  <c r="AF55" i="11"/>
  <c r="AE55" i="11"/>
  <c r="AD55" i="11"/>
  <c r="AF54" i="11"/>
  <c r="AE54" i="11"/>
  <c r="AD54" i="11"/>
  <c r="AF53" i="11"/>
  <c r="AE53" i="11"/>
  <c r="AD53" i="11"/>
  <c r="AF52" i="11"/>
  <c r="AE52" i="11"/>
  <c r="AD52" i="11"/>
  <c r="AF51" i="11"/>
  <c r="AE51" i="11"/>
  <c r="AD51" i="11"/>
  <c r="AF50" i="11"/>
  <c r="AE50" i="11"/>
  <c r="AD50" i="11"/>
  <c r="AF49" i="11"/>
  <c r="AE49" i="11"/>
  <c r="AD49" i="11"/>
  <c r="AF48" i="11"/>
  <c r="AE48" i="11"/>
  <c r="AD48" i="11"/>
  <c r="AF47" i="11"/>
  <c r="AE47" i="11"/>
  <c r="AD47" i="11"/>
  <c r="AF46" i="11"/>
  <c r="AE46" i="11"/>
  <c r="AD46" i="11"/>
  <c r="AF45" i="11"/>
  <c r="AE45" i="11"/>
  <c r="AD45" i="11"/>
  <c r="AF44" i="11"/>
  <c r="AE44" i="11"/>
  <c r="AD44" i="11"/>
  <c r="AF43" i="11"/>
  <c r="AE43" i="11"/>
  <c r="AD43" i="11"/>
  <c r="AF42" i="11"/>
  <c r="AE42" i="11"/>
  <c r="AD42" i="11"/>
  <c r="AF41" i="11"/>
  <c r="AE41" i="11"/>
  <c r="AD41" i="11"/>
  <c r="AF171" i="11"/>
  <c r="AE171" i="11"/>
  <c r="AD171" i="11"/>
  <c r="AF170" i="11"/>
  <c r="AE170" i="11"/>
  <c r="AD170" i="11"/>
  <c r="AF169" i="11"/>
  <c r="AE169" i="11"/>
  <c r="AD169" i="11"/>
  <c r="AF168" i="11"/>
  <c r="AE168" i="11"/>
  <c r="AD168" i="11"/>
  <c r="AF167" i="11"/>
  <c r="AE167" i="11"/>
  <c r="AD167" i="11"/>
  <c r="AF166" i="11"/>
  <c r="AE166" i="11"/>
  <c r="AD166" i="11"/>
  <c r="AF165" i="11"/>
  <c r="AE165" i="11"/>
  <c r="AD165" i="11"/>
  <c r="AF164" i="11"/>
  <c r="AE164" i="11"/>
  <c r="AD164" i="11"/>
  <c r="AF182" i="11"/>
  <c r="AE182" i="11"/>
  <c r="AD182" i="11"/>
  <c r="AF181" i="11"/>
  <c r="AE181" i="11"/>
  <c r="AD181" i="11"/>
  <c r="AF180" i="11"/>
  <c r="AE180" i="11"/>
  <c r="AD180" i="11"/>
  <c r="AF179" i="11"/>
  <c r="AE179" i="11"/>
  <c r="AD179" i="11"/>
  <c r="AF178" i="11"/>
  <c r="AE178" i="11"/>
  <c r="AD178" i="11"/>
  <c r="AF177" i="11"/>
  <c r="AE177" i="11"/>
  <c r="AD177" i="11"/>
  <c r="AF40" i="11"/>
  <c r="AE40" i="11"/>
  <c r="AD40" i="11"/>
  <c r="AF39" i="11"/>
  <c r="AE39" i="11"/>
  <c r="AD39" i="11"/>
  <c r="AF38" i="11"/>
  <c r="AE38" i="11"/>
  <c r="AD38" i="11"/>
  <c r="AF37" i="11"/>
  <c r="AE37" i="11"/>
  <c r="AD37" i="11"/>
  <c r="AF36" i="11"/>
  <c r="AE36" i="11"/>
  <c r="AD36" i="11"/>
  <c r="AF35" i="11"/>
  <c r="AE35" i="11"/>
  <c r="AD35" i="11"/>
  <c r="AF34" i="11"/>
  <c r="AE34" i="11"/>
  <c r="AD34" i="11"/>
  <c r="AF33" i="11"/>
  <c r="AE33" i="11"/>
  <c r="AD33" i="11"/>
  <c r="AF32" i="11"/>
  <c r="AE32" i="11"/>
  <c r="AD32" i="11"/>
  <c r="AF31" i="11"/>
  <c r="AE31" i="11"/>
  <c r="AD31" i="11"/>
  <c r="AF30" i="11"/>
  <c r="AE30" i="11"/>
  <c r="AD30" i="11"/>
  <c r="AF29" i="11"/>
  <c r="AE29" i="11"/>
  <c r="AD29" i="11"/>
  <c r="AF28" i="11"/>
  <c r="AE28" i="11"/>
  <c r="AD28" i="11"/>
  <c r="AF27" i="11"/>
  <c r="AE27" i="11"/>
  <c r="AD27" i="11"/>
  <c r="AF26" i="11"/>
  <c r="AE26" i="11"/>
  <c r="AD26" i="11"/>
  <c r="AF198" i="11"/>
  <c r="AE198" i="11"/>
  <c r="AD198" i="11"/>
  <c r="AF197" i="11"/>
  <c r="AE197" i="11"/>
  <c r="AD197" i="11"/>
  <c r="AF196" i="11"/>
  <c r="AE196" i="11"/>
  <c r="AD196" i="11"/>
  <c r="AF195" i="11"/>
  <c r="AE195" i="11"/>
  <c r="AD195" i="11"/>
  <c r="AF194" i="11"/>
  <c r="AE194" i="11"/>
  <c r="AD194" i="11"/>
  <c r="AF193" i="11"/>
  <c r="AE193" i="11"/>
  <c r="AD193" i="11"/>
  <c r="AF192" i="11"/>
  <c r="AE192" i="11"/>
  <c r="AD192" i="11"/>
  <c r="AF187" i="11"/>
  <c r="AE187" i="11"/>
  <c r="AD187" i="11"/>
  <c r="AF186" i="11"/>
  <c r="AE186" i="11"/>
  <c r="AD186" i="11"/>
  <c r="AF185" i="11"/>
  <c r="AE185" i="11"/>
  <c r="AD185" i="11"/>
  <c r="AF184" i="11"/>
  <c r="AE184" i="11"/>
  <c r="AD184" i="11"/>
  <c r="AF183" i="11"/>
  <c r="AE183" i="11"/>
  <c r="AD183" i="11"/>
  <c r="AF25" i="11"/>
  <c r="AE25" i="11"/>
  <c r="AD25" i="11"/>
  <c r="AF24" i="11"/>
  <c r="AE24" i="11"/>
  <c r="AD24" i="11"/>
  <c r="AF23" i="11"/>
  <c r="AE23" i="11"/>
  <c r="AD23" i="11"/>
  <c r="AF154" i="11"/>
  <c r="AE154" i="11"/>
  <c r="AD154" i="11"/>
  <c r="AF22" i="11"/>
  <c r="AE22" i="11"/>
  <c r="AD22" i="11"/>
  <c r="AF21" i="11"/>
  <c r="AE21" i="11"/>
  <c r="AD21" i="11"/>
  <c r="AF20" i="11"/>
  <c r="AE20" i="11"/>
  <c r="AD20" i="11"/>
  <c r="AF19" i="11"/>
  <c r="AE19" i="11"/>
  <c r="AD19" i="11"/>
  <c r="AF18" i="11"/>
  <c r="AE18" i="11"/>
  <c r="AD18" i="11"/>
  <c r="AF17" i="11"/>
  <c r="AE17" i="11"/>
  <c r="AD17" i="11"/>
  <c r="AE155" i="11"/>
  <c r="AD155" i="11"/>
  <c r="AF191" i="11"/>
  <c r="AE191" i="11"/>
  <c r="AD191" i="11"/>
  <c r="AF190" i="11"/>
  <c r="AE190" i="11"/>
  <c r="AD190" i="11"/>
  <c r="AF189" i="11"/>
  <c r="AE189" i="11"/>
  <c r="AD189" i="11"/>
  <c r="AF188" i="11"/>
  <c r="AE188" i="11"/>
  <c r="AD188" i="11"/>
  <c r="AF16" i="11"/>
  <c r="AE16" i="11"/>
  <c r="AD16" i="11"/>
  <c r="AF156" i="11"/>
  <c r="AE156" i="11"/>
  <c r="AD156" i="11"/>
  <c r="AF15" i="11"/>
  <c r="AE15" i="11"/>
  <c r="AD15" i="11"/>
  <c r="AF14" i="11"/>
  <c r="AE14" i="11"/>
  <c r="AD14" i="11"/>
  <c r="AF163" i="11"/>
  <c r="AE163" i="11"/>
  <c r="AD163" i="11"/>
  <c r="AF162" i="11"/>
  <c r="AE162" i="11"/>
  <c r="AD162" i="11"/>
  <c r="AF161" i="11"/>
  <c r="AE161" i="11"/>
  <c r="AD161" i="11"/>
  <c r="AF160" i="11"/>
  <c r="AE160" i="11"/>
  <c r="AD160" i="11"/>
  <c r="AF13" i="11"/>
  <c r="AE13" i="11"/>
  <c r="AD13" i="11"/>
  <c r="AF12" i="11"/>
  <c r="AE12" i="11"/>
  <c r="AD12" i="11"/>
  <c r="AF11" i="11"/>
  <c r="AE11" i="11"/>
  <c r="AD11" i="11"/>
  <c r="AF10" i="11"/>
  <c r="AE10" i="11"/>
  <c r="AD10" i="11"/>
  <c r="AF9" i="11"/>
  <c r="AE9" i="11"/>
  <c r="AD9" i="11"/>
  <c r="AF159" i="11"/>
  <c r="AE159" i="11"/>
  <c r="AD159" i="11"/>
  <c r="AF8" i="11"/>
  <c r="AE8" i="11"/>
  <c r="AD8" i="11"/>
  <c r="AF7" i="11"/>
  <c r="AE7" i="11"/>
  <c r="AD7" i="11"/>
  <c r="AF6" i="11"/>
  <c r="AE6" i="11"/>
  <c r="AD6" i="11"/>
  <c r="AF204" i="11"/>
  <c r="AE204" i="11"/>
  <c r="AD204" i="11"/>
  <c r="AF5" i="11"/>
  <c r="AE5" i="11"/>
  <c r="AD5" i="11"/>
  <c r="AF4" i="11"/>
  <c r="AE4" i="11"/>
  <c r="AD4" i="11"/>
  <c r="AF3" i="11"/>
  <c r="AE3" i="11"/>
  <c r="AD3" i="11"/>
  <c r="G326" i="8"/>
  <c r="G325" i="8"/>
  <c r="G324" i="8"/>
  <c r="E326" i="8"/>
  <c r="E325" i="8"/>
  <c r="E324" i="8"/>
  <c r="F326" i="8"/>
  <c r="F325" i="8"/>
  <c r="F324" i="8"/>
  <c r="G178" i="8"/>
  <c r="E178" i="8"/>
  <c r="H178" i="8"/>
  <c r="F178" i="8"/>
  <c r="E176" i="8"/>
  <c r="E175" i="8"/>
  <c r="E174" i="8"/>
  <c r="E173" i="8"/>
  <c r="G173" i="8"/>
  <c r="G176" i="8"/>
  <c r="G175" i="8"/>
  <c r="G174" i="8"/>
  <c r="F176" i="8"/>
  <c r="F175" i="8"/>
  <c r="F174" i="8"/>
  <c r="F173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E138" i="8"/>
  <c r="E137" i="8"/>
  <c r="E136" i="8"/>
  <c r="E135" i="8"/>
  <c r="E134" i="8"/>
  <c r="E133" i="8"/>
  <c r="E132" i="8"/>
  <c r="E131" i="8"/>
  <c r="G138" i="8"/>
  <c r="G137" i="8"/>
  <c r="G136" i="8"/>
  <c r="G135" i="8"/>
  <c r="G134" i="8"/>
  <c r="G133" i="8"/>
  <c r="G132" i="8"/>
  <c r="G131" i="8"/>
  <c r="F138" i="8"/>
  <c r="F137" i="8"/>
  <c r="F136" i="8"/>
  <c r="F135" i="8"/>
  <c r="F134" i="8"/>
  <c r="F133" i="8"/>
  <c r="F132" i="8"/>
  <c r="F131" i="8"/>
  <c r="E123" i="8"/>
  <c r="E122" i="8"/>
  <c r="E128" i="8"/>
  <c r="E127" i="8"/>
  <c r="E126" i="8"/>
  <c r="E125" i="8"/>
  <c r="E124" i="8"/>
  <c r="G128" i="8"/>
  <c r="G127" i="8"/>
  <c r="G126" i="8"/>
  <c r="G125" i="8"/>
  <c r="G124" i="8"/>
  <c r="G123" i="8"/>
  <c r="G122" i="8"/>
  <c r="F128" i="8"/>
  <c r="F127" i="8"/>
  <c r="F126" i="8"/>
  <c r="F125" i="8"/>
  <c r="F124" i="8"/>
  <c r="F123" i="8"/>
  <c r="F122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G117" i="8"/>
  <c r="F117" i="8"/>
  <c r="G119" i="8"/>
  <c r="G118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F119" i="8"/>
  <c r="F118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G309" i="8"/>
  <c r="G308" i="8"/>
  <c r="G307" i="8"/>
  <c r="G306" i="8"/>
  <c r="G305" i="8"/>
  <c r="G304" i="8"/>
  <c r="G303" i="8"/>
  <c r="G302" i="8"/>
  <c r="E309" i="8"/>
  <c r="E308" i="8"/>
  <c r="E307" i="8"/>
  <c r="E306" i="8"/>
  <c r="E305" i="8"/>
  <c r="E304" i="8"/>
  <c r="E303" i="8"/>
  <c r="E302" i="8"/>
  <c r="F309" i="8"/>
  <c r="F308" i="8"/>
  <c r="F307" i="8"/>
  <c r="F306" i="8"/>
  <c r="F305" i="8"/>
  <c r="F304" i="8"/>
  <c r="F303" i="8"/>
  <c r="F302" i="8"/>
  <c r="E300" i="8"/>
  <c r="E299" i="8"/>
  <c r="E298" i="8"/>
  <c r="E297" i="8"/>
  <c r="E296" i="8"/>
  <c r="E295" i="8"/>
  <c r="E294" i="8"/>
  <c r="E293" i="8"/>
  <c r="E292" i="8"/>
  <c r="G300" i="8"/>
  <c r="G299" i="8"/>
  <c r="G298" i="8"/>
  <c r="G297" i="8"/>
  <c r="G296" i="8"/>
  <c r="G295" i="8"/>
  <c r="G294" i="8"/>
  <c r="G293" i="8"/>
  <c r="G292" i="8"/>
  <c r="F300" i="8"/>
  <c r="F299" i="8"/>
  <c r="F298" i="8"/>
  <c r="F297" i="8"/>
  <c r="F296" i="8"/>
  <c r="F295" i="8"/>
  <c r="F294" i="8"/>
  <c r="F293" i="8"/>
  <c r="F292" i="8"/>
  <c r="E95" i="8"/>
  <c r="G102" i="8"/>
  <c r="G101" i="8"/>
  <c r="G100" i="8"/>
  <c r="G99" i="8"/>
  <c r="G98" i="8"/>
  <c r="G97" i="8"/>
  <c r="G96" i="8"/>
  <c r="G95" i="8"/>
  <c r="G94" i="8"/>
  <c r="E102" i="8"/>
  <c r="E101" i="8"/>
  <c r="E100" i="8"/>
  <c r="E99" i="8"/>
  <c r="E98" i="8"/>
  <c r="E97" i="8"/>
  <c r="E96" i="8"/>
  <c r="E94" i="8"/>
  <c r="F102" i="8"/>
  <c r="F101" i="8"/>
  <c r="F100" i="8"/>
  <c r="F99" i="8"/>
  <c r="F98" i="8"/>
  <c r="F97" i="8"/>
  <c r="F96" i="8"/>
  <c r="F95" i="8"/>
  <c r="F94" i="8"/>
  <c r="E92" i="8"/>
  <c r="E91" i="8"/>
  <c r="E90" i="8"/>
  <c r="E89" i="8"/>
  <c r="E88" i="8"/>
  <c r="E87" i="8"/>
  <c r="E86" i="8"/>
  <c r="E85" i="8"/>
  <c r="E84" i="8"/>
  <c r="E83" i="8"/>
  <c r="G92" i="8"/>
  <c r="G91" i="8"/>
  <c r="G90" i="8"/>
  <c r="G89" i="8"/>
  <c r="G88" i="8"/>
  <c r="G87" i="8"/>
  <c r="G86" i="8"/>
  <c r="G85" i="8"/>
  <c r="G84" i="8"/>
  <c r="G83" i="8"/>
  <c r="F92" i="8"/>
  <c r="F91" i="8"/>
  <c r="F90" i="8"/>
  <c r="F89" i="8"/>
  <c r="F88" i="8"/>
  <c r="F87" i="8"/>
  <c r="F86" i="8"/>
  <c r="F85" i="8"/>
  <c r="F84" i="8"/>
  <c r="F83" i="8"/>
  <c r="G342" i="8"/>
  <c r="G341" i="8"/>
  <c r="G340" i="8"/>
  <c r="G339" i="8"/>
  <c r="G338" i="8"/>
  <c r="G337" i="8"/>
  <c r="G336" i="8"/>
  <c r="G335" i="8"/>
  <c r="E342" i="8"/>
  <c r="E341" i="8"/>
  <c r="E340" i="8"/>
  <c r="E339" i="8"/>
  <c r="E338" i="8"/>
  <c r="E337" i="8"/>
  <c r="E336" i="8"/>
  <c r="E335" i="8"/>
  <c r="F342" i="8"/>
  <c r="F341" i="8"/>
  <c r="F340" i="8"/>
  <c r="F339" i="8"/>
  <c r="F338" i="8"/>
  <c r="F337" i="8"/>
  <c r="F336" i="8"/>
  <c r="F335" i="8"/>
  <c r="E80" i="8"/>
  <c r="E79" i="8"/>
  <c r="E78" i="8"/>
  <c r="E77" i="8"/>
  <c r="E76" i="8"/>
  <c r="G80" i="8"/>
  <c r="G79" i="8"/>
  <c r="G76" i="8"/>
  <c r="G77" i="8"/>
  <c r="G78" i="8"/>
  <c r="F80" i="8"/>
  <c r="F79" i="8"/>
  <c r="F78" i="8"/>
  <c r="F77" i="8"/>
  <c r="F76" i="8"/>
  <c r="G75" i="8"/>
  <c r="F75" i="8"/>
  <c r="E75" i="8"/>
  <c r="G74" i="8"/>
  <c r="E74" i="8"/>
  <c r="F74" i="8"/>
  <c r="G73" i="8"/>
  <c r="E73" i="8"/>
  <c r="F73" i="8"/>
  <c r="G158" i="8"/>
  <c r="E158" i="8"/>
  <c r="G157" i="8"/>
  <c r="E157" i="8"/>
  <c r="G156" i="8"/>
  <c r="E156" i="8"/>
  <c r="G155" i="8"/>
  <c r="E155" i="8"/>
  <c r="G154" i="8"/>
  <c r="E154" i="8"/>
  <c r="G153" i="8"/>
  <c r="E153" i="8"/>
  <c r="G152" i="8"/>
  <c r="E152" i="8"/>
  <c r="G151" i="8"/>
  <c r="E151" i="8"/>
  <c r="G150" i="8"/>
  <c r="E150" i="8"/>
  <c r="G149" i="8"/>
  <c r="E149" i="8"/>
  <c r="G148" i="8"/>
  <c r="E148" i="8"/>
  <c r="G147" i="8"/>
  <c r="E147" i="8"/>
  <c r="G146" i="8"/>
  <c r="E146" i="8"/>
  <c r="G145" i="8"/>
  <c r="E145" i="8"/>
  <c r="G144" i="8"/>
  <c r="E144" i="8"/>
  <c r="G143" i="8"/>
  <c r="E143" i="8"/>
  <c r="G142" i="8"/>
  <c r="E142" i="8"/>
  <c r="G141" i="8"/>
  <c r="E141" i="8"/>
  <c r="E140" i="8"/>
  <c r="C140" i="8"/>
  <c r="G70" i="8"/>
  <c r="E70" i="8"/>
  <c r="F70" i="8"/>
  <c r="G69" i="8"/>
  <c r="E69" i="8"/>
  <c r="F69" i="8"/>
  <c r="G68" i="8"/>
  <c r="E68" i="8"/>
  <c r="F68" i="8"/>
  <c r="G67" i="8"/>
  <c r="E67" i="8"/>
  <c r="F67" i="8"/>
  <c r="G66" i="8"/>
  <c r="E66" i="8"/>
  <c r="F66" i="8"/>
  <c r="G63" i="8"/>
  <c r="E63" i="8"/>
  <c r="F63" i="8"/>
  <c r="G62" i="8"/>
  <c r="E62" i="8"/>
  <c r="F62" i="8"/>
  <c r="G61" i="8"/>
  <c r="E61" i="8"/>
  <c r="F61" i="8"/>
  <c r="G60" i="8"/>
  <c r="E60" i="8"/>
  <c r="F60" i="8"/>
  <c r="G59" i="8"/>
  <c r="E59" i="8"/>
  <c r="F59" i="8"/>
  <c r="G58" i="8"/>
  <c r="E58" i="8"/>
  <c r="F58" i="8"/>
  <c r="G57" i="8"/>
  <c r="E57" i="8"/>
  <c r="F57" i="8"/>
  <c r="G56" i="8"/>
  <c r="E56" i="8"/>
  <c r="F56" i="8"/>
  <c r="G55" i="8"/>
  <c r="E55" i="8"/>
  <c r="F55" i="8"/>
  <c r="G359" i="8"/>
  <c r="E359" i="8"/>
  <c r="F359" i="8"/>
  <c r="G358" i="8"/>
  <c r="E358" i="8"/>
  <c r="F358" i="8"/>
  <c r="G357" i="8"/>
  <c r="E357" i="8"/>
  <c r="F357" i="8"/>
  <c r="G356" i="8"/>
  <c r="E356" i="8"/>
  <c r="F356" i="8"/>
  <c r="G355" i="8"/>
  <c r="E355" i="8"/>
  <c r="F355" i="8"/>
  <c r="G354" i="8"/>
  <c r="E354" i="8"/>
  <c r="F354" i="8"/>
  <c r="G353" i="8"/>
  <c r="E353" i="8"/>
  <c r="F353" i="8"/>
  <c r="G52" i="8"/>
  <c r="E52" i="8"/>
  <c r="F52" i="8"/>
  <c r="G51" i="8"/>
  <c r="E51" i="8"/>
  <c r="F51" i="8"/>
  <c r="G50" i="8"/>
  <c r="E50" i="8"/>
  <c r="F50" i="8"/>
  <c r="G49" i="8"/>
  <c r="E49" i="8"/>
  <c r="F49" i="8"/>
  <c r="G48" i="8"/>
  <c r="E48" i="8"/>
  <c r="F48" i="8"/>
  <c r="G47" i="8"/>
  <c r="E47" i="8"/>
  <c r="F47" i="8"/>
  <c r="G46" i="8"/>
  <c r="E46" i="8"/>
  <c r="F46" i="8"/>
  <c r="G290" i="8"/>
  <c r="E290" i="8"/>
  <c r="F290" i="8"/>
  <c r="G289" i="8"/>
  <c r="E289" i="8"/>
  <c r="F289" i="8"/>
  <c r="G288" i="8"/>
  <c r="E288" i="8"/>
  <c r="F288" i="8"/>
  <c r="G287" i="8"/>
  <c r="E287" i="8"/>
  <c r="F287" i="8"/>
  <c r="G286" i="8"/>
  <c r="E286" i="8"/>
  <c r="F286" i="8"/>
  <c r="G285" i="8"/>
  <c r="E285" i="8"/>
  <c r="F285" i="8"/>
  <c r="G284" i="8"/>
  <c r="E284" i="8"/>
  <c r="F284" i="8"/>
  <c r="G44" i="8"/>
  <c r="E44" i="8"/>
  <c r="F44" i="8"/>
  <c r="G43" i="8"/>
  <c r="E43" i="8"/>
  <c r="F43" i="8"/>
  <c r="G42" i="8"/>
  <c r="E42" i="8"/>
  <c r="F42" i="8"/>
  <c r="G41" i="8"/>
  <c r="E41" i="8"/>
  <c r="F41" i="8"/>
  <c r="G40" i="8"/>
  <c r="E40" i="8"/>
  <c r="F40" i="8"/>
  <c r="G39" i="8"/>
  <c r="E39" i="8"/>
  <c r="F39" i="8"/>
  <c r="G38" i="8"/>
  <c r="E38" i="8"/>
  <c r="F38" i="8"/>
  <c r="G366" i="8"/>
  <c r="E366" i="8"/>
  <c r="F366" i="8"/>
  <c r="G35" i="8"/>
  <c r="E35" i="8"/>
  <c r="F35" i="8"/>
  <c r="G34" i="8"/>
  <c r="E34" i="8"/>
  <c r="F34" i="8"/>
  <c r="G33" i="8"/>
  <c r="E33" i="8"/>
  <c r="F33" i="8"/>
  <c r="G32" i="8"/>
  <c r="E32" i="8"/>
  <c r="F32" i="8"/>
  <c r="G282" i="8"/>
  <c r="E282" i="8"/>
  <c r="F282" i="8"/>
  <c r="G281" i="8"/>
  <c r="E281" i="8"/>
  <c r="F281" i="8"/>
  <c r="G280" i="8"/>
  <c r="E280" i="8"/>
  <c r="F280" i="8"/>
  <c r="G279" i="8"/>
  <c r="E279" i="8"/>
  <c r="F279" i="8"/>
  <c r="G30" i="8"/>
  <c r="E30" i="8"/>
  <c r="F30" i="8"/>
  <c r="G29" i="8"/>
  <c r="E29" i="8"/>
  <c r="F29" i="8"/>
  <c r="G28" i="8"/>
  <c r="E28" i="8"/>
  <c r="F28" i="8"/>
  <c r="G27" i="8"/>
  <c r="E27" i="8"/>
  <c r="F27" i="8"/>
  <c r="G25" i="8"/>
  <c r="E25" i="8"/>
  <c r="F25" i="8"/>
  <c r="G24" i="8"/>
  <c r="E24" i="8"/>
  <c r="F24" i="8"/>
  <c r="G23" i="8"/>
  <c r="E23" i="8"/>
  <c r="F23" i="8"/>
  <c r="G21" i="8"/>
  <c r="E21" i="8"/>
  <c r="F21" i="8"/>
  <c r="G350" i="8"/>
  <c r="E350" i="8"/>
  <c r="F350" i="8"/>
  <c r="G349" i="8"/>
  <c r="E349" i="8"/>
  <c r="F349" i="8"/>
  <c r="G17" i="8"/>
  <c r="E17" i="8"/>
  <c r="C17" i="8"/>
  <c r="G16" i="8"/>
  <c r="E16" i="8"/>
  <c r="F16" i="8"/>
  <c r="G15" i="8"/>
  <c r="E15" i="8"/>
  <c r="F15" i="8"/>
  <c r="G14" i="8"/>
  <c r="E14" i="8"/>
  <c r="F14" i="8"/>
  <c r="G13" i="8"/>
  <c r="E13" i="8"/>
  <c r="F13" i="8"/>
  <c r="G9" i="8"/>
  <c r="E9" i="8"/>
  <c r="F9" i="8"/>
  <c r="G8" i="8"/>
  <c r="E8" i="8"/>
  <c r="F8" i="8"/>
  <c r="G7" i="8"/>
  <c r="E7" i="8"/>
  <c r="F7" i="8"/>
  <c r="G6" i="8"/>
  <c r="E6" i="8"/>
  <c r="F6" i="8"/>
  <c r="G5" i="8"/>
  <c r="E5" i="8"/>
  <c r="F5" i="8"/>
  <c r="G4" i="8"/>
  <c r="E4" i="8"/>
  <c r="F4" i="8"/>
  <c r="AC8" i="7"/>
  <c r="AB8" i="7"/>
  <c r="AA8" i="7"/>
  <c r="AC7" i="7"/>
  <c r="AB7" i="7"/>
  <c r="AA7" i="7"/>
  <c r="Y6" i="7"/>
  <c r="X6" i="7"/>
  <c r="W6" i="7"/>
  <c r="U6" i="7"/>
  <c r="T6" i="7"/>
  <c r="S6" i="7"/>
  <c r="Y5" i="7"/>
  <c r="X5" i="7"/>
  <c r="W5" i="7"/>
  <c r="U5" i="7"/>
  <c r="T5" i="7"/>
  <c r="S5" i="7"/>
  <c r="Y4" i="7"/>
  <c r="X4" i="7"/>
  <c r="W4" i="7"/>
  <c r="U4" i="7"/>
  <c r="T4" i="7"/>
  <c r="S4" i="7"/>
  <c r="Y3" i="7"/>
  <c r="X3" i="7"/>
  <c r="W3" i="7"/>
  <c r="U3" i="7"/>
  <c r="T3" i="7"/>
  <c r="S3" i="7"/>
  <c r="A40" i="5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BN110" i="3"/>
  <c r="BM110" i="3"/>
  <c r="BL110" i="3"/>
  <c r="BK110" i="3"/>
  <c r="BJ110" i="3"/>
  <c r="BI110" i="3"/>
  <c r="BH110" i="3"/>
  <c r="BF110" i="3"/>
  <c r="BE110" i="3"/>
  <c r="BD110" i="3"/>
  <c r="AZ110" i="3"/>
  <c r="AY110" i="3"/>
  <c r="AX110" i="3"/>
  <c r="AW110" i="3"/>
  <c r="AV110" i="3"/>
  <c r="AU110" i="3"/>
  <c r="AT110" i="3"/>
  <c r="AS110" i="3"/>
  <c r="AR110" i="3"/>
  <c r="AQ110" i="3"/>
  <c r="AP110" i="3"/>
  <c r="AO110" i="3"/>
  <c r="AN110" i="3"/>
  <c r="BN109" i="3"/>
  <c r="BM109" i="3"/>
  <c r="BL109" i="3"/>
  <c r="BK109" i="3"/>
  <c r="BJ109" i="3"/>
  <c r="BI109" i="3"/>
  <c r="BH109" i="3"/>
  <c r="BF109" i="3"/>
  <c r="BE109" i="3"/>
  <c r="BD109" i="3"/>
  <c r="AZ109" i="3"/>
  <c r="AY109" i="3"/>
  <c r="AX109" i="3"/>
  <c r="AW109" i="3"/>
  <c r="AV109" i="3"/>
  <c r="AU109" i="3"/>
  <c r="AT109" i="3"/>
  <c r="AS109" i="3"/>
  <c r="AR109" i="3"/>
  <c r="AQ109" i="3"/>
  <c r="AP109" i="3"/>
  <c r="AO109" i="3"/>
  <c r="AN109" i="3"/>
  <c r="BN108" i="3"/>
  <c r="BM108" i="3"/>
  <c r="BL108" i="3"/>
  <c r="BK108" i="3"/>
  <c r="BJ108" i="3"/>
  <c r="BI108" i="3"/>
  <c r="BH108" i="3"/>
  <c r="BF108" i="3"/>
  <c r="BE108" i="3"/>
  <c r="BD108" i="3"/>
  <c r="AZ108" i="3"/>
  <c r="AY108" i="3"/>
  <c r="AX108" i="3"/>
  <c r="AW108" i="3"/>
  <c r="AV108" i="3"/>
  <c r="AU108" i="3"/>
  <c r="AT108" i="3"/>
  <c r="AS108" i="3"/>
  <c r="AR108" i="3"/>
  <c r="AQ108" i="3"/>
  <c r="AP108" i="3"/>
  <c r="AO108" i="3"/>
  <c r="AN108" i="3"/>
  <c r="BN107" i="3"/>
  <c r="BM107" i="3"/>
  <c r="BL107" i="3"/>
  <c r="BK107" i="3"/>
  <c r="BJ107" i="3"/>
  <c r="BI107" i="3"/>
  <c r="BH107" i="3"/>
  <c r="BF107" i="3"/>
  <c r="BE107" i="3"/>
  <c r="BD107" i="3"/>
  <c r="AZ107" i="3"/>
  <c r="AY107" i="3"/>
  <c r="AX107" i="3"/>
  <c r="AW107" i="3"/>
  <c r="AV107" i="3"/>
  <c r="AU107" i="3"/>
  <c r="AT107" i="3"/>
  <c r="AS107" i="3"/>
  <c r="AR107" i="3"/>
  <c r="AQ107" i="3"/>
  <c r="AP107" i="3"/>
  <c r="AO107" i="3"/>
  <c r="AN107" i="3"/>
  <c r="BN106" i="3"/>
  <c r="BM106" i="3"/>
  <c r="BL106" i="3"/>
  <c r="BK106" i="3"/>
  <c r="BJ106" i="3"/>
  <c r="BI106" i="3"/>
  <c r="BH106" i="3"/>
  <c r="BF106" i="3"/>
  <c r="BE106" i="3"/>
  <c r="BD106" i="3"/>
  <c r="AZ106" i="3"/>
  <c r="AY106" i="3"/>
  <c r="AX106" i="3"/>
  <c r="AW106" i="3"/>
  <c r="AV106" i="3"/>
  <c r="AU106" i="3"/>
  <c r="AT106" i="3"/>
  <c r="AS106" i="3"/>
  <c r="AR106" i="3"/>
  <c r="AQ106" i="3"/>
  <c r="AP106" i="3"/>
  <c r="AO106" i="3"/>
  <c r="AN106" i="3"/>
  <c r="BN105" i="3"/>
  <c r="BM105" i="3"/>
  <c r="BL105" i="3"/>
  <c r="BK105" i="3"/>
  <c r="BJ105" i="3"/>
  <c r="BI105" i="3"/>
  <c r="BH105" i="3"/>
  <c r="BF105" i="3"/>
  <c r="BE105" i="3"/>
  <c r="BD105" i="3"/>
  <c r="AZ105" i="3"/>
  <c r="AY105" i="3"/>
  <c r="AX105" i="3"/>
  <c r="AW105" i="3"/>
  <c r="AV105" i="3"/>
  <c r="AU105" i="3"/>
  <c r="AT105" i="3"/>
  <c r="AS105" i="3"/>
  <c r="AR105" i="3"/>
  <c r="AQ105" i="3"/>
  <c r="AP105" i="3"/>
  <c r="AO105" i="3"/>
  <c r="AN105" i="3"/>
  <c r="BN104" i="3"/>
  <c r="BM104" i="3"/>
  <c r="BL104" i="3"/>
  <c r="BK104" i="3"/>
  <c r="BJ104" i="3"/>
  <c r="BI104" i="3"/>
  <c r="BH104" i="3"/>
  <c r="BF104" i="3"/>
  <c r="BE104" i="3"/>
  <c r="BD104" i="3"/>
  <c r="AZ104" i="3"/>
  <c r="AY104" i="3"/>
  <c r="AX104" i="3"/>
  <c r="AW104" i="3"/>
  <c r="AV104" i="3"/>
  <c r="AU104" i="3"/>
  <c r="AT104" i="3"/>
  <c r="AS104" i="3"/>
  <c r="AR104" i="3"/>
  <c r="AQ104" i="3"/>
  <c r="AP104" i="3"/>
  <c r="AO104" i="3"/>
  <c r="AN104" i="3"/>
  <c r="BN103" i="3"/>
  <c r="BM103" i="3"/>
  <c r="BL103" i="3"/>
  <c r="BK103" i="3"/>
  <c r="BJ103" i="3"/>
  <c r="BI103" i="3"/>
  <c r="BH103" i="3"/>
  <c r="BF103" i="3"/>
  <c r="BE103" i="3"/>
  <c r="BD103" i="3"/>
  <c r="AZ103" i="3"/>
  <c r="AY103" i="3"/>
  <c r="AX103" i="3"/>
  <c r="AW103" i="3"/>
  <c r="AV103" i="3"/>
  <c r="AU103" i="3"/>
  <c r="AT103" i="3"/>
  <c r="AS103" i="3"/>
  <c r="AR103" i="3"/>
  <c r="AQ103" i="3"/>
  <c r="AP103" i="3"/>
  <c r="AO103" i="3"/>
  <c r="AN103" i="3"/>
  <c r="BN102" i="3"/>
  <c r="BM102" i="3"/>
  <c r="BL102" i="3"/>
  <c r="BK102" i="3"/>
  <c r="BJ102" i="3"/>
  <c r="BI102" i="3"/>
  <c r="BH102" i="3"/>
  <c r="BF102" i="3"/>
  <c r="BE102" i="3"/>
  <c r="BD102" i="3"/>
  <c r="AZ102" i="3"/>
  <c r="AY102" i="3"/>
  <c r="AX102" i="3"/>
  <c r="AW102" i="3"/>
  <c r="AV102" i="3"/>
  <c r="AU102" i="3"/>
  <c r="AT102" i="3"/>
  <c r="AS102" i="3"/>
  <c r="AR102" i="3"/>
  <c r="AQ102" i="3"/>
  <c r="AP102" i="3"/>
  <c r="AO102" i="3"/>
  <c r="AN102" i="3"/>
  <c r="BN101" i="3"/>
  <c r="BM101" i="3"/>
  <c r="BL101" i="3"/>
  <c r="BK101" i="3"/>
  <c r="BJ101" i="3"/>
  <c r="BI101" i="3"/>
  <c r="BH101" i="3"/>
  <c r="BF101" i="3"/>
  <c r="BE101" i="3"/>
  <c r="BD101" i="3"/>
  <c r="AZ101" i="3"/>
  <c r="AY101" i="3"/>
  <c r="AX101" i="3"/>
  <c r="AW101" i="3"/>
  <c r="AV101" i="3"/>
  <c r="AU101" i="3"/>
  <c r="AT101" i="3"/>
  <c r="AS101" i="3"/>
  <c r="AR101" i="3"/>
  <c r="AQ101" i="3"/>
  <c r="AP101" i="3"/>
  <c r="AO101" i="3"/>
  <c r="AN101" i="3"/>
  <c r="BN100" i="3"/>
  <c r="BM100" i="3"/>
  <c r="BL100" i="3"/>
  <c r="BK100" i="3"/>
  <c r="BJ100" i="3"/>
  <c r="BI100" i="3"/>
  <c r="BH100" i="3"/>
  <c r="BF100" i="3"/>
  <c r="BE100" i="3"/>
  <c r="BD100" i="3"/>
  <c r="AZ100" i="3"/>
  <c r="AY100" i="3"/>
  <c r="AX100" i="3"/>
  <c r="AW100" i="3"/>
  <c r="AV100" i="3"/>
  <c r="AU100" i="3"/>
  <c r="AT100" i="3"/>
  <c r="AS100" i="3"/>
  <c r="AR100" i="3"/>
  <c r="AQ100" i="3"/>
  <c r="AP100" i="3"/>
  <c r="AO100" i="3"/>
  <c r="AN100" i="3"/>
  <c r="BN99" i="3"/>
  <c r="BM99" i="3"/>
  <c r="BL99" i="3"/>
  <c r="BK99" i="3"/>
  <c r="BJ99" i="3"/>
  <c r="BI99" i="3"/>
  <c r="BH99" i="3"/>
  <c r="BF99" i="3"/>
  <c r="BE99" i="3"/>
  <c r="BD99" i="3"/>
  <c r="AZ99" i="3"/>
  <c r="AY99" i="3"/>
  <c r="AX99" i="3"/>
  <c r="AW99" i="3"/>
  <c r="AV99" i="3"/>
  <c r="AU99" i="3"/>
  <c r="AT99" i="3"/>
  <c r="AS99" i="3"/>
  <c r="AR99" i="3"/>
  <c r="AQ99" i="3"/>
  <c r="AP99" i="3"/>
  <c r="AO99" i="3"/>
  <c r="AN99" i="3"/>
  <c r="BN98" i="3"/>
  <c r="BM98" i="3"/>
  <c r="BL98" i="3"/>
  <c r="BK98" i="3"/>
  <c r="BJ98" i="3"/>
  <c r="BI98" i="3"/>
  <c r="BH98" i="3"/>
  <c r="BF98" i="3"/>
  <c r="BE98" i="3"/>
  <c r="BD98" i="3"/>
  <c r="AZ98" i="3"/>
  <c r="AY98" i="3"/>
  <c r="AX98" i="3"/>
  <c r="AW98" i="3"/>
  <c r="AV98" i="3"/>
  <c r="AU98" i="3"/>
  <c r="AT98" i="3"/>
  <c r="AS98" i="3"/>
  <c r="AR98" i="3"/>
  <c r="AQ98" i="3"/>
  <c r="AP98" i="3"/>
  <c r="AO98" i="3"/>
  <c r="AN98" i="3"/>
  <c r="BN97" i="3"/>
  <c r="BM97" i="3"/>
  <c r="BL97" i="3"/>
  <c r="BK97" i="3"/>
  <c r="BJ97" i="3"/>
  <c r="BI97" i="3"/>
  <c r="BH97" i="3"/>
  <c r="BF97" i="3"/>
  <c r="BE97" i="3"/>
  <c r="BD97" i="3"/>
  <c r="AZ97" i="3"/>
  <c r="AY97" i="3"/>
  <c r="AX97" i="3"/>
  <c r="AW97" i="3"/>
  <c r="AV97" i="3"/>
  <c r="AU97" i="3"/>
  <c r="AT97" i="3"/>
  <c r="AS97" i="3"/>
  <c r="AR97" i="3"/>
  <c r="AQ97" i="3"/>
  <c r="AP97" i="3"/>
  <c r="AO97" i="3"/>
  <c r="AN97" i="3"/>
  <c r="BN96" i="3"/>
  <c r="BM96" i="3"/>
  <c r="BL96" i="3"/>
  <c r="BK96" i="3"/>
  <c r="BJ96" i="3"/>
  <c r="BI96" i="3"/>
  <c r="BH96" i="3"/>
  <c r="BF96" i="3"/>
  <c r="BE96" i="3"/>
  <c r="BD96" i="3"/>
  <c r="AZ96" i="3"/>
  <c r="AY96" i="3"/>
  <c r="AX96" i="3"/>
  <c r="AW96" i="3"/>
  <c r="AV96" i="3"/>
  <c r="AU96" i="3"/>
  <c r="AT96" i="3"/>
  <c r="AS96" i="3"/>
  <c r="AR96" i="3"/>
  <c r="AQ96" i="3"/>
  <c r="AP96" i="3"/>
  <c r="AO96" i="3"/>
  <c r="AN96" i="3"/>
  <c r="BN95" i="3"/>
  <c r="BM95" i="3"/>
  <c r="BL95" i="3"/>
  <c r="BK95" i="3"/>
  <c r="BJ95" i="3"/>
  <c r="BI95" i="3"/>
  <c r="BH95" i="3"/>
  <c r="BF95" i="3"/>
  <c r="BE95" i="3"/>
  <c r="BD95" i="3"/>
  <c r="AZ95" i="3"/>
  <c r="AY95" i="3"/>
  <c r="AX95" i="3"/>
  <c r="AW95" i="3"/>
  <c r="AV95" i="3"/>
  <c r="AU95" i="3"/>
  <c r="AT95" i="3"/>
  <c r="AS95" i="3"/>
  <c r="AR95" i="3"/>
  <c r="AQ95" i="3"/>
  <c r="AP95" i="3"/>
  <c r="AO95" i="3"/>
  <c r="AN95" i="3"/>
  <c r="BN94" i="3"/>
  <c r="BM94" i="3"/>
  <c r="BL94" i="3"/>
  <c r="BK94" i="3"/>
  <c r="BJ94" i="3"/>
  <c r="BI94" i="3"/>
  <c r="BH94" i="3"/>
  <c r="BF94" i="3"/>
  <c r="BE94" i="3"/>
  <c r="BD94" i="3"/>
  <c r="AZ94" i="3"/>
  <c r="AY94" i="3"/>
  <c r="AX94" i="3"/>
  <c r="AW94" i="3"/>
  <c r="AV94" i="3"/>
  <c r="AU94" i="3"/>
  <c r="AT94" i="3"/>
  <c r="AS94" i="3"/>
  <c r="AR94" i="3"/>
  <c r="AQ94" i="3"/>
  <c r="AP94" i="3"/>
  <c r="AO94" i="3"/>
  <c r="AN94" i="3"/>
  <c r="BN93" i="3"/>
  <c r="BM93" i="3"/>
  <c r="BL93" i="3"/>
  <c r="BK93" i="3"/>
  <c r="BJ93" i="3"/>
  <c r="BI93" i="3"/>
  <c r="BH93" i="3"/>
  <c r="BF93" i="3"/>
  <c r="BE93" i="3"/>
  <c r="BD93" i="3"/>
  <c r="AZ93" i="3"/>
  <c r="AY93" i="3"/>
  <c r="AX93" i="3"/>
  <c r="AW93" i="3"/>
  <c r="AV93" i="3"/>
  <c r="AU93" i="3"/>
  <c r="AT93" i="3"/>
  <c r="AS93" i="3"/>
  <c r="AR93" i="3"/>
  <c r="AQ93" i="3"/>
  <c r="AP93" i="3"/>
  <c r="AO93" i="3"/>
  <c r="AN93" i="3"/>
  <c r="BN92" i="3"/>
  <c r="BM92" i="3"/>
  <c r="BL92" i="3"/>
  <c r="BK92" i="3"/>
  <c r="BJ92" i="3"/>
  <c r="BI92" i="3"/>
  <c r="BH92" i="3"/>
  <c r="BF92" i="3"/>
  <c r="BE92" i="3"/>
  <c r="BD92" i="3"/>
  <c r="AZ92" i="3"/>
  <c r="AY92" i="3"/>
  <c r="AX92" i="3"/>
  <c r="AW92" i="3"/>
  <c r="AV92" i="3"/>
  <c r="AU92" i="3"/>
  <c r="AT92" i="3"/>
  <c r="AS92" i="3"/>
  <c r="AR92" i="3"/>
  <c r="AQ92" i="3"/>
  <c r="AP92" i="3"/>
  <c r="AO92" i="3"/>
  <c r="AN92" i="3"/>
  <c r="BN91" i="3"/>
  <c r="BM91" i="3"/>
  <c r="BL91" i="3"/>
  <c r="BK91" i="3"/>
  <c r="BJ91" i="3"/>
  <c r="BI91" i="3"/>
  <c r="BH91" i="3"/>
  <c r="BF91" i="3"/>
  <c r="BE91" i="3"/>
  <c r="BD91" i="3"/>
  <c r="AZ91" i="3"/>
  <c r="AY91" i="3"/>
  <c r="AX91" i="3"/>
  <c r="AW91" i="3"/>
  <c r="AV91" i="3"/>
  <c r="AU91" i="3"/>
  <c r="AT91" i="3"/>
  <c r="AS91" i="3"/>
  <c r="AR91" i="3"/>
  <c r="AQ91" i="3"/>
  <c r="AP91" i="3"/>
  <c r="AO91" i="3"/>
  <c r="AN91" i="3"/>
  <c r="BN69" i="3"/>
  <c r="BM69" i="3"/>
  <c r="BL69" i="3"/>
  <c r="BK69" i="3"/>
  <c r="BJ69" i="3"/>
  <c r="BI69" i="3"/>
  <c r="BH69" i="3"/>
  <c r="BF69" i="3"/>
  <c r="BE69" i="3"/>
  <c r="BD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L69" i="3"/>
  <c r="AN69" i="3" s="1"/>
  <c r="BN68" i="3"/>
  <c r="BM68" i="3"/>
  <c r="BL68" i="3"/>
  <c r="BK68" i="3"/>
  <c r="BJ68" i="3"/>
  <c r="BI68" i="3"/>
  <c r="BH68" i="3"/>
  <c r="BF68" i="3"/>
  <c r="BE68" i="3"/>
  <c r="BD68" i="3"/>
  <c r="AZ68" i="3"/>
  <c r="AY68" i="3"/>
  <c r="AX68" i="3"/>
  <c r="AW68" i="3"/>
  <c r="AV68" i="3"/>
  <c r="AU68" i="3"/>
  <c r="AT68" i="3"/>
  <c r="AS68" i="3"/>
  <c r="AR68" i="3"/>
  <c r="AQ68" i="3"/>
  <c r="AP68" i="3"/>
  <c r="AO68" i="3"/>
  <c r="L68" i="3"/>
  <c r="AN68" i="3" s="1"/>
  <c r="BN67" i="3"/>
  <c r="BM67" i="3"/>
  <c r="BL67" i="3"/>
  <c r="BK67" i="3"/>
  <c r="BJ67" i="3"/>
  <c r="BI67" i="3"/>
  <c r="BH67" i="3"/>
  <c r="BF67" i="3"/>
  <c r="BE67" i="3"/>
  <c r="BD67" i="3"/>
  <c r="AZ67" i="3"/>
  <c r="AY67" i="3"/>
  <c r="AX67" i="3"/>
  <c r="AW67" i="3"/>
  <c r="AV67" i="3"/>
  <c r="AU67" i="3"/>
  <c r="AT67" i="3"/>
  <c r="AS67" i="3"/>
  <c r="AR67" i="3"/>
  <c r="AQ67" i="3"/>
  <c r="AP67" i="3"/>
  <c r="M67" i="3"/>
  <c r="AO67" i="3" s="1"/>
  <c r="L67" i="3"/>
  <c r="AN67" i="3" s="1"/>
  <c r="J67" i="3"/>
  <c r="E67" i="3"/>
  <c r="D67" i="3"/>
  <c r="C67" i="3"/>
  <c r="L66" i="3"/>
  <c r="L65" i="3"/>
  <c r="BN64" i="3"/>
  <c r="BM64" i="3"/>
  <c r="BL64" i="3"/>
  <c r="BK64" i="3"/>
  <c r="BJ64" i="3"/>
  <c r="BI64" i="3"/>
  <c r="BH64" i="3"/>
  <c r="BF64" i="3"/>
  <c r="BE64" i="3"/>
  <c r="BD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L64" i="3"/>
  <c r="AN64" i="3" s="1"/>
  <c r="J64" i="3"/>
  <c r="E64" i="3"/>
  <c r="D64" i="3"/>
  <c r="C64" i="3"/>
  <c r="BN63" i="3"/>
  <c r="BM63" i="3"/>
  <c r="BL63" i="3"/>
  <c r="BK63" i="3"/>
  <c r="BJ63" i="3"/>
  <c r="BI63" i="3"/>
  <c r="BH63" i="3"/>
  <c r="BF63" i="3"/>
  <c r="BE63" i="3"/>
  <c r="BD63" i="3"/>
  <c r="AZ63" i="3"/>
  <c r="AY63" i="3"/>
  <c r="AX63" i="3"/>
  <c r="AW63" i="3"/>
  <c r="AV63" i="3"/>
  <c r="AU63" i="3"/>
  <c r="AT63" i="3"/>
  <c r="AS63" i="3"/>
  <c r="AR63" i="3"/>
  <c r="AQ63" i="3"/>
  <c r="AN63" i="3"/>
  <c r="N63" i="3"/>
  <c r="AP63" i="3" s="1"/>
  <c r="M63" i="3"/>
  <c r="AO63" i="3" s="1"/>
  <c r="BN62" i="3"/>
  <c r="BM62" i="3"/>
  <c r="BL62" i="3"/>
  <c r="BK62" i="3"/>
  <c r="BJ62" i="3"/>
  <c r="BI62" i="3"/>
  <c r="BH62" i="3"/>
  <c r="BF62" i="3"/>
  <c r="BE62" i="3"/>
  <c r="BD62" i="3"/>
  <c r="AZ62" i="3"/>
  <c r="AY62" i="3"/>
  <c r="AX62" i="3"/>
  <c r="AW62" i="3"/>
  <c r="AV62" i="3"/>
  <c r="AU62" i="3"/>
  <c r="AT62" i="3"/>
  <c r="AS62" i="3"/>
  <c r="AR62" i="3"/>
  <c r="AQ62" i="3"/>
  <c r="AN62" i="3"/>
  <c r="N62" i="3"/>
  <c r="AP62" i="3" s="1"/>
  <c r="M62" i="3"/>
  <c r="AO62" i="3" s="1"/>
  <c r="BN61" i="3"/>
  <c r="BM61" i="3"/>
  <c r="BL61" i="3"/>
  <c r="BK61" i="3"/>
  <c r="BJ61" i="3"/>
  <c r="BI61" i="3"/>
  <c r="BH61" i="3"/>
  <c r="AZ61" i="3"/>
  <c r="AY61" i="3"/>
  <c r="AX61" i="3"/>
  <c r="AW61" i="3"/>
  <c r="AV61" i="3"/>
  <c r="AU61" i="3"/>
  <c r="AT61" i="3"/>
  <c r="AS61" i="3"/>
  <c r="AR61" i="3"/>
  <c r="AQ61" i="3"/>
  <c r="AD61" i="3"/>
  <c r="BF61" i="3" s="1"/>
  <c r="AC61" i="3"/>
  <c r="BE61" i="3" s="1"/>
  <c r="AB61" i="3"/>
  <c r="BD61" i="3" s="1"/>
  <c r="N61" i="3"/>
  <c r="AP61" i="3" s="1"/>
  <c r="M61" i="3"/>
  <c r="AO61" i="3" s="1"/>
  <c r="L61" i="3"/>
  <c r="AN61" i="3" s="1"/>
  <c r="J61" i="3"/>
  <c r="F61" i="3"/>
  <c r="E61" i="3"/>
  <c r="D61" i="3"/>
  <c r="C61" i="3"/>
  <c r="B61" i="3"/>
  <c r="P60" i="3"/>
  <c r="O60" i="3"/>
  <c r="P59" i="3"/>
  <c r="O59" i="3"/>
  <c r="BN58" i="3"/>
  <c r="BM58" i="3"/>
  <c r="BL58" i="3"/>
  <c r="BK58" i="3"/>
  <c r="BJ58" i="3"/>
  <c r="BI58" i="3"/>
  <c r="BH58" i="3"/>
  <c r="BE58" i="3"/>
  <c r="AZ58" i="3"/>
  <c r="AY58" i="3"/>
  <c r="AX58" i="3"/>
  <c r="AW58" i="3"/>
  <c r="AV58" i="3"/>
  <c r="AU58" i="3"/>
  <c r="AT58" i="3"/>
  <c r="AS58" i="3"/>
  <c r="AD58" i="3"/>
  <c r="BF58" i="3" s="1"/>
  <c r="AB58" i="3"/>
  <c r="BD58" i="3" s="1"/>
  <c r="P58" i="3"/>
  <c r="AR58" i="3" s="1"/>
  <c r="O58" i="3"/>
  <c r="AQ58" i="3" s="1"/>
  <c r="N58" i="3"/>
  <c r="AP58" i="3" s="1"/>
  <c r="M58" i="3"/>
  <c r="AO58" i="3" s="1"/>
  <c r="L58" i="3"/>
  <c r="AN58" i="3" s="1"/>
  <c r="J58" i="3"/>
  <c r="F58" i="3"/>
  <c r="C324" i="8" s="1"/>
  <c r="E58" i="3"/>
  <c r="D58" i="3"/>
  <c r="C58" i="3"/>
  <c r="B58" i="3"/>
  <c r="BN57" i="3"/>
  <c r="BM57" i="3"/>
  <c r="BL57" i="3"/>
  <c r="BK57" i="3"/>
  <c r="BJ57" i="3"/>
  <c r="BH57" i="3"/>
  <c r="BE57" i="3"/>
  <c r="AZ57" i="3"/>
  <c r="AY57" i="3"/>
  <c r="AX57" i="3"/>
  <c r="AW57" i="3"/>
  <c r="AV57" i="3"/>
  <c r="AU57" i="3"/>
  <c r="AT57" i="3"/>
  <c r="AS57" i="3"/>
  <c r="AR57" i="3"/>
  <c r="AQ57" i="3"/>
  <c r="AG57" i="3"/>
  <c r="BI57" i="3" s="1"/>
  <c r="AD57" i="3"/>
  <c r="BF57" i="3" s="1"/>
  <c r="AB57" i="3"/>
  <c r="BD57" i="3" s="1"/>
  <c r="N57" i="3"/>
  <c r="AP57" i="3" s="1"/>
  <c r="M57" i="3"/>
  <c r="AO57" i="3" s="1"/>
  <c r="L57" i="3"/>
  <c r="AN57" i="3" s="1"/>
  <c r="J57" i="3"/>
  <c r="F57" i="3"/>
  <c r="E57" i="3"/>
  <c r="D57" i="3"/>
  <c r="C57" i="3"/>
  <c r="B57" i="3"/>
  <c r="Q56" i="3"/>
  <c r="P56" i="3"/>
  <c r="Q55" i="3"/>
  <c r="P55" i="3"/>
  <c r="BN54" i="3"/>
  <c r="BM54" i="3"/>
  <c r="BL54" i="3"/>
  <c r="BK54" i="3"/>
  <c r="BJ54" i="3"/>
  <c r="BI54" i="3"/>
  <c r="BH54" i="3"/>
  <c r="BF54" i="3"/>
  <c r="BE54" i="3"/>
  <c r="AZ54" i="3"/>
  <c r="AY54" i="3"/>
  <c r="AX54" i="3"/>
  <c r="AW54" i="3"/>
  <c r="AV54" i="3"/>
  <c r="AU54" i="3"/>
  <c r="AB54" i="3"/>
  <c r="BD54" i="3" s="1"/>
  <c r="R54" i="3"/>
  <c r="AT54" i="3" s="1"/>
  <c r="Q54" i="3"/>
  <c r="AS54" i="3" s="1"/>
  <c r="P54" i="3"/>
  <c r="AR54" i="3" s="1"/>
  <c r="O54" i="3"/>
  <c r="AQ54" i="3" s="1"/>
  <c r="N54" i="3"/>
  <c r="AP54" i="3" s="1"/>
  <c r="M54" i="3"/>
  <c r="AO54" i="3" s="1"/>
  <c r="L54" i="3"/>
  <c r="AN54" i="3" s="1"/>
  <c r="J54" i="3"/>
  <c r="F54" i="3"/>
  <c r="E54" i="3"/>
  <c r="D54" i="3"/>
  <c r="C54" i="3"/>
  <c r="B54" i="3"/>
  <c r="BN53" i="3"/>
  <c r="BM53" i="3"/>
  <c r="BL53" i="3"/>
  <c r="BK53" i="3"/>
  <c r="BJ53" i="3"/>
  <c r="BH53" i="3"/>
  <c r="BE53" i="3"/>
  <c r="AZ53" i="3"/>
  <c r="AY53" i="3"/>
  <c r="AX53" i="3"/>
  <c r="AW53" i="3"/>
  <c r="AV53" i="3"/>
  <c r="AU53" i="3"/>
  <c r="AT53" i="3"/>
  <c r="AS53" i="3"/>
  <c r="AG53" i="3"/>
  <c r="BI53" i="3" s="1"/>
  <c r="AD53" i="3"/>
  <c r="BF53" i="3" s="1"/>
  <c r="AB53" i="3"/>
  <c r="BD53" i="3" s="1"/>
  <c r="P53" i="3"/>
  <c r="AR53" i="3" s="1"/>
  <c r="O53" i="3"/>
  <c r="AQ53" i="3" s="1"/>
  <c r="N53" i="3"/>
  <c r="AP53" i="3" s="1"/>
  <c r="M53" i="3"/>
  <c r="AO53" i="3" s="1"/>
  <c r="L53" i="3"/>
  <c r="AN53" i="3" s="1"/>
  <c r="J53" i="3"/>
  <c r="F53" i="3"/>
  <c r="E53" i="3"/>
  <c r="D53" i="3"/>
  <c r="C53" i="3"/>
  <c r="B53" i="3"/>
  <c r="S52" i="3"/>
  <c r="R52" i="3"/>
  <c r="S51" i="3"/>
  <c r="R51" i="3"/>
  <c r="BN50" i="3"/>
  <c r="BM50" i="3"/>
  <c r="BL50" i="3"/>
  <c r="BK50" i="3"/>
  <c r="BJ50" i="3"/>
  <c r="BI50" i="3"/>
  <c r="BH50" i="3"/>
  <c r="BF50" i="3"/>
  <c r="BE50" i="3"/>
  <c r="BD50" i="3"/>
  <c r="AZ50" i="3"/>
  <c r="AY50" i="3"/>
  <c r="AX50" i="3"/>
  <c r="AW50" i="3"/>
  <c r="T50" i="3"/>
  <c r="AV50" i="3" s="1"/>
  <c r="S50" i="3"/>
  <c r="AU50" i="3" s="1"/>
  <c r="R50" i="3"/>
  <c r="AT50" i="3" s="1"/>
  <c r="Q50" i="3"/>
  <c r="AS50" i="3" s="1"/>
  <c r="P50" i="3"/>
  <c r="AR50" i="3" s="1"/>
  <c r="O50" i="3"/>
  <c r="AQ50" i="3" s="1"/>
  <c r="N50" i="3"/>
  <c r="AP50" i="3" s="1"/>
  <c r="M50" i="3"/>
  <c r="AO50" i="3" s="1"/>
  <c r="L50" i="3"/>
  <c r="AN50" i="3" s="1"/>
  <c r="J50" i="3"/>
  <c r="F50" i="3"/>
  <c r="E50" i="3"/>
  <c r="D50" i="3"/>
  <c r="C50" i="3"/>
  <c r="B50" i="3"/>
  <c r="BN49" i="3"/>
  <c r="BM49" i="3"/>
  <c r="BL49" i="3"/>
  <c r="BK49" i="3"/>
  <c r="BJ49" i="3"/>
  <c r="BH49" i="3"/>
  <c r="BE49" i="3"/>
  <c r="AZ49" i="3"/>
  <c r="AY49" i="3"/>
  <c r="AX49" i="3"/>
  <c r="AW49" i="3"/>
  <c r="AV49" i="3"/>
  <c r="AU49" i="3"/>
  <c r="AT49" i="3"/>
  <c r="AG49" i="3"/>
  <c r="BI49" i="3" s="1"/>
  <c r="AD49" i="3"/>
  <c r="BF49" i="3" s="1"/>
  <c r="AB49" i="3"/>
  <c r="BD49" i="3" s="1"/>
  <c r="Q49" i="3"/>
  <c r="AS49" i="3" s="1"/>
  <c r="P49" i="3"/>
  <c r="AR49" i="3" s="1"/>
  <c r="O49" i="3"/>
  <c r="AQ49" i="3" s="1"/>
  <c r="N49" i="3"/>
  <c r="AP49" i="3" s="1"/>
  <c r="M49" i="3"/>
  <c r="AO49" i="3" s="1"/>
  <c r="L49" i="3"/>
  <c r="AN49" i="3" s="1"/>
  <c r="J49" i="3"/>
  <c r="F49" i="3"/>
  <c r="E49" i="3"/>
  <c r="D49" i="3"/>
  <c r="C49" i="3"/>
  <c r="B49" i="3"/>
  <c r="BN48" i="3"/>
  <c r="BM48" i="3"/>
  <c r="BL48" i="3"/>
  <c r="BK48" i="3"/>
  <c r="BJ48" i="3"/>
  <c r="BH48" i="3"/>
  <c r="BF48" i="3"/>
  <c r="BE48" i="3"/>
  <c r="AZ48" i="3"/>
  <c r="AY48" i="3"/>
  <c r="AX48" i="3"/>
  <c r="AW48" i="3"/>
  <c r="AV48" i="3"/>
  <c r="AU48" i="3"/>
  <c r="AG48" i="3"/>
  <c r="BI48" i="3" s="1"/>
  <c r="AB48" i="3"/>
  <c r="BD48" i="3" s="1"/>
  <c r="R48" i="3"/>
  <c r="AT48" i="3" s="1"/>
  <c r="Q48" i="3"/>
  <c r="AS48" i="3" s="1"/>
  <c r="P48" i="3"/>
  <c r="AR48" i="3" s="1"/>
  <c r="O48" i="3"/>
  <c r="AQ48" i="3" s="1"/>
  <c r="N48" i="3"/>
  <c r="AP48" i="3" s="1"/>
  <c r="M48" i="3"/>
  <c r="AO48" i="3" s="1"/>
  <c r="L48" i="3"/>
  <c r="AN48" i="3" s="1"/>
  <c r="J48" i="3"/>
  <c r="F48" i="3"/>
  <c r="C335" i="8" s="1"/>
  <c r="E48" i="3"/>
  <c r="D48" i="3"/>
  <c r="C48" i="3"/>
  <c r="B48" i="3"/>
  <c r="BN47" i="3"/>
  <c r="BM47" i="3"/>
  <c r="BL47" i="3"/>
  <c r="BK47" i="3"/>
  <c r="BJ47" i="3"/>
  <c r="BH47" i="3"/>
  <c r="AZ47" i="3"/>
  <c r="AY47" i="3"/>
  <c r="AX47" i="3"/>
  <c r="AW47" i="3"/>
  <c r="AV47" i="3"/>
  <c r="AU47" i="3"/>
  <c r="AT47" i="3"/>
  <c r="AG47" i="3"/>
  <c r="BI47" i="3" s="1"/>
  <c r="AD47" i="3"/>
  <c r="BF47" i="3" s="1"/>
  <c r="AC47" i="3"/>
  <c r="BE47" i="3" s="1"/>
  <c r="AB47" i="3"/>
  <c r="BD47" i="3" s="1"/>
  <c r="Q47" i="3"/>
  <c r="AS47" i="3" s="1"/>
  <c r="P47" i="3"/>
  <c r="AR47" i="3" s="1"/>
  <c r="O47" i="3"/>
  <c r="AQ47" i="3" s="1"/>
  <c r="N47" i="3"/>
  <c r="AP47" i="3" s="1"/>
  <c r="M47" i="3"/>
  <c r="AO47" i="3" s="1"/>
  <c r="L47" i="3"/>
  <c r="AN47" i="3" s="1"/>
  <c r="J47" i="3"/>
  <c r="F47" i="3"/>
  <c r="E47" i="3"/>
  <c r="B47" i="3"/>
  <c r="BN46" i="3"/>
  <c r="BM46" i="3"/>
  <c r="BL46" i="3"/>
  <c r="BK46" i="3"/>
  <c r="BJ46" i="3"/>
  <c r="BH46" i="3"/>
  <c r="BF46" i="3"/>
  <c r="BE46" i="3"/>
  <c r="AZ46" i="3"/>
  <c r="AY46" i="3"/>
  <c r="AX46" i="3"/>
  <c r="AW46" i="3"/>
  <c r="AV46" i="3"/>
  <c r="AU46" i="3"/>
  <c r="AT46" i="3"/>
  <c r="AG46" i="3"/>
  <c r="BI46" i="3" s="1"/>
  <c r="AE46" i="3"/>
  <c r="BG46" i="3" s="1"/>
  <c r="AB46" i="3"/>
  <c r="BD46" i="3" s="1"/>
  <c r="Q46" i="3"/>
  <c r="AS46" i="3" s="1"/>
  <c r="P46" i="3"/>
  <c r="AR46" i="3" s="1"/>
  <c r="O46" i="3"/>
  <c r="AQ46" i="3" s="1"/>
  <c r="N46" i="3"/>
  <c r="AP46" i="3" s="1"/>
  <c r="M46" i="3"/>
  <c r="AO46" i="3" s="1"/>
  <c r="L46" i="3"/>
  <c r="AN46" i="3" s="1"/>
  <c r="J46" i="3"/>
  <c r="F46" i="3"/>
  <c r="E46" i="3"/>
  <c r="D46" i="3"/>
  <c r="C46" i="3"/>
  <c r="B46" i="3"/>
  <c r="BN45" i="3"/>
  <c r="BM45" i="3"/>
  <c r="BL45" i="3"/>
  <c r="BK45" i="3"/>
  <c r="BJ45" i="3"/>
  <c r="BH45" i="3"/>
  <c r="BF45" i="3"/>
  <c r="BE45" i="3"/>
  <c r="BD45" i="3"/>
  <c r="AZ45" i="3"/>
  <c r="AY45" i="3"/>
  <c r="AX45" i="3"/>
  <c r="AW45" i="3"/>
  <c r="AG45" i="3"/>
  <c r="BI45" i="3" s="1"/>
  <c r="T45" i="3"/>
  <c r="AV45" i="3" s="1"/>
  <c r="S45" i="3"/>
  <c r="AU45" i="3" s="1"/>
  <c r="R45" i="3"/>
  <c r="AT45" i="3" s="1"/>
  <c r="Q45" i="3"/>
  <c r="AS45" i="3" s="1"/>
  <c r="P45" i="3"/>
  <c r="AR45" i="3" s="1"/>
  <c r="O45" i="3"/>
  <c r="AQ45" i="3" s="1"/>
  <c r="N45" i="3"/>
  <c r="AP45" i="3" s="1"/>
  <c r="M45" i="3"/>
  <c r="AO45" i="3" s="1"/>
  <c r="L45" i="3"/>
  <c r="AN45" i="3" s="1"/>
  <c r="J45" i="3"/>
  <c r="F45" i="3"/>
  <c r="E45" i="3"/>
  <c r="D45" i="3"/>
  <c r="C45" i="3"/>
  <c r="B45" i="3"/>
  <c r="BN44" i="3"/>
  <c r="BI44" i="3"/>
  <c r="BH44" i="3"/>
  <c r="BF44" i="3"/>
  <c r="BE44" i="3"/>
  <c r="BD44" i="3"/>
  <c r="AZ44" i="3"/>
  <c r="AY44" i="3"/>
  <c r="AX44" i="3"/>
  <c r="AW44" i="3"/>
  <c r="AV44" i="3"/>
  <c r="AU44" i="3"/>
  <c r="AT44" i="3"/>
  <c r="AS44" i="3"/>
  <c r="AR44" i="3"/>
  <c r="AQ44" i="3"/>
  <c r="AP44" i="3"/>
  <c r="AK44" i="3"/>
  <c r="BM44" i="3" s="1"/>
  <c r="AJ44" i="3"/>
  <c r="BL44" i="3" s="1"/>
  <c r="AI44" i="3"/>
  <c r="BK44" i="3" s="1"/>
  <c r="AH44" i="3"/>
  <c r="BJ44" i="3" s="1"/>
  <c r="M44" i="3"/>
  <c r="AO44" i="3" s="1"/>
  <c r="L44" i="3"/>
  <c r="AN44" i="3" s="1"/>
  <c r="J44" i="3"/>
  <c r="I44" i="3"/>
  <c r="F44" i="3"/>
  <c r="E44" i="3"/>
  <c r="D44" i="3"/>
  <c r="C44" i="3"/>
  <c r="B44" i="3"/>
  <c r="BJ43" i="3"/>
  <c r="BH43" i="3"/>
  <c r="BE43" i="3"/>
  <c r="AG43" i="3"/>
  <c r="BI43" i="3" s="1"/>
  <c r="AD43" i="3"/>
  <c r="BF43" i="3" s="1"/>
  <c r="AB43" i="3"/>
  <c r="BD43" i="3" s="1"/>
  <c r="AA43" i="3"/>
  <c r="BC43" i="3" s="1"/>
  <c r="Z43" i="3"/>
  <c r="BB43" i="3" s="1"/>
  <c r="Y43" i="3"/>
  <c r="BA43" i="3" s="1"/>
  <c r="X43" i="3"/>
  <c r="AZ43" i="3" s="1"/>
  <c r="W43" i="3"/>
  <c r="AY43" i="3" s="1"/>
  <c r="V43" i="3"/>
  <c r="AX43" i="3" s="1"/>
  <c r="U43" i="3"/>
  <c r="AW43" i="3" s="1"/>
  <c r="T43" i="3"/>
  <c r="AV43" i="3" s="1"/>
  <c r="S43" i="3"/>
  <c r="AU43" i="3" s="1"/>
  <c r="R43" i="3"/>
  <c r="AT43" i="3" s="1"/>
  <c r="Q43" i="3"/>
  <c r="AS43" i="3" s="1"/>
  <c r="P43" i="3"/>
  <c r="AR43" i="3" s="1"/>
  <c r="O43" i="3"/>
  <c r="AQ43" i="3" s="1"/>
  <c r="N43" i="3"/>
  <c r="AP43" i="3" s="1"/>
  <c r="M43" i="3"/>
  <c r="AO43" i="3" s="1"/>
  <c r="L43" i="3"/>
  <c r="AN43" i="3" s="1"/>
  <c r="J43" i="3"/>
  <c r="F43" i="3"/>
  <c r="E43" i="3"/>
  <c r="D43" i="3"/>
  <c r="C43" i="3"/>
  <c r="B43" i="3"/>
  <c r="BJ42" i="3"/>
  <c r="BH42" i="3"/>
  <c r="BE42" i="3"/>
  <c r="AZ42" i="3"/>
  <c r="AY42" i="3"/>
  <c r="AX42" i="3"/>
  <c r="AW42" i="3"/>
  <c r="AG42" i="3"/>
  <c r="BI42" i="3" s="1"/>
  <c r="AD42" i="3"/>
  <c r="BF42" i="3" s="1"/>
  <c r="AB42" i="3"/>
  <c r="BD42" i="3" s="1"/>
  <c r="T42" i="3"/>
  <c r="AV42" i="3" s="1"/>
  <c r="S42" i="3"/>
  <c r="AU42" i="3" s="1"/>
  <c r="R42" i="3"/>
  <c r="AT42" i="3" s="1"/>
  <c r="Q42" i="3"/>
  <c r="AS42" i="3" s="1"/>
  <c r="P42" i="3"/>
  <c r="AR42" i="3" s="1"/>
  <c r="O42" i="3"/>
  <c r="AQ42" i="3" s="1"/>
  <c r="N42" i="3"/>
  <c r="AP42" i="3" s="1"/>
  <c r="M42" i="3"/>
  <c r="AO42" i="3" s="1"/>
  <c r="L42" i="3"/>
  <c r="AN42" i="3" s="1"/>
  <c r="J42" i="3"/>
  <c r="F42" i="3"/>
  <c r="E42" i="3"/>
  <c r="D42" i="3"/>
  <c r="C42" i="3"/>
  <c r="B42" i="3"/>
  <c r="BJ41" i="3"/>
  <c r="BH41" i="3"/>
  <c r="BE41" i="3"/>
  <c r="BD41" i="3"/>
  <c r="AZ41" i="3"/>
  <c r="AY41" i="3"/>
  <c r="AX41" i="3"/>
  <c r="AW41" i="3"/>
  <c r="AV41" i="3"/>
  <c r="AU41" i="3"/>
  <c r="AT41" i="3"/>
  <c r="AG41" i="3"/>
  <c r="BI41" i="3" s="1"/>
  <c r="AD41" i="3"/>
  <c r="BF41" i="3" s="1"/>
  <c r="Q41" i="3"/>
  <c r="AS41" i="3" s="1"/>
  <c r="P41" i="3"/>
  <c r="AR41" i="3" s="1"/>
  <c r="O41" i="3"/>
  <c r="AQ41" i="3" s="1"/>
  <c r="N41" i="3"/>
  <c r="AP41" i="3" s="1"/>
  <c r="M41" i="3"/>
  <c r="AO41" i="3" s="1"/>
  <c r="L41" i="3"/>
  <c r="AN41" i="3" s="1"/>
  <c r="J41" i="3"/>
  <c r="F41" i="3"/>
  <c r="E41" i="3"/>
  <c r="D41" i="3"/>
  <c r="C41" i="3"/>
  <c r="B41" i="3"/>
  <c r="BJ40" i="3"/>
  <c r="BI40" i="3"/>
  <c r="BH40" i="3"/>
  <c r="BF40" i="3"/>
  <c r="BE40" i="3"/>
  <c r="BD40" i="3"/>
  <c r="AZ40" i="3"/>
  <c r="AY40" i="3"/>
  <c r="AX40" i="3"/>
  <c r="AW40" i="3"/>
  <c r="AV40" i="3"/>
  <c r="S40" i="3"/>
  <c r="AU40" i="3" s="1"/>
  <c r="R40" i="3"/>
  <c r="AT40" i="3" s="1"/>
  <c r="Q40" i="3"/>
  <c r="AS40" i="3" s="1"/>
  <c r="P40" i="3"/>
  <c r="AR40" i="3" s="1"/>
  <c r="O40" i="3"/>
  <c r="AQ40" i="3" s="1"/>
  <c r="N40" i="3"/>
  <c r="AP40" i="3" s="1"/>
  <c r="M40" i="3"/>
  <c r="AO40" i="3" s="1"/>
  <c r="L40" i="3"/>
  <c r="AN40" i="3" s="1"/>
  <c r="J40" i="3"/>
  <c r="F40" i="3"/>
  <c r="C302" i="8" s="1"/>
  <c r="E40" i="3"/>
  <c r="D40" i="3"/>
  <c r="C40" i="3"/>
  <c r="B40" i="3"/>
  <c r="BJ39" i="3"/>
  <c r="BH39" i="3"/>
  <c r="BE39" i="3"/>
  <c r="AG39" i="3"/>
  <c r="BI39" i="3" s="1"/>
  <c r="AD39" i="3"/>
  <c r="BF39" i="3" s="1"/>
  <c r="AB39" i="3"/>
  <c r="BD39" i="3" s="1"/>
  <c r="X39" i="3"/>
  <c r="AZ39" i="3" s="1"/>
  <c r="W39" i="3"/>
  <c r="AY39" i="3" s="1"/>
  <c r="V39" i="3"/>
  <c r="AX39" i="3" s="1"/>
  <c r="U39" i="3"/>
  <c r="AW39" i="3" s="1"/>
  <c r="T39" i="3"/>
  <c r="AV39" i="3" s="1"/>
  <c r="S39" i="3"/>
  <c r="AU39" i="3" s="1"/>
  <c r="R39" i="3"/>
  <c r="AT39" i="3" s="1"/>
  <c r="Q39" i="3"/>
  <c r="AS39" i="3" s="1"/>
  <c r="P39" i="3"/>
  <c r="AR39" i="3" s="1"/>
  <c r="O39" i="3"/>
  <c r="AQ39" i="3" s="1"/>
  <c r="N39" i="3"/>
  <c r="AP39" i="3" s="1"/>
  <c r="M39" i="3"/>
  <c r="AO39" i="3" s="1"/>
  <c r="L39" i="3"/>
  <c r="AN39" i="3" s="1"/>
  <c r="J39" i="3"/>
  <c r="F39" i="3"/>
  <c r="D39" i="3"/>
  <c r="C39" i="3"/>
  <c r="BJ38" i="3"/>
  <c r="BH38" i="3"/>
  <c r="BF38" i="3"/>
  <c r="BE38" i="3"/>
  <c r="BD38" i="3"/>
  <c r="AZ38" i="3"/>
  <c r="AY38" i="3"/>
  <c r="AX38" i="3"/>
  <c r="AW38" i="3"/>
  <c r="AV38" i="3"/>
  <c r="AU38" i="3"/>
  <c r="AT38" i="3"/>
  <c r="AG38" i="3"/>
  <c r="BI38" i="3" s="1"/>
  <c r="Q38" i="3"/>
  <c r="AS38" i="3" s="1"/>
  <c r="P38" i="3"/>
  <c r="AR38" i="3" s="1"/>
  <c r="O38" i="3"/>
  <c r="AQ38" i="3" s="1"/>
  <c r="N38" i="3"/>
  <c r="AP38" i="3" s="1"/>
  <c r="M38" i="3"/>
  <c r="AO38" i="3" s="1"/>
  <c r="L38" i="3"/>
  <c r="AN38" i="3" s="1"/>
  <c r="J38" i="3"/>
  <c r="F38" i="3"/>
  <c r="D38" i="3"/>
  <c r="C38" i="3"/>
  <c r="BJ37" i="3"/>
  <c r="BH37" i="3"/>
  <c r="BE37" i="3"/>
  <c r="AZ37" i="3"/>
  <c r="AY37" i="3"/>
  <c r="AX37" i="3"/>
  <c r="AW37" i="3"/>
  <c r="AV37" i="3"/>
  <c r="AU37" i="3"/>
  <c r="AT37" i="3"/>
  <c r="AG37" i="3"/>
  <c r="BI37" i="3" s="1"/>
  <c r="AD37" i="3"/>
  <c r="BF37" i="3" s="1"/>
  <c r="AB37" i="3"/>
  <c r="BD37" i="3" s="1"/>
  <c r="Q37" i="3"/>
  <c r="AS37" i="3" s="1"/>
  <c r="P37" i="3"/>
  <c r="AR37" i="3" s="1"/>
  <c r="O37" i="3"/>
  <c r="AQ37" i="3" s="1"/>
  <c r="N37" i="3"/>
  <c r="AP37" i="3" s="1"/>
  <c r="M37" i="3"/>
  <c r="AO37" i="3" s="1"/>
  <c r="L37" i="3"/>
  <c r="AN37" i="3" s="1"/>
  <c r="J37" i="3"/>
  <c r="F37" i="3"/>
  <c r="C292" i="8" s="1"/>
  <c r="D37" i="3"/>
  <c r="C37" i="3"/>
  <c r="BJ36" i="3"/>
  <c r="BH36" i="3"/>
  <c r="BE36" i="3"/>
  <c r="AX36" i="3"/>
  <c r="AW36" i="3"/>
  <c r="AV36" i="3"/>
  <c r="AU36" i="3"/>
  <c r="AT36" i="3"/>
  <c r="AG36" i="3"/>
  <c r="BI36" i="3" s="1"/>
  <c r="AD36" i="3"/>
  <c r="BF36" i="3" s="1"/>
  <c r="AB36" i="3"/>
  <c r="BD36" i="3" s="1"/>
  <c r="Q36" i="3"/>
  <c r="AS36" i="3" s="1"/>
  <c r="P36" i="3"/>
  <c r="AR36" i="3" s="1"/>
  <c r="O36" i="3"/>
  <c r="AQ36" i="3" s="1"/>
  <c r="N36" i="3"/>
  <c r="AP36" i="3" s="1"/>
  <c r="M36" i="3"/>
  <c r="AO36" i="3" s="1"/>
  <c r="L36" i="3"/>
  <c r="AN36" i="3" s="1"/>
  <c r="J36" i="3"/>
  <c r="F36" i="3"/>
  <c r="D36" i="3"/>
  <c r="C36" i="3"/>
  <c r="BJ35" i="3"/>
  <c r="BI35" i="3"/>
  <c r="BH35" i="3"/>
  <c r="BF35" i="3"/>
  <c r="BE35" i="3"/>
  <c r="BD35" i="3"/>
  <c r="AX35" i="3"/>
  <c r="AW35" i="3"/>
  <c r="AV35" i="3"/>
  <c r="AU35" i="3"/>
  <c r="AT35" i="3"/>
  <c r="AS35" i="3"/>
  <c r="AR35" i="3"/>
  <c r="AQ35" i="3"/>
  <c r="AP35" i="3"/>
  <c r="AO35" i="3"/>
  <c r="L35" i="3"/>
  <c r="AN35" i="3" s="1"/>
  <c r="J35" i="3"/>
  <c r="F35" i="3"/>
  <c r="BJ34" i="3"/>
  <c r="BI34" i="3"/>
  <c r="BH34" i="3"/>
  <c r="BF34" i="3"/>
  <c r="BE34" i="3"/>
  <c r="BD34" i="3"/>
  <c r="AX34" i="3"/>
  <c r="AW34" i="3"/>
  <c r="AV34" i="3"/>
  <c r="AU34" i="3"/>
  <c r="AT34" i="3"/>
  <c r="AS34" i="3"/>
  <c r="AR34" i="3"/>
  <c r="AQ34" i="3"/>
  <c r="AP34" i="3"/>
  <c r="AO34" i="3"/>
  <c r="L34" i="3"/>
  <c r="AN34" i="3" s="1"/>
  <c r="J34" i="3"/>
  <c r="F34" i="3"/>
  <c r="BJ33" i="3"/>
  <c r="BI33" i="3"/>
  <c r="BH33" i="3"/>
  <c r="BF33" i="3"/>
  <c r="BE33" i="3"/>
  <c r="AX33" i="3"/>
  <c r="AW33" i="3"/>
  <c r="AV33" i="3"/>
  <c r="AU33" i="3"/>
  <c r="AT33" i="3"/>
  <c r="AS33" i="3"/>
  <c r="AR33" i="3"/>
  <c r="AQ33" i="3"/>
  <c r="AP33" i="3"/>
  <c r="AO33" i="3"/>
  <c r="AN33" i="3"/>
  <c r="AB33" i="3"/>
  <c r="BD33" i="3" s="1"/>
  <c r="J33" i="3"/>
  <c r="F33" i="3"/>
  <c r="D33" i="3"/>
  <c r="C33" i="3"/>
  <c r="BJ32" i="3"/>
  <c r="BI32" i="3"/>
  <c r="BH32" i="3"/>
  <c r="BF32" i="3"/>
  <c r="BE32" i="3"/>
  <c r="BD32" i="3"/>
  <c r="AX32" i="3"/>
  <c r="AW32" i="3"/>
  <c r="AV32" i="3"/>
  <c r="AU32" i="3"/>
  <c r="AT32" i="3"/>
  <c r="AS32" i="3"/>
  <c r="AR32" i="3"/>
  <c r="AQ32" i="3"/>
  <c r="AP32" i="3"/>
  <c r="AO32" i="3"/>
  <c r="L32" i="3"/>
  <c r="AN32" i="3" s="1"/>
  <c r="J32" i="3"/>
  <c r="F32" i="3"/>
  <c r="BJ31" i="3"/>
  <c r="BH31" i="3"/>
  <c r="BE31" i="3"/>
  <c r="AX31" i="3"/>
  <c r="AW31" i="3"/>
  <c r="AV31" i="3"/>
  <c r="AU31" i="3"/>
  <c r="AT31" i="3"/>
  <c r="AS31" i="3"/>
  <c r="AG31" i="3"/>
  <c r="BI31" i="3" s="1"/>
  <c r="AD31" i="3"/>
  <c r="BF31" i="3" s="1"/>
  <c r="AB31" i="3"/>
  <c r="BD31" i="3" s="1"/>
  <c r="P31" i="3"/>
  <c r="AR31" i="3" s="1"/>
  <c r="O31" i="3"/>
  <c r="AQ31" i="3" s="1"/>
  <c r="N31" i="3"/>
  <c r="AP31" i="3" s="1"/>
  <c r="M31" i="3"/>
  <c r="AO31" i="3" s="1"/>
  <c r="L31" i="3"/>
  <c r="AN31" i="3" s="1"/>
  <c r="J31" i="3"/>
  <c r="F31" i="3"/>
  <c r="C73" i="8" s="1"/>
  <c r="D31" i="3"/>
  <c r="C31" i="3"/>
  <c r="BJ30" i="3"/>
  <c r="BH30" i="3"/>
  <c r="BF30" i="3"/>
  <c r="BE30" i="3"/>
  <c r="BD30" i="3"/>
  <c r="AX30" i="3"/>
  <c r="AW30" i="3"/>
  <c r="AG30" i="3"/>
  <c r="BI30" i="3" s="1"/>
  <c r="T30" i="3"/>
  <c r="AV30" i="3" s="1"/>
  <c r="S30" i="3"/>
  <c r="AU30" i="3" s="1"/>
  <c r="R30" i="3"/>
  <c r="AT30" i="3" s="1"/>
  <c r="Q30" i="3"/>
  <c r="AS30" i="3" s="1"/>
  <c r="P30" i="3"/>
  <c r="AR30" i="3" s="1"/>
  <c r="O30" i="3"/>
  <c r="AQ30" i="3" s="1"/>
  <c r="N30" i="3"/>
  <c r="AP30" i="3" s="1"/>
  <c r="M30" i="3"/>
  <c r="AO30" i="3" s="1"/>
  <c r="L30" i="3"/>
  <c r="AN30" i="3" s="1"/>
  <c r="J30" i="3"/>
  <c r="F30" i="3"/>
  <c r="D30" i="3"/>
  <c r="C30" i="3"/>
  <c r="BM29" i="3"/>
  <c r="BL29" i="3"/>
  <c r="BK29" i="3"/>
  <c r="BJ29" i="3"/>
  <c r="AL29" i="3"/>
  <c r="BN29" i="3" s="1"/>
  <c r="J29" i="3"/>
  <c r="BM28" i="3"/>
  <c r="BL28" i="3"/>
  <c r="BK28" i="3"/>
  <c r="BJ28" i="3"/>
  <c r="BH28" i="3"/>
  <c r="BF28" i="3"/>
  <c r="BE28" i="3"/>
  <c r="BD28" i="3"/>
  <c r="AW28" i="3"/>
  <c r="AU28" i="3"/>
  <c r="AT28" i="3"/>
  <c r="AS28" i="3"/>
  <c r="AR28" i="3"/>
  <c r="AQ28" i="3"/>
  <c r="AG28" i="3"/>
  <c r="BI28" i="3" s="1"/>
  <c r="N28" i="3"/>
  <c r="AP28" i="3" s="1"/>
  <c r="M28" i="3"/>
  <c r="AO28" i="3" s="1"/>
  <c r="L28" i="3"/>
  <c r="AN28" i="3" s="1"/>
  <c r="J28" i="3"/>
  <c r="F28" i="3"/>
  <c r="D28" i="3"/>
  <c r="C28" i="3"/>
  <c r="BJ27" i="3"/>
  <c r="BH27" i="3"/>
  <c r="BF27" i="3"/>
  <c r="BE27" i="3"/>
  <c r="BD27" i="3"/>
  <c r="AU27" i="3"/>
  <c r="AT27" i="3"/>
  <c r="AS27" i="3"/>
  <c r="AR27" i="3"/>
  <c r="AG27" i="3"/>
  <c r="BI27" i="3" s="1"/>
  <c r="O27" i="3"/>
  <c r="AQ27" i="3" s="1"/>
  <c r="N27" i="3"/>
  <c r="AP27" i="3" s="1"/>
  <c r="M27" i="3"/>
  <c r="AO27" i="3" s="1"/>
  <c r="L27" i="3"/>
  <c r="AN27" i="3" s="1"/>
  <c r="J27" i="3"/>
  <c r="F27" i="3"/>
  <c r="D27" i="3"/>
  <c r="C27" i="3"/>
  <c r="BJ26" i="3"/>
  <c r="BI26" i="3"/>
  <c r="BH26" i="3"/>
  <c r="BE26" i="3"/>
  <c r="AD26" i="3"/>
  <c r="BF26" i="3" s="1"/>
  <c r="AB26" i="3"/>
  <c r="BD26" i="3" s="1"/>
  <c r="R26" i="3"/>
  <c r="Q26" i="3"/>
  <c r="AS26" i="3" s="1"/>
  <c r="P26" i="3"/>
  <c r="AR26" i="3" s="1"/>
  <c r="O26" i="3"/>
  <c r="AQ26" i="3" s="1"/>
  <c r="N26" i="3"/>
  <c r="AP26" i="3" s="1"/>
  <c r="M26" i="3"/>
  <c r="AO26" i="3" s="1"/>
  <c r="L26" i="3"/>
  <c r="AN26" i="3" s="1"/>
  <c r="J26" i="3"/>
  <c r="F26" i="3"/>
  <c r="D26" i="3"/>
  <c r="C26" i="3"/>
  <c r="BJ25" i="3"/>
  <c r="BH25" i="3"/>
  <c r="BE25" i="3"/>
  <c r="AS25" i="3"/>
  <c r="AR25" i="3"/>
  <c r="AG25" i="3"/>
  <c r="BI25" i="3" s="1"/>
  <c r="AD25" i="3"/>
  <c r="BF25" i="3" s="1"/>
  <c r="AB25" i="3"/>
  <c r="BD25" i="3" s="1"/>
  <c r="O25" i="3"/>
  <c r="AQ25" i="3" s="1"/>
  <c r="N25" i="3"/>
  <c r="AP25" i="3" s="1"/>
  <c r="M25" i="3"/>
  <c r="AO25" i="3" s="1"/>
  <c r="L25" i="3"/>
  <c r="AN25" i="3" s="1"/>
  <c r="J25" i="3"/>
  <c r="F25" i="3"/>
  <c r="D25" i="3"/>
  <c r="C25" i="3"/>
  <c r="BJ24" i="3"/>
  <c r="BH24" i="3"/>
  <c r="BE24" i="3"/>
  <c r="AS24" i="3"/>
  <c r="AR24" i="3"/>
  <c r="AG24" i="3"/>
  <c r="BI24" i="3" s="1"/>
  <c r="AD24" i="3"/>
  <c r="BF24" i="3" s="1"/>
  <c r="AB24" i="3"/>
  <c r="BD24" i="3" s="1"/>
  <c r="O24" i="3"/>
  <c r="AQ24" i="3" s="1"/>
  <c r="N24" i="3"/>
  <c r="AP24" i="3" s="1"/>
  <c r="M24" i="3"/>
  <c r="AO24" i="3" s="1"/>
  <c r="L24" i="3"/>
  <c r="AN24" i="3" s="1"/>
  <c r="J24" i="3"/>
  <c r="F24" i="3"/>
  <c r="D24" i="3"/>
  <c r="C24" i="3"/>
  <c r="BJ23" i="3"/>
  <c r="BH23" i="3"/>
  <c r="BF23" i="3"/>
  <c r="BE23" i="3"/>
  <c r="AS23" i="3"/>
  <c r="AR23" i="3"/>
  <c r="AG23" i="3"/>
  <c r="BI23" i="3" s="1"/>
  <c r="AB23" i="3"/>
  <c r="BD23" i="3" s="1"/>
  <c r="O23" i="3"/>
  <c r="AQ23" i="3" s="1"/>
  <c r="N23" i="3"/>
  <c r="AP23" i="3" s="1"/>
  <c r="M23" i="3"/>
  <c r="AO23" i="3" s="1"/>
  <c r="L23" i="3"/>
  <c r="AN23" i="3" s="1"/>
  <c r="J23" i="3"/>
  <c r="F23" i="3"/>
  <c r="D23" i="3"/>
  <c r="C23" i="3"/>
  <c r="BJ22" i="3"/>
  <c r="BI22" i="3"/>
  <c r="BH22" i="3"/>
  <c r="BF22" i="3"/>
  <c r="BE22" i="3"/>
  <c r="BD22" i="3"/>
  <c r="AS22" i="3"/>
  <c r="P22" i="3"/>
  <c r="AR22" i="3" s="1"/>
  <c r="O22" i="3"/>
  <c r="AQ22" i="3" s="1"/>
  <c r="N22" i="3"/>
  <c r="AP22" i="3" s="1"/>
  <c r="M22" i="3"/>
  <c r="AO22" i="3" s="1"/>
  <c r="L22" i="3"/>
  <c r="AN22" i="3" s="1"/>
  <c r="J22" i="3"/>
  <c r="F22" i="3"/>
  <c r="D22" i="3"/>
  <c r="C22" i="3"/>
  <c r="BJ21" i="3"/>
  <c r="BH21" i="3"/>
  <c r="BE21" i="3"/>
  <c r="AS21" i="3"/>
  <c r="AR21" i="3"/>
  <c r="AG21" i="3"/>
  <c r="BI21" i="3" s="1"/>
  <c r="AD21" i="3"/>
  <c r="BF21" i="3" s="1"/>
  <c r="AB21" i="3"/>
  <c r="BD21" i="3" s="1"/>
  <c r="O21" i="3"/>
  <c r="AQ21" i="3" s="1"/>
  <c r="N21" i="3"/>
  <c r="AP21" i="3" s="1"/>
  <c r="M21" i="3"/>
  <c r="AO21" i="3" s="1"/>
  <c r="L21" i="3"/>
  <c r="AN21" i="3" s="1"/>
  <c r="J21" i="3"/>
  <c r="F21" i="3"/>
  <c r="D21" i="3"/>
  <c r="C21" i="3"/>
  <c r="BJ20" i="3"/>
  <c r="BI20" i="3"/>
  <c r="BH20" i="3"/>
  <c r="BF20" i="3"/>
  <c r="BE20" i="3"/>
  <c r="BD20" i="3"/>
  <c r="AS20" i="3"/>
  <c r="AR20" i="3"/>
  <c r="AQ20" i="3"/>
  <c r="AP20" i="3"/>
  <c r="AO20" i="3"/>
  <c r="L20" i="3"/>
  <c r="AN20" i="3" s="1"/>
  <c r="J20" i="3"/>
  <c r="F20" i="3"/>
  <c r="D20" i="3"/>
  <c r="C20" i="3"/>
  <c r="BJ19" i="3"/>
  <c r="BH19" i="3"/>
  <c r="BE19" i="3"/>
  <c r="AS19" i="3"/>
  <c r="AR19" i="3"/>
  <c r="AQ19" i="3"/>
  <c r="AP19" i="3"/>
  <c r="AO19" i="3"/>
  <c r="AG19" i="3"/>
  <c r="BI19" i="3" s="1"/>
  <c r="AD19" i="3"/>
  <c r="BF19" i="3" s="1"/>
  <c r="AB19" i="3"/>
  <c r="BD19" i="3" s="1"/>
  <c r="L19" i="3"/>
  <c r="AN19" i="3" s="1"/>
  <c r="J19" i="3"/>
  <c r="F19" i="3"/>
  <c r="D19" i="3"/>
  <c r="C19" i="3"/>
  <c r="BJ18" i="3"/>
  <c r="BH18" i="3"/>
  <c r="BD18" i="3"/>
  <c r="AS18" i="3"/>
  <c r="AR18" i="3"/>
  <c r="AQ18" i="3"/>
  <c r="AP18" i="3"/>
  <c r="AO18" i="3"/>
  <c r="AG18" i="3"/>
  <c r="BI18" i="3" s="1"/>
  <c r="AD18" i="3"/>
  <c r="BF18" i="3" s="1"/>
  <c r="AC18" i="3"/>
  <c r="BE18" i="3" s="1"/>
  <c r="L18" i="3"/>
  <c r="AN18" i="3" s="1"/>
  <c r="J18" i="3"/>
  <c r="F18" i="3"/>
  <c r="D18" i="3"/>
  <c r="C18" i="3"/>
  <c r="BJ17" i="3"/>
  <c r="BI17" i="3"/>
  <c r="BH17" i="3"/>
  <c r="BE17" i="3"/>
  <c r="BD17" i="3"/>
  <c r="AS17" i="3"/>
  <c r="AR17" i="3"/>
  <c r="AQ17" i="3"/>
  <c r="AP17" i="3"/>
  <c r="AO17" i="3"/>
  <c r="AD17" i="3"/>
  <c r="BF17" i="3" s="1"/>
  <c r="L17" i="3"/>
  <c r="AN17" i="3" s="1"/>
  <c r="J17" i="3"/>
  <c r="F17" i="3"/>
  <c r="D17" i="3"/>
  <c r="C17" i="3"/>
  <c r="BJ16" i="3"/>
  <c r="BF16" i="3"/>
  <c r="BE16" i="3"/>
  <c r="BD16" i="3"/>
  <c r="AS16" i="3"/>
  <c r="AR16" i="3"/>
  <c r="AQ16" i="3"/>
  <c r="AG16" i="3"/>
  <c r="BI16" i="3" s="1"/>
  <c r="AF16" i="3"/>
  <c r="BH16" i="3" s="1"/>
  <c r="N16" i="3"/>
  <c r="AP16" i="3" s="1"/>
  <c r="M16" i="3"/>
  <c r="AO16" i="3" s="1"/>
  <c r="L16" i="3"/>
  <c r="AN16" i="3" s="1"/>
  <c r="J16" i="3"/>
  <c r="F16" i="3"/>
  <c r="D16" i="3"/>
  <c r="C16" i="3"/>
  <c r="BJ15" i="3"/>
  <c r="BI15" i="3"/>
  <c r="BH15" i="3"/>
  <c r="BF15" i="3"/>
  <c r="BE15" i="3"/>
  <c r="BD15" i="3"/>
  <c r="AS15" i="3"/>
  <c r="AR15" i="3"/>
  <c r="AQ15" i="3"/>
  <c r="AP15" i="3"/>
  <c r="M15" i="3"/>
  <c r="AO15" i="3" s="1"/>
  <c r="L15" i="3"/>
  <c r="AN15" i="3" s="1"/>
  <c r="J15" i="3"/>
  <c r="F15" i="3"/>
  <c r="D15" i="3"/>
  <c r="C15" i="3"/>
  <c r="BJ14" i="3"/>
  <c r="BI14" i="3"/>
  <c r="BH14" i="3"/>
  <c r="BF14" i="3"/>
  <c r="BE14" i="3"/>
  <c r="BD14" i="3"/>
  <c r="AS14" i="3"/>
  <c r="AR14" i="3"/>
  <c r="AQ14" i="3"/>
  <c r="AN14" i="3"/>
  <c r="N14" i="3"/>
  <c r="AP14" i="3" s="1"/>
  <c r="M14" i="3"/>
  <c r="AO14" i="3" s="1"/>
  <c r="J14" i="3"/>
  <c r="F14" i="3"/>
  <c r="D14" i="3"/>
  <c r="C14" i="3"/>
  <c r="BJ13" i="3"/>
  <c r="BI13" i="3"/>
  <c r="BH13" i="3"/>
  <c r="BF13" i="3"/>
  <c r="BE13" i="3"/>
  <c r="BD13" i="3"/>
  <c r="AS13" i="3"/>
  <c r="AR13" i="3"/>
  <c r="AQ13" i="3"/>
  <c r="AP13" i="3"/>
  <c r="AO13" i="3"/>
  <c r="L13" i="3"/>
  <c r="AN13" i="3" s="1"/>
  <c r="J13" i="3"/>
  <c r="F13" i="3"/>
  <c r="D13" i="3"/>
  <c r="C13" i="3"/>
  <c r="BJ12" i="3"/>
  <c r="BH12" i="3"/>
  <c r="AS12" i="3"/>
  <c r="AR12" i="3"/>
  <c r="AQ12" i="3"/>
  <c r="AP12" i="3"/>
  <c r="AO12" i="3"/>
  <c r="AG12" i="3"/>
  <c r="BI12" i="3" s="1"/>
  <c r="AD12" i="3"/>
  <c r="BF12" i="3" s="1"/>
  <c r="AC12" i="3"/>
  <c r="BE12" i="3" s="1"/>
  <c r="L12" i="3"/>
  <c r="AN12" i="3" s="1"/>
  <c r="J12" i="3"/>
  <c r="F12" i="3"/>
  <c r="D12" i="3"/>
  <c r="C12" i="3"/>
  <c r="BJ11" i="3"/>
  <c r="BI11" i="3"/>
  <c r="BH11" i="3"/>
  <c r="BD11" i="3"/>
  <c r="AS11" i="3"/>
  <c r="AR11" i="3"/>
  <c r="AQ11" i="3"/>
  <c r="AP11" i="3"/>
  <c r="AO11" i="3"/>
  <c r="AD11" i="3"/>
  <c r="BF11" i="3" s="1"/>
  <c r="AC11" i="3"/>
  <c r="BE11" i="3" s="1"/>
  <c r="L11" i="3"/>
  <c r="AN11" i="3" s="1"/>
  <c r="J11" i="3"/>
  <c r="F11" i="3"/>
  <c r="D11" i="3"/>
  <c r="C11" i="3"/>
  <c r="BJ10" i="3"/>
  <c r="BI10" i="3"/>
  <c r="BH10" i="3"/>
  <c r="BF10" i="3"/>
  <c r="BE10" i="3"/>
  <c r="BD10" i="3"/>
  <c r="AS10" i="3"/>
  <c r="AR10" i="3"/>
  <c r="AQ10" i="3"/>
  <c r="AP10" i="3"/>
  <c r="AO10" i="3"/>
  <c r="L10" i="3"/>
  <c r="AN10" i="3" s="1"/>
  <c r="J10" i="3"/>
  <c r="F10" i="3"/>
  <c r="D10" i="3"/>
  <c r="C10" i="3"/>
  <c r="BJ9" i="3"/>
  <c r="BI9" i="3"/>
  <c r="BH9" i="3"/>
  <c r="BE9" i="3"/>
  <c r="AS9" i="3"/>
  <c r="AR9" i="3"/>
  <c r="AQ9" i="3"/>
  <c r="AP9" i="3"/>
  <c r="AO9" i="3"/>
  <c r="AD9" i="3"/>
  <c r="BF9" i="3" s="1"/>
  <c r="L9" i="3"/>
  <c r="AN9" i="3" s="1"/>
  <c r="J9" i="3"/>
  <c r="F9" i="3"/>
  <c r="D9" i="3"/>
  <c r="C9" i="3"/>
  <c r="BJ8" i="3"/>
  <c r="BH8" i="3"/>
  <c r="BE8" i="3"/>
  <c r="AS8" i="3"/>
  <c r="AR8" i="3"/>
  <c r="AQ8" i="3"/>
  <c r="AP8" i="3"/>
  <c r="AO8" i="3"/>
  <c r="AG8" i="3"/>
  <c r="BI8" i="3" s="1"/>
  <c r="AD8" i="3"/>
  <c r="BF8" i="3" s="1"/>
  <c r="AB8" i="3"/>
  <c r="BD8" i="3" s="1"/>
  <c r="L8" i="3"/>
  <c r="J8" i="3"/>
  <c r="F8" i="3"/>
  <c r="D8" i="3"/>
  <c r="C8" i="3"/>
  <c r="BJ7" i="3"/>
  <c r="BH7" i="3"/>
  <c r="BE7" i="3"/>
  <c r="AS7" i="3"/>
  <c r="AR7" i="3"/>
  <c r="AQ7" i="3"/>
  <c r="AP7" i="3"/>
  <c r="AO7" i="3"/>
  <c r="AG7" i="3"/>
  <c r="BI7" i="3" s="1"/>
  <c r="AD7" i="3"/>
  <c r="BF7" i="3" s="1"/>
  <c r="AB7" i="3"/>
  <c r="BD7" i="3" s="1"/>
  <c r="L7" i="3"/>
  <c r="AN7" i="3" s="1"/>
  <c r="J7" i="3"/>
  <c r="F7" i="3"/>
  <c r="D7" i="3"/>
  <c r="C7" i="3"/>
  <c r="BN6" i="3"/>
  <c r="BM6" i="3"/>
  <c r="BL6" i="3"/>
  <c r="BK6" i="3"/>
  <c r="BJ6" i="3"/>
  <c r="BI6" i="3"/>
  <c r="BH6" i="3"/>
  <c r="BF6" i="3"/>
  <c r="BE6" i="3"/>
  <c r="BD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B6" i="3"/>
  <c r="J6" i="3"/>
  <c r="F6" i="3"/>
  <c r="E6" i="3"/>
  <c r="D6" i="3"/>
  <c r="C6" i="3"/>
  <c r="B6" i="3"/>
  <c r="BJ5" i="3"/>
  <c r="BI5" i="3"/>
  <c r="BH5" i="3"/>
  <c r="BF5" i="3"/>
  <c r="BE5" i="3"/>
  <c r="BD5" i="3"/>
  <c r="AS5" i="3"/>
  <c r="AR5" i="3"/>
  <c r="AQ5" i="3"/>
  <c r="AP5" i="3"/>
  <c r="AO5" i="3"/>
  <c r="L5" i="3"/>
  <c r="AN5" i="3" s="1"/>
  <c r="J5" i="3"/>
  <c r="F5" i="3"/>
  <c r="D5" i="3"/>
  <c r="C5" i="3"/>
  <c r="BH4" i="3"/>
  <c r="BE4" i="3"/>
  <c r="AS4" i="3"/>
  <c r="AR4" i="3"/>
  <c r="AQ4" i="3"/>
  <c r="AP4" i="3"/>
  <c r="AH4" i="3"/>
  <c r="BJ4" i="3" s="1"/>
  <c r="AG4" i="3"/>
  <c r="BI4" i="3" s="1"/>
  <c r="AD4" i="3"/>
  <c r="BF4" i="3" s="1"/>
  <c r="AB4" i="3"/>
  <c r="BD4" i="3" s="1"/>
  <c r="M4" i="3"/>
  <c r="AO4" i="3" s="1"/>
  <c r="L4" i="3"/>
  <c r="AN4" i="3" s="1"/>
  <c r="J4" i="3"/>
  <c r="F4" i="3"/>
  <c r="E4" i="3"/>
  <c r="D4" i="3"/>
  <c r="C4" i="3"/>
  <c r="BM2" i="3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20" i="2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7" i="2" s="1"/>
  <c r="A559" i="2" s="1"/>
  <c r="A560" i="2" s="1"/>
  <c r="A562" i="2" s="1"/>
  <c r="A564" i="2" s="1"/>
  <c r="A566" i="2" s="1"/>
  <c r="A567" i="2" s="1"/>
  <c r="A569" i="2" s="1"/>
  <c r="C104" i="8" l="1"/>
  <c r="I41" i="14"/>
  <c r="C173" i="8"/>
  <c r="I92" i="14"/>
  <c r="C178" i="8"/>
  <c r="I96" i="14"/>
  <c r="C83" i="8"/>
  <c r="I26" i="14"/>
  <c r="C122" i="8"/>
  <c r="I54" i="14"/>
  <c r="C160" i="8"/>
  <c r="I83" i="14"/>
  <c r="C94" i="8"/>
  <c r="I35" i="14"/>
  <c r="G140" i="8"/>
  <c r="B66" i="14"/>
  <c r="C131" i="8"/>
  <c r="I60" i="14"/>
  <c r="AN8" i="3"/>
  <c r="AF66" i="11"/>
  <c r="E96" i="11"/>
  <c r="E183" i="11"/>
  <c r="E192" i="11"/>
  <c r="E164" i="11"/>
  <c r="E60" i="11"/>
  <c r="E199" i="11"/>
  <c r="E177" i="11"/>
  <c r="E41" i="11"/>
  <c r="E54" i="11"/>
  <c r="E26" i="11"/>
  <c r="E35" i="11"/>
  <c r="E83" i="11"/>
  <c r="E92" i="11"/>
</calcChain>
</file>

<file path=xl/sharedStrings.xml><?xml version="1.0" encoding="utf-8"?>
<sst xmlns="http://schemas.openxmlformats.org/spreadsheetml/2006/main" count="13713" uniqueCount="3100">
  <si>
    <t>ID</t>
  </si>
  <si>
    <t>映射随机ID</t>
  </si>
  <si>
    <t>姓名缩写</t>
  </si>
  <si>
    <t>姓名</t>
  </si>
  <si>
    <t>住院号</t>
  </si>
  <si>
    <t>LITA</t>
  </si>
  <si>
    <t>林涛</t>
  </si>
  <si>
    <t>YWBI</t>
  </si>
  <si>
    <t>余威標</t>
  </si>
  <si>
    <t>术后门诊随访中</t>
  </si>
  <si>
    <t>GXYI</t>
  </si>
  <si>
    <t>关显英</t>
  </si>
  <si>
    <t>LIPE</t>
  </si>
  <si>
    <t>林鹏</t>
  </si>
  <si>
    <t>YXYU</t>
  </si>
  <si>
    <t>袁小元</t>
  </si>
  <si>
    <t>GSWU</t>
  </si>
  <si>
    <t>郭十五</t>
  </si>
  <si>
    <t>WRHU</t>
  </si>
  <si>
    <t>文瑞华</t>
  </si>
  <si>
    <t>HYWE</t>
  </si>
  <si>
    <t>黄玉文</t>
  </si>
  <si>
    <t>WJZH</t>
  </si>
  <si>
    <t>吴洁珍</t>
  </si>
  <si>
    <t>ZHJI</t>
  </si>
  <si>
    <t>郑洪娇</t>
  </si>
  <si>
    <t>ZYPI</t>
  </si>
  <si>
    <t>钟映萍</t>
  </si>
  <si>
    <t>WJJI</t>
  </si>
  <si>
    <t>王静静</t>
  </si>
  <si>
    <t>ZLYI</t>
  </si>
  <si>
    <t>张兰英</t>
  </si>
  <si>
    <t>ZSJI</t>
  </si>
  <si>
    <t>邹时金</t>
  </si>
  <si>
    <t>WTGU</t>
  </si>
  <si>
    <t>吴统光</t>
  </si>
  <si>
    <t>HWQI</t>
  </si>
  <si>
    <t>洪婉青</t>
  </si>
  <si>
    <t>ZSQI</t>
  </si>
  <si>
    <t>詹三强</t>
  </si>
  <si>
    <t>HJXI</t>
  </si>
  <si>
    <t>洪俊雄</t>
  </si>
  <si>
    <t>TDHA</t>
  </si>
  <si>
    <t>陶东海</t>
  </si>
  <si>
    <t>NWXU</t>
  </si>
  <si>
    <t>宁望轩</t>
  </si>
  <si>
    <t>WXLI</t>
  </si>
  <si>
    <t>汪雪莲</t>
  </si>
  <si>
    <t>ZJME</t>
  </si>
  <si>
    <t>钟劲梅</t>
  </si>
  <si>
    <t>LYFE</t>
  </si>
  <si>
    <t>李宇斐</t>
  </si>
  <si>
    <t>DQHU</t>
  </si>
  <si>
    <t>丁钦怀</t>
  </si>
  <si>
    <t>DYLA</t>
  </si>
  <si>
    <t>戴裕兰</t>
  </si>
  <si>
    <t>LJPI</t>
  </si>
  <si>
    <t>梁建萍</t>
  </si>
  <si>
    <t>CBXI</t>
  </si>
  <si>
    <t>陈伯祥</t>
  </si>
  <si>
    <t>张焕金</t>
  </si>
  <si>
    <t>ZRXI</t>
  </si>
  <si>
    <t>周锐祥</t>
  </si>
  <si>
    <t>XRJU</t>
  </si>
  <si>
    <t>谢瑞君</t>
  </si>
  <si>
    <t>CSDI</t>
  </si>
  <si>
    <t>陈拾弟</t>
  </si>
  <si>
    <t>XLHU</t>
  </si>
  <si>
    <t>许丽华</t>
  </si>
  <si>
    <t>LJJU</t>
  </si>
  <si>
    <t>刘娟君</t>
  </si>
  <si>
    <t>OYRH</t>
  </si>
  <si>
    <t>欧阳润华</t>
  </si>
  <si>
    <t>YUFE</t>
  </si>
  <si>
    <t>袁芬</t>
  </si>
  <si>
    <t>WSYA</t>
  </si>
  <si>
    <t>王森燕</t>
  </si>
  <si>
    <t>CKYI</t>
  </si>
  <si>
    <t>陈柯英</t>
  </si>
  <si>
    <t>WCQI</t>
  </si>
  <si>
    <t>吴彩琼</t>
  </si>
  <si>
    <t>LQQU</t>
  </si>
  <si>
    <t>林秋全</t>
  </si>
  <si>
    <t>CZHA</t>
  </si>
  <si>
    <t>陈志好</t>
  </si>
  <si>
    <t>FJRU</t>
  </si>
  <si>
    <t>冯九如</t>
  </si>
  <si>
    <t>LHYI</t>
  </si>
  <si>
    <t>刘海英</t>
  </si>
  <si>
    <t>HWDE</t>
  </si>
  <si>
    <t>何卫德</t>
  </si>
  <si>
    <t>CXLI</t>
  </si>
  <si>
    <t>陈晓玲</t>
  </si>
  <si>
    <t>XIWE</t>
  </si>
  <si>
    <t>向为</t>
  </si>
  <si>
    <t>LMYI</t>
  </si>
  <si>
    <t>廖明英</t>
  </si>
  <si>
    <t>ZFYU</t>
  </si>
  <si>
    <t>周富玉</t>
  </si>
  <si>
    <t>WYME</t>
  </si>
  <si>
    <t>SUSH</t>
  </si>
  <si>
    <t>采样 item</t>
  </si>
  <si>
    <t>医院采样人员填写</t>
  </si>
  <si>
    <t>ChromX-填写</t>
  </si>
  <si>
    <t>采样日期</t>
  </si>
  <si>
    <t>问卷是否完成</t>
  </si>
  <si>
    <t>姓名编码</t>
  </si>
  <si>
    <t>性别</t>
  </si>
  <si>
    <t>来源</t>
  </si>
  <si>
    <t>病案号（门诊号/住院号/体检档案号）</t>
  </si>
  <si>
    <t>是否门诊转住院</t>
  </si>
  <si>
    <t>入院日期</t>
  </si>
  <si>
    <t>入院-术前/非手术采样</t>
  </si>
  <si>
    <t>术后或治疗后第几天</t>
  </si>
  <si>
    <t>情况说明</t>
  </si>
  <si>
    <t>TUBE 条码</t>
  </si>
  <si>
    <t>TUBE老化时间</t>
  </si>
  <si>
    <t>分析设备</t>
  </si>
  <si>
    <t>TUBE 钢码</t>
  </si>
  <si>
    <t>检测时间</t>
  </si>
  <si>
    <t>GC-MS进样仓号</t>
  </si>
  <si>
    <t>程鑫鑫</t>
  </si>
  <si>
    <t>男</t>
  </si>
  <si>
    <t>TJ 体检</t>
  </si>
  <si>
    <t>医护人员</t>
  </si>
  <si>
    <t>ZS1E-M ID#000001</t>
  </si>
  <si>
    <t>GC-MS</t>
  </si>
  <si>
    <t>#130613</t>
  </si>
  <si>
    <t>2021-11-17 晚</t>
  </si>
  <si>
    <t>Micro-GC</t>
  </si>
  <si>
    <t>#129160</t>
  </si>
  <si>
    <t>2021.11.17日</t>
  </si>
  <si>
    <t>Z 住院</t>
  </si>
  <si>
    <t>入院第1天</t>
  </si>
  <si>
    <t>ZS1E-Z ID#000001</t>
  </si>
  <si>
    <t>#129147</t>
  </si>
  <si>
    <t>#130159</t>
  </si>
  <si>
    <t>病房空气-11.17号</t>
  </si>
  <si>
    <t>#128865</t>
  </si>
  <si>
    <t>#129816</t>
  </si>
  <si>
    <t>2021-11-18日， 11:10AM</t>
  </si>
  <si>
    <t>治疗前</t>
  </si>
  <si>
    <t>ZS1E-Z ID#000002</t>
  </si>
  <si>
    <t>#130075</t>
  </si>
  <si>
    <t>2021-11-18 晚</t>
  </si>
  <si>
    <t>#129948</t>
  </si>
  <si>
    <t>2021-11-18日， 12PM</t>
  </si>
  <si>
    <t>化疗前</t>
  </si>
  <si>
    <t>ZS1E-Z ID#000003</t>
  </si>
  <si>
    <t>#129556</t>
  </si>
  <si>
    <t>#129468</t>
  </si>
  <si>
    <t>余威镖</t>
  </si>
  <si>
    <t>术前</t>
  </si>
  <si>
    <t>ZS1E-Z ID#000004</t>
  </si>
  <si>
    <t>#129043</t>
  </si>
  <si>
    <t>#129690</t>
  </si>
  <si>
    <t>2021-11-18日， 12:39PM</t>
  </si>
  <si>
    <t>ZS1E-Z ID#000005</t>
  </si>
  <si>
    <t>#129477</t>
  </si>
  <si>
    <t>#130718</t>
  </si>
  <si>
    <t>2021-11-18日， 17:00PM左右</t>
  </si>
  <si>
    <t>李龙燕</t>
  </si>
  <si>
    <t>女</t>
  </si>
  <si>
    <t>ZS1E-Z ID#000013</t>
  </si>
  <si>
    <t>#129917</t>
  </si>
  <si>
    <t>#127753</t>
  </si>
  <si>
    <t>黄钦</t>
  </si>
  <si>
    <t>无门诊号用，X10347代替</t>
  </si>
  <si>
    <t>ZS1E-Z ID#000020</t>
  </si>
  <si>
    <t>#130389</t>
  </si>
  <si>
    <t>#129871</t>
  </si>
  <si>
    <t>张育东</t>
  </si>
  <si>
    <t>ZS1E-Z ID#000008</t>
  </si>
  <si>
    <t>#128124</t>
  </si>
  <si>
    <t>#128610</t>
  </si>
  <si>
    <t>李苑花</t>
  </si>
  <si>
    <t>ZS1E-Z ID#000006</t>
  </si>
  <si>
    <t>#129969</t>
  </si>
  <si>
    <t>#129611</t>
  </si>
  <si>
    <t>李亚娜</t>
  </si>
  <si>
    <t>ZS1E-Z ID#000007</t>
  </si>
  <si>
    <t>#1307126</t>
  </si>
  <si>
    <t>#131791</t>
  </si>
  <si>
    <t>张豪妍</t>
  </si>
  <si>
    <t>ZS1E-Z ID#000016</t>
  </si>
  <si>
    <t>#130620</t>
  </si>
  <si>
    <t>#128874</t>
  </si>
  <si>
    <t>空白管（本底）</t>
  </si>
  <si>
    <t>空白管（本底）-11.16日</t>
  </si>
  <si>
    <t>#129306</t>
  </si>
  <si>
    <t>#129383</t>
  </si>
  <si>
    <t>2021-11-19日，10:06AM</t>
  </si>
  <si>
    <t>是</t>
  </si>
  <si>
    <t>术后第1天</t>
  </si>
  <si>
    <t>ZS1E-Z ID#000009</t>
  </si>
  <si>
    <t>#132340</t>
  </si>
  <si>
    <t>2021-11-19 晚</t>
  </si>
  <si>
    <t>#129588</t>
  </si>
  <si>
    <t>2021-11-19日，13:18PM</t>
  </si>
  <si>
    <t>ZS1E-Z ID#000010</t>
  </si>
  <si>
    <t>#130350</t>
  </si>
  <si>
    <t>#129840</t>
  </si>
  <si>
    <t>2021-11-19日，17:37PM</t>
  </si>
  <si>
    <t>转科，入科第1天</t>
  </si>
  <si>
    <t>ZS1E-Z ID#000011</t>
  </si>
  <si>
    <t>#131823</t>
  </si>
  <si>
    <t>#129633</t>
  </si>
  <si>
    <t>2021-11-19日，17:45PM</t>
  </si>
  <si>
    <t>温容容</t>
  </si>
  <si>
    <t>ZS1E-Z ID#000012</t>
  </si>
  <si>
    <t>#132689</t>
  </si>
  <si>
    <t>#128768</t>
  </si>
  <si>
    <t>2021-11-19日，18:00PM</t>
  </si>
  <si>
    <t>江欣燕</t>
  </si>
  <si>
    <t>ZS1E-Z ID#000014</t>
  </si>
  <si>
    <t>#131606</t>
  </si>
  <si>
    <t>#129926</t>
  </si>
  <si>
    <t>2021.11.21日</t>
  </si>
  <si>
    <t>术后第3天</t>
  </si>
  <si>
    <t>ZS1E-Z ID#000015</t>
  </si>
  <si>
    <t>#130555</t>
  </si>
  <si>
    <t>2021-11-21 下午5:45左右</t>
  </si>
  <si>
    <t>#129767</t>
  </si>
  <si>
    <t>2021-11-22日， 10:00AM</t>
  </si>
  <si>
    <t>YES</t>
  </si>
  <si>
    <t>刘国奇</t>
  </si>
  <si>
    <t>M 门诊</t>
  </si>
  <si>
    <t>否</t>
  </si>
  <si>
    <t>ZS1E-M ID#000021</t>
  </si>
  <si>
    <t>#129594</t>
  </si>
  <si>
    <t>2021-11-22 下午2:50左右开始</t>
  </si>
  <si>
    <t>#130202</t>
  </si>
  <si>
    <t>2021-11-22日， 10:25AM</t>
  </si>
  <si>
    <t>龚礼财</t>
  </si>
  <si>
    <t>ZS1E-M ID#000022</t>
  </si>
  <si>
    <t>#130244</t>
  </si>
  <si>
    <t>2021-11-22 下午3:50左右开始</t>
  </si>
  <si>
    <t>#129459</t>
  </si>
  <si>
    <t>2021-11-22日， 10:50AM</t>
  </si>
  <si>
    <t>谢胜</t>
  </si>
  <si>
    <t>肺小结节 6mm</t>
  </si>
  <si>
    <t>ZS1E-M ID#000023</t>
  </si>
  <si>
    <t>#129057</t>
  </si>
  <si>
    <t>2021-11-22 下午4:50左右开始</t>
  </si>
  <si>
    <t>#129628</t>
  </si>
  <si>
    <t>2021-11-22日， 11:15AM</t>
  </si>
  <si>
    <t>朱燕媚？</t>
  </si>
  <si>
    <t>左上9mm</t>
  </si>
  <si>
    <t>ZS1E-M ID#000024</t>
  </si>
  <si>
    <t>#132258</t>
  </si>
  <si>
    <t>2021-11-22 下午5:50左右开始</t>
  </si>
  <si>
    <t>#129521</t>
  </si>
  <si>
    <t>2021-11-22日， 11:40AM</t>
  </si>
  <si>
    <t>陈卫新</t>
  </si>
  <si>
    <t>2021-11-15 左上、右下 3-4mm</t>
  </si>
  <si>
    <t>ZS1E-M ID#000025</t>
  </si>
  <si>
    <t>#130694</t>
  </si>
  <si>
    <t>2021-11-22 下午6:50左右开始</t>
  </si>
  <si>
    <t>#129559</t>
  </si>
  <si>
    <t>2021-11-22日， 11:50AM</t>
  </si>
  <si>
    <t>曾东枚？</t>
  </si>
  <si>
    <t>ZS1E-M ID#000026</t>
  </si>
  <si>
    <t>#129998</t>
  </si>
  <si>
    <t>2021-11-22 下午7:50左右开始</t>
  </si>
  <si>
    <t>#129606</t>
  </si>
  <si>
    <t>2021-11-22日， 12:10AM</t>
  </si>
  <si>
    <t>王岗</t>
  </si>
  <si>
    <t>ZS1E-M ID#000027</t>
  </si>
  <si>
    <t>#132122</t>
  </si>
  <si>
    <t>2021-11-22 下午8:50左右开始</t>
  </si>
  <si>
    <t>#129630</t>
  </si>
  <si>
    <t>2021-11-22日， 12:30AM</t>
  </si>
  <si>
    <t>杨志全</t>
  </si>
  <si>
    <t>左上 7*5mm，余2-5mm</t>
  </si>
  <si>
    <t>ZS1E-M ID#000028</t>
  </si>
  <si>
    <t>#130109</t>
  </si>
  <si>
    <t>2021-11-22 下午9:50左右开始</t>
  </si>
  <si>
    <t>#129616</t>
  </si>
  <si>
    <t>2021-11-23日，17:20PM</t>
  </si>
  <si>
    <t>ZS1E-Z ID#000018</t>
  </si>
  <si>
    <t>#128243</t>
  </si>
  <si>
    <t>2021-11-23 下午7:30左右开始</t>
  </si>
  <si>
    <t>#130022</t>
  </si>
  <si>
    <t>2021-11-23日，17:35PM</t>
  </si>
  <si>
    <t>ZS1E-Z ID#000017</t>
  </si>
  <si>
    <t>#130097</t>
  </si>
  <si>
    <t>2021-11-23 下午8:30左右开始</t>
  </si>
  <si>
    <t>#129297</t>
  </si>
  <si>
    <t>空白管（本底）-11.19日</t>
  </si>
  <si>
    <t>#127992</t>
  </si>
  <si>
    <t>2021-11-23 下午6:30左右开始</t>
  </si>
  <si>
    <t>#127842</t>
  </si>
  <si>
    <t>2021-11-24日，7:45AM</t>
  </si>
  <si>
    <t>ZS1E-Z ID#000021</t>
  </si>
  <si>
    <t>#131833</t>
  </si>
  <si>
    <t>2021-11-24 下午7:00左右开始</t>
  </si>
  <si>
    <t>#129757</t>
  </si>
  <si>
    <t>2021-11-24日，11:20AM</t>
  </si>
  <si>
    <t>术后第6天</t>
  </si>
  <si>
    <t>ZS1E-Z ID#000019</t>
  </si>
  <si>
    <r>
      <rPr>
        <sz val="12"/>
        <color rgb="FF00B050"/>
        <rFont val="等线"/>
        <family val="4"/>
        <charset val="134"/>
      </rPr>
      <t xml:space="preserve">#129602 </t>
    </r>
    <r>
      <rPr>
        <sz val="12"/>
        <color rgb="FFEA3324"/>
        <rFont val="等线"/>
        <family val="4"/>
        <charset val="134"/>
      </rPr>
      <t>（发现管帽未旋紧）</t>
    </r>
  </si>
  <si>
    <t>2021-11-24 下午8:00左右开始</t>
  </si>
  <si>
    <t>#129079</t>
  </si>
  <si>
    <t>2021-11-24日，11:40AM</t>
  </si>
  <si>
    <t>ZS1E-Z ID#000022</t>
  </si>
  <si>
    <t>#129393</t>
  </si>
  <si>
    <t>2021-11-24 下午9:00左右开始</t>
  </si>
  <si>
    <t>#129075</t>
  </si>
  <si>
    <t>空白管（本底）-11.24日</t>
  </si>
  <si>
    <t>#128702</t>
  </si>
  <si>
    <t>2021-11-24 下午4:30左右开始. 增加了LAB环境空气。</t>
  </si>
  <si>
    <t>#132425</t>
  </si>
  <si>
    <t>2021-11-25日，7:30AM</t>
  </si>
  <si>
    <t>术后第7天（补采）</t>
  </si>
  <si>
    <t>ZS1E-Z ID#000023</t>
  </si>
  <si>
    <t>#128928</t>
  </si>
  <si>
    <t>2021-11-25 下午3:20左右开始</t>
  </si>
  <si>
    <t>#129367</t>
  </si>
  <si>
    <t>空白管（本底）-11.25日</t>
  </si>
  <si>
    <t>#130322</t>
  </si>
  <si>
    <t>2021-11-26 上午10点左右开始</t>
  </si>
  <si>
    <t>#129994</t>
  </si>
  <si>
    <t>空白管（本底）-11.25日 2次老化</t>
  </si>
  <si>
    <t>2021-11-26 上午11点左右开始</t>
  </si>
  <si>
    <t>#129505</t>
  </si>
  <si>
    <t>2021-11-26日，7:15AM</t>
  </si>
  <si>
    <t>ZS1E-Z ID#000024</t>
  </si>
  <si>
    <t>#128684</t>
  </si>
  <si>
    <t>2021-11-26 下午3点左右开始</t>
  </si>
  <si>
    <t>#129510</t>
  </si>
  <si>
    <t>2021-11-26日，7:30AM</t>
  </si>
  <si>
    <t>ZS1E-Z ID#000027</t>
  </si>
  <si>
    <t>#130266</t>
  </si>
  <si>
    <t>2021-11-26 下午4点左右开始</t>
  </si>
  <si>
    <t>#129406</t>
  </si>
  <si>
    <t>2021-11-26日，7:42AM</t>
  </si>
  <si>
    <t>入院（转科）</t>
  </si>
  <si>
    <t>ZS1E-Z ID#000026</t>
  </si>
  <si>
    <t>#129951</t>
  </si>
  <si>
    <t>2021-11-26 下午5点左右开始</t>
  </si>
  <si>
    <t>#131840</t>
  </si>
  <si>
    <t>2021-11-26日，7:50AM</t>
  </si>
  <si>
    <t>入院</t>
  </si>
  <si>
    <t>ZS1E-Z ID#000025</t>
  </si>
  <si>
    <t>#132486</t>
  </si>
  <si>
    <r>
      <rPr>
        <sz val="12"/>
        <color rgb="FFFFFFFF"/>
        <rFont val="等线"/>
        <family val="4"/>
        <charset val="134"/>
      </rPr>
      <t xml:space="preserve">2021-11-26 下午6点左右开始 </t>
    </r>
    <r>
      <rPr>
        <sz val="12"/>
        <color rgb="FFFE0300"/>
        <rFont val="等线"/>
        <family val="4"/>
        <charset val="134"/>
      </rPr>
      <t>（故障，没能完成GC）</t>
    </r>
  </si>
  <si>
    <t>#130420</t>
  </si>
  <si>
    <t>2021-11-26日，12:10PM</t>
  </si>
  <si>
    <t>病房空气-11.26号</t>
  </si>
  <si>
    <t>#129622</t>
  </si>
  <si>
    <t>2021-11-26 下午2点左右开始</t>
  </si>
  <si>
    <t>#129727</t>
  </si>
  <si>
    <t>2021-11-27日， 11:20AM</t>
  </si>
  <si>
    <t>ZS1E-Z ID#000028</t>
  </si>
  <si>
    <t>#129924</t>
  </si>
  <si>
    <t>2021-11-27 下午2:30左右开始</t>
  </si>
  <si>
    <t>#129661</t>
  </si>
  <si>
    <t>2021-11-27日， 11:30AM</t>
  </si>
  <si>
    <t>ZS1E-Z ID#000029</t>
  </si>
  <si>
    <t>#129984</t>
  </si>
  <si>
    <t>2021-11-27 下午3:30左右开始</t>
  </si>
  <si>
    <t>#129744</t>
  </si>
  <si>
    <t>空白管（本底）-11.27日 2次老化</t>
  </si>
  <si>
    <t>2021-11-27 2次</t>
  </si>
  <si>
    <t>#128566</t>
  </si>
  <si>
    <t>2021-11-28 下午15:00左右开始</t>
  </si>
  <si>
    <t>2021-11-28日， 8:20AM</t>
  </si>
  <si>
    <t>2021/11/26 （转科过来，之前入院11-10号）</t>
  </si>
  <si>
    <t>ZS1E-Z ID#000030</t>
  </si>
  <si>
    <t>#129041</t>
  </si>
  <si>
    <t>2021-11-28 下午16:00左右开始</t>
  </si>
  <si>
    <t>#129940</t>
  </si>
  <si>
    <t>2021-11-28日， 8:26AM</t>
  </si>
  <si>
    <t>2021/11/26 （转科过来，之前入院11-11号）</t>
  </si>
  <si>
    <t>ZS1E-Z ID#000031</t>
  </si>
  <si>
    <t>#130361</t>
  </si>
  <si>
    <t>2021-11-28 下午17:00 左右开始</t>
  </si>
  <si>
    <t>#129582</t>
  </si>
  <si>
    <t>2021-11-28日， 8:34AM</t>
  </si>
  <si>
    <t>餐后</t>
  </si>
  <si>
    <t>ZS1E-Z ID#000032</t>
  </si>
  <si>
    <t>#129896</t>
  </si>
  <si>
    <t>2021-11-28 下午18:00 左右开始</t>
  </si>
  <si>
    <t>#128197</t>
  </si>
  <si>
    <t>2021-11-28日， 8:45AM</t>
  </si>
  <si>
    <t>术后第3天， 餐后</t>
  </si>
  <si>
    <t>ZS1E-Z ID#000033</t>
  </si>
  <si>
    <t>#129346</t>
  </si>
  <si>
    <t>2021-11-28 下午19:00左右开始</t>
  </si>
  <si>
    <t>#128820</t>
  </si>
  <si>
    <t>2021-11-28日， 8:52AM</t>
  </si>
  <si>
    <t>术后第2天， 餐后</t>
  </si>
  <si>
    <t>ZS1E-Z ID#000035</t>
  </si>
  <si>
    <t>#129946</t>
  </si>
  <si>
    <t>2021-11-28 下午20:00左右开始</t>
  </si>
  <si>
    <t>#130083</t>
  </si>
  <si>
    <t>2021-11-28日， 9:05AM</t>
  </si>
  <si>
    <t>吴统光 ？</t>
  </si>
  <si>
    <t>术前，餐后</t>
  </si>
  <si>
    <t>ZS1E-Z ID#000034</t>
  </si>
  <si>
    <t>#131065</t>
  </si>
  <si>
    <t>2021-11-28 下午21:00左右开始</t>
  </si>
  <si>
    <t>#129732</t>
  </si>
  <si>
    <t>2021-11-29日， 7:40AM</t>
  </si>
  <si>
    <t>术后第6天，餐前</t>
  </si>
  <si>
    <t>ZS1E-Z ID#000036</t>
  </si>
  <si>
    <t>#130357</t>
  </si>
  <si>
    <t>2021-11-29 上午11:00左右开始</t>
  </si>
  <si>
    <t>#129835</t>
  </si>
  <si>
    <t>2021-11-29日， 7:50AM</t>
  </si>
  <si>
    <t>ZS1E-Z ID#000037</t>
  </si>
  <si>
    <t>#129995</t>
  </si>
  <si>
    <t>2021-11-29 下午12:00左右开始</t>
  </si>
  <si>
    <t>#129415</t>
  </si>
  <si>
    <t>2021-11-29日， 8:06AM</t>
  </si>
  <si>
    <t>术后第3天，餐后</t>
  </si>
  <si>
    <t>ZS1E-Z ID#000040</t>
  </si>
  <si>
    <t>#130609</t>
  </si>
  <si>
    <t>2021-11-29 下午13:00左右开始</t>
  </si>
  <si>
    <t>#129780</t>
  </si>
  <si>
    <t>2021-11-29日， 8:13 AM</t>
  </si>
  <si>
    <r>
      <rPr>
        <sz val="12"/>
        <color rgb="FF000000"/>
        <rFont val="等线"/>
        <family val="4"/>
        <charset val="134"/>
      </rPr>
      <t>邹时</t>
    </r>
    <r>
      <rPr>
        <sz val="12"/>
        <color rgb="FFFE0300"/>
        <rFont val="等线"/>
        <family val="4"/>
        <charset val="134"/>
      </rPr>
      <t>金？</t>
    </r>
  </si>
  <si>
    <t>入院采集第三次</t>
  </si>
  <si>
    <t>ZS1E-Z ID#000038</t>
  </si>
  <si>
    <t>#130686</t>
  </si>
  <si>
    <t>2021-11-29 下午14:00左右开始</t>
  </si>
  <si>
    <t>#129812</t>
  </si>
  <si>
    <t>2021-11-29日， 9:11 AM</t>
  </si>
  <si>
    <t>陈家康</t>
  </si>
  <si>
    <t>·211129050013</t>
  </si>
  <si>
    <t>ZS1E-TJ ID#000030</t>
  </si>
  <si>
    <t>#130312</t>
  </si>
  <si>
    <t>2021-11-29 下午15:00左右开始</t>
  </si>
  <si>
    <t>#129715</t>
  </si>
  <si>
    <t>2021-11-29日， 9:20 AM</t>
  </si>
  <si>
    <t>豪芳芳</t>
  </si>
  <si>
    <t>·211129080013</t>
  </si>
  <si>
    <t>ZS1E-TJ ID#000029</t>
  </si>
  <si>
    <t>#129827</t>
  </si>
  <si>
    <t>2021-11-29 下午16:00左右开始</t>
  </si>
  <si>
    <t>#130489</t>
  </si>
  <si>
    <t>2021-11-30日，7:50AM</t>
  </si>
  <si>
    <r>
      <rPr>
        <sz val="12"/>
        <color rgb="FF0432FF"/>
        <rFont val="等线"/>
        <family val="4"/>
        <charset val="134"/>
      </rPr>
      <t>入院，重新采集。</t>
    </r>
    <r>
      <rPr>
        <sz val="12"/>
        <color rgb="FFEA3324"/>
        <rFont val="等线"/>
        <family val="4"/>
        <charset val="134"/>
      </rPr>
      <t>术前吗？</t>
    </r>
  </si>
  <si>
    <t>ZS1E-Z ID#000041</t>
  </si>
  <si>
    <t>#129039</t>
  </si>
  <si>
    <t>2021-11-29 10:00左右开始</t>
  </si>
  <si>
    <t>#129155</t>
  </si>
  <si>
    <t>2021-12-1日，7:40AM</t>
  </si>
  <si>
    <r>
      <rPr>
        <sz val="12"/>
        <color rgb="FF000000"/>
        <rFont val="等线"/>
        <family val="4"/>
        <charset val="134"/>
      </rPr>
      <t>洪婉</t>
    </r>
    <r>
      <rPr>
        <sz val="12"/>
        <color rgb="FFEA3324"/>
        <rFont val="等线"/>
        <family val="4"/>
        <charset val="134"/>
      </rPr>
      <t>青？</t>
    </r>
  </si>
  <si>
    <t>入院，餐前</t>
  </si>
  <si>
    <t>ZS1E-Z ID#000039</t>
  </si>
  <si>
    <t>#129302</t>
  </si>
  <si>
    <t>2021-12-1， 11:00AM左右</t>
  </si>
  <si>
    <t>#130297</t>
  </si>
  <si>
    <t>2021-12-1日，7:50AM</t>
  </si>
  <si>
    <t>ZS1E-Z ID#000042</t>
  </si>
  <si>
    <t>#129389</t>
  </si>
  <si>
    <t>2021-12-1， 12:00PM左右</t>
  </si>
  <si>
    <t>#129625</t>
  </si>
  <si>
    <t>2021-12-2日，11:30AM</t>
  </si>
  <si>
    <t>ZS1E-Z ID#000071</t>
  </si>
  <si>
    <t>#129309</t>
  </si>
  <si>
    <t>2021-12-2， 15:00PM左右</t>
  </si>
  <si>
    <t>#129655</t>
  </si>
  <si>
    <t>2021-12-2日，11:40AM</t>
  </si>
  <si>
    <r>
      <rPr>
        <sz val="12"/>
        <color rgb="FF0432FF"/>
        <rFont val="等线"/>
        <family val="4"/>
        <charset val="134"/>
      </rPr>
      <t>抗感染治疗3天</t>
    </r>
    <r>
      <rPr>
        <sz val="12"/>
        <color rgb="FFFE0300"/>
        <rFont val="等线"/>
        <family val="4"/>
        <charset val="134"/>
      </rPr>
      <t>（后没有做手术，所以是术前）</t>
    </r>
  </si>
  <si>
    <t>ZS1E-Z ID#000072</t>
  </si>
  <si>
    <t>#129281</t>
  </si>
  <si>
    <t>2021-12-2， 16:00PM左右</t>
  </si>
  <si>
    <t>#130192</t>
  </si>
  <si>
    <t>2021-12-2日，11:50AM</t>
  </si>
  <si>
    <t>ZS1E-Z ID#000073</t>
  </si>
  <si>
    <t>#130538</t>
  </si>
  <si>
    <t>2021-12-2， 17:00PM左右</t>
  </si>
  <si>
    <t>#129841</t>
  </si>
  <si>
    <t>2021-12-2日，11:54AM</t>
  </si>
  <si>
    <t>术后第6天，餐后</t>
  </si>
  <si>
    <t>ZS1E-Z ID#000076</t>
  </si>
  <si>
    <t>#128295</t>
  </si>
  <si>
    <t>2021-12-2， 18:00PM左右</t>
  </si>
  <si>
    <t>#128625</t>
  </si>
  <si>
    <t>2021-12-2日，12:00PM</t>
  </si>
  <si>
    <r>
      <rPr>
        <sz val="12"/>
        <color rgb="FF0432FF"/>
        <rFont val="等线"/>
        <family val="4"/>
        <charset val="134"/>
      </rPr>
      <t>抗感染治疗6天</t>
    </r>
    <r>
      <rPr>
        <sz val="12"/>
        <color rgb="FFFE0300"/>
        <rFont val="等线"/>
        <family val="4"/>
        <charset val="134"/>
      </rPr>
      <t>（后没有做手术，所以是术前）</t>
    </r>
  </si>
  <si>
    <t>ZS1E-Z ID#000074</t>
  </si>
  <si>
    <t>#129773</t>
  </si>
  <si>
    <t>2021-12-2， 19:00PM左右</t>
  </si>
  <si>
    <t>#129033</t>
  </si>
  <si>
    <t>2021-12-2日，12:03PM</t>
  </si>
  <si>
    <t>术后第2天</t>
  </si>
  <si>
    <t>ZS1E-Z ID#000077</t>
  </si>
  <si>
    <t>2021/11/26， 2次</t>
  </si>
  <si>
    <t>#129897</t>
  </si>
  <si>
    <t>2021-12-2， 20:00PM左右</t>
  </si>
  <si>
    <t>2021-12-3日</t>
  </si>
  <si>
    <t>ZS1E-Z ID#000075</t>
  </si>
  <si>
    <t>入院第2次</t>
  </si>
  <si>
    <t>ZS1E-Z ID#000078</t>
  </si>
  <si>
    <t>ZS1E-Z ID#000079</t>
  </si>
  <si>
    <t>ZS1E-Z ID#000080</t>
  </si>
  <si>
    <t>2021-12-4日， 11:10AM</t>
  </si>
  <si>
    <t>入院第1次</t>
  </si>
  <si>
    <t>ZS1E-Z ID#000081</t>
  </si>
  <si>
    <t>2021-12-4日， 11:20AM</t>
  </si>
  <si>
    <t>ZS1E-Z ID#000082</t>
  </si>
  <si>
    <t>#129769</t>
  </si>
  <si>
    <t>2021-12-4日， 11:24AM</t>
  </si>
  <si>
    <t>入院第3次</t>
  </si>
  <si>
    <t>ZS1E-Z ID#000083</t>
  </si>
  <si>
    <t>2021-12-4日， 11:30AM</t>
  </si>
  <si>
    <t>ZS1E-Z ID#000084</t>
  </si>
  <si>
    <t>2021-12-4日， 11:40AM</t>
  </si>
  <si>
    <t>术后第5天</t>
  </si>
  <si>
    <t>ZS1E-Z ID#000086</t>
  </si>
  <si>
    <t>2021-12-4日， 11:50AM</t>
  </si>
  <si>
    <t>ZS1E-Z ID#000087</t>
  </si>
  <si>
    <t>#130879</t>
  </si>
  <si>
    <t>2021-12-4日， 12:10PM</t>
  </si>
  <si>
    <t>ZS1E-Z ID#000085</t>
  </si>
  <si>
    <t>#130565</t>
  </si>
  <si>
    <t>2021-12-5日， 11:15AM</t>
  </si>
  <si>
    <t>ZS1E-Z ID#000088</t>
  </si>
  <si>
    <t>#129602</t>
  </si>
  <si>
    <t>2021-12-5日， 11:35AM</t>
  </si>
  <si>
    <t>入院第4次</t>
  </si>
  <si>
    <t>ZS1E-Z ID#000089</t>
  </si>
  <si>
    <t>#128546</t>
  </si>
  <si>
    <t>2021-12-5日， 11:50AM</t>
  </si>
  <si>
    <t>ZS1E-Z ID#000090</t>
  </si>
  <si>
    <t>#129097</t>
  </si>
  <si>
    <t>#130186</t>
  </si>
  <si>
    <t>2021-12-5日， 12:01PM</t>
  </si>
  <si>
    <t>ZS1E-Z ID#000091</t>
  </si>
  <si>
    <t>#129130</t>
  </si>
  <si>
    <t>#129631</t>
  </si>
  <si>
    <t>2021-12-5日， 12:10PM</t>
  </si>
  <si>
    <t>ZS1E-Z ID#000092</t>
  </si>
  <si>
    <t>#129534</t>
  </si>
  <si>
    <t>#129637</t>
  </si>
  <si>
    <t>空白管-12.1日 2次老化</t>
  </si>
  <si>
    <t>2021-11-1日，2次</t>
  </si>
  <si>
    <t>#129392</t>
  </si>
  <si>
    <t>2021-12-6， 10:00AM左右</t>
  </si>
  <si>
    <t>#130581</t>
  </si>
  <si>
    <t>2021-12-6日， 11:00AM</t>
  </si>
  <si>
    <t>ZS1E-Z ID#000093</t>
  </si>
  <si>
    <t>2021-11-27日，2次</t>
  </si>
  <si>
    <t>#132460</t>
  </si>
  <si>
    <r>
      <rPr>
        <sz val="12"/>
        <color rgb="FF000000"/>
        <rFont val="等线"/>
        <family val="4"/>
        <charset val="134"/>
      </rPr>
      <t>-40度储存；12.7日9:30AM恢复室温后上GC-MS检测（</t>
    </r>
    <r>
      <rPr>
        <sz val="12"/>
        <color rgb="FFC10002"/>
        <rFont val="等线"/>
        <family val="4"/>
        <charset val="134"/>
      </rPr>
      <t>盖子有些松</t>
    </r>
    <r>
      <rPr>
        <sz val="12"/>
        <color rgb="FF000000"/>
        <rFont val="等线"/>
        <family val="4"/>
        <charset val="134"/>
      </rPr>
      <t>）</t>
    </r>
  </si>
  <si>
    <t>#129949</t>
  </si>
  <si>
    <t>2021-12-6日， 11:05AM</t>
  </si>
  <si>
    <t>ZS1E-Z ID#000094</t>
  </si>
  <si>
    <t>#129102</t>
  </si>
  <si>
    <t>#130683</t>
  </si>
  <si>
    <t>2021-12-6日， 11:10AM</t>
  </si>
  <si>
    <t>入院第5次</t>
  </si>
  <si>
    <t>ZS1E-Z ID#000095</t>
  </si>
  <si>
    <t>#129490</t>
  </si>
  <si>
    <t>2021-12-6日， 11:15AM</t>
  </si>
  <si>
    <t>ZS1E-Z ID#000097</t>
  </si>
  <si>
    <t>#132639</t>
  </si>
  <si>
    <t>2021-12-6日， 11:20AM</t>
  </si>
  <si>
    <t>ZS1E-Z ID#000098</t>
  </si>
  <si>
    <t>2021-11-25日</t>
  </si>
  <si>
    <t>#129049</t>
  </si>
  <si>
    <t>#130084</t>
  </si>
  <si>
    <t>2021-12-6日， 11:25AM</t>
  </si>
  <si>
    <t>李宁雯</t>
  </si>
  <si>
    <t>ZS1E-Z ID#000099</t>
  </si>
  <si>
    <t>#129182</t>
  </si>
  <si>
    <t>#128872</t>
  </si>
  <si>
    <t>2021-12-6日， 11:30AM</t>
  </si>
  <si>
    <t>入院第3天第2次</t>
  </si>
  <si>
    <t>ZS1E-Z ID#000100</t>
  </si>
  <si>
    <t>#132734</t>
  </si>
  <si>
    <t>#131358</t>
  </si>
  <si>
    <t>2021-12-6日， 9:13AM</t>
  </si>
  <si>
    <t>廖花英</t>
  </si>
  <si>
    <t>·0001336452</t>
  </si>
  <si>
    <t/>
  </si>
  <si>
    <t>肺结节</t>
  </si>
  <si>
    <t>ZS1E-M ID#000081</t>
  </si>
  <si>
    <t>2021-11-24日</t>
  </si>
  <si>
    <t>#129386</t>
  </si>
  <si>
    <t>2021-12-6， 13:00PM左右</t>
  </si>
  <si>
    <t>#129546</t>
  </si>
  <si>
    <t>2021-12-6日， 9:30AM</t>
  </si>
  <si>
    <t>潘攀</t>
  </si>
  <si>
    <t>·0001110850</t>
  </si>
  <si>
    <t>指甲盖大小肺结节</t>
  </si>
  <si>
    <t>ZS1E-M ID#000082</t>
  </si>
  <si>
    <t>#128944</t>
  </si>
  <si>
    <t>2021-12-6， 14:00PM左右</t>
  </si>
  <si>
    <t>#130175</t>
  </si>
  <si>
    <t>2021-12-6日， 9:45AM</t>
  </si>
  <si>
    <t>赵红华</t>
  </si>
  <si>
    <t>YA00050525</t>
  </si>
  <si>
    <t>ZS1E-M ID#000083</t>
  </si>
  <si>
    <t>2021-12-6， 16500PM左右</t>
  </si>
  <si>
    <t>2021-12-6日， 10:40AM</t>
  </si>
  <si>
    <t>YA00055927</t>
  </si>
  <si>
    <t>8mm右中肺结节</t>
  </si>
  <si>
    <t>ZS1E-M ID#000084</t>
  </si>
  <si>
    <t>#131291</t>
  </si>
  <si>
    <t>2021-12-6， 16:00PM左右</t>
  </si>
  <si>
    <t>2021-12-6日， 10:55AM</t>
  </si>
  <si>
    <t>廖美香</t>
  </si>
  <si>
    <t>·0000040880</t>
  </si>
  <si>
    <t>肺诊断性影像异常（开药）</t>
  </si>
  <si>
    <t>ZS1E-M ID#000085</t>
  </si>
  <si>
    <t>2021-12-6， 17:00PM左右</t>
  </si>
  <si>
    <t>#130726</t>
  </si>
  <si>
    <t>钟旺秋</t>
  </si>
  <si>
    <t>·0000636317</t>
  </si>
  <si>
    <t>双肺小结节</t>
  </si>
  <si>
    <t>ZS1E-M ID#000086</t>
  </si>
  <si>
    <t>2021-12-6， 18:00PM左右</t>
  </si>
  <si>
    <t>#128668</t>
  </si>
  <si>
    <t>朱伟泉</t>
  </si>
  <si>
    <t>·0001328506</t>
  </si>
  <si>
    <t>双肺多发结节，双肺下叶少许炎症</t>
  </si>
  <si>
    <t>ZS1E-M ID#000087</t>
  </si>
  <si>
    <t>2021-12-6， 19:00PM左右</t>
  </si>
  <si>
    <t>#130571</t>
  </si>
  <si>
    <t>2021-12-6日， 11:58AM</t>
  </si>
  <si>
    <t>颜正</t>
  </si>
  <si>
    <t>·0001399054</t>
  </si>
  <si>
    <t>ZS1E-M ID#000088</t>
  </si>
  <si>
    <t>2021-12-3日，2次</t>
  </si>
  <si>
    <t>#129862</t>
  </si>
  <si>
    <t>2021-12-6， 20:00PM左右</t>
  </si>
  <si>
    <t>#131371</t>
  </si>
  <si>
    <t>2021-12-6日， 17:01AM</t>
  </si>
  <si>
    <t>入院当天</t>
  </si>
  <si>
    <t>ZS1E-Z ID#000044</t>
  </si>
  <si>
    <t>2021-12-6， 21:00PM左右</t>
  </si>
  <si>
    <t>2021-12-6日， 17:06AM</t>
  </si>
  <si>
    <r>
      <rPr>
        <sz val="12"/>
        <color rgb="FF000000"/>
        <rFont val="等线"/>
        <family val="4"/>
        <charset val="134"/>
      </rPr>
      <t>洪婉</t>
    </r>
    <r>
      <rPr>
        <sz val="12"/>
        <color rgb="FFEA3324"/>
        <rFont val="等线"/>
        <family val="4"/>
        <charset val="134"/>
      </rPr>
      <t>青</t>
    </r>
  </si>
  <si>
    <t>ZS1E-Z ID#000045</t>
  </si>
  <si>
    <t>#129045</t>
  </si>
  <si>
    <t>2021-12-7日， 7:20AM</t>
  </si>
  <si>
    <t>入院第3天第3次</t>
  </si>
  <si>
    <t>ZS1E-Z ID#000046</t>
  </si>
  <si>
    <t>2021-11-28日，2次</t>
  </si>
  <si>
    <t>#129514</t>
  </si>
  <si>
    <t>上午取回后-40度储存；12.7日17:30恢复室温后上检测</t>
  </si>
  <si>
    <t>#130323</t>
  </si>
  <si>
    <t>2021-12-7日， 7:26AM</t>
  </si>
  <si>
    <t>入院第2天</t>
  </si>
  <si>
    <t>ZS1E-Z ID#000047</t>
  </si>
  <si>
    <t>#129225</t>
  </si>
  <si>
    <t>#130174</t>
  </si>
  <si>
    <t>2021-12-7日， 7:30AM</t>
  </si>
  <si>
    <t>ZS1E-Z ID#000048</t>
  </si>
  <si>
    <t>#129796</t>
  </si>
  <si>
    <t>#129464</t>
  </si>
  <si>
    <t>2021-12-7日， 7:35AM</t>
  </si>
  <si>
    <r>
      <rPr>
        <sz val="12"/>
        <color rgb="FF0432FF"/>
        <rFont val="等线"/>
        <family val="4"/>
        <charset val="134"/>
      </rPr>
      <t>入院第1天（</t>
    </r>
    <r>
      <rPr>
        <sz val="12"/>
        <color rgb="FFEA3324"/>
        <rFont val="等线"/>
        <family val="4"/>
        <charset val="134"/>
      </rPr>
      <t>应该是第2天第2次了</t>
    </r>
    <r>
      <rPr>
        <sz val="12"/>
        <color rgb="FF0432FF"/>
        <rFont val="等线"/>
        <family val="4"/>
        <charset val="134"/>
      </rPr>
      <t>）</t>
    </r>
  </si>
  <si>
    <t>ZS1E-Z ID#000049</t>
  </si>
  <si>
    <t>#129636</t>
  </si>
  <si>
    <t>#127682</t>
  </si>
  <si>
    <t>2021-12-7日， 7:42AM</t>
  </si>
  <si>
    <t>ZS1E-Z ID#000050</t>
  </si>
  <si>
    <t>#129952</t>
  </si>
  <si>
    <t>#129420</t>
  </si>
  <si>
    <t>2021-12-7日， 7:46AM</t>
  </si>
  <si>
    <t>ZS1E-Z ID#000052</t>
  </si>
  <si>
    <t>#129771</t>
  </si>
  <si>
    <t>#129686</t>
  </si>
  <si>
    <t>2021-12-7日， 12:30PM</t>
  </si>
  <si>
    <t>ZS1E-Z ID#000051</t>
  </si>
  <si>
    <t>#129479</t>
  </si>
  <si>
    <t>2021-12-7， 16:30PM左右</t>
  </si>
  <si>
    <t>#127994</t>
  </si>
  <si>
    <t>2021-12-8日， 11:10AM</t>
  </si>
  <si>
    <t>入院第3天</t>
  </si>
  <si>
    <t>ZS1E-Z ID#000053</t>
  </si>
  <si>
    <t>#132622</t>
  </si>
  <si>
    <t>2021-12-8， 15:30PM左右</t>
  </si>
  <si>
    <t>#128832</t>
  </si>
  <si>
    <t>2021-12-8日， 11:13AM</t>
  </si>
  <si>
    <t>ZS1E-Z ID#000043</t>
  </si>
  <si>
    <t>#130391</t>
  </si>
  <si>
    <t>2021-12-8， 16:30PM左右</t>
  </si>
  <si>
    <t>#132335</t>
  </si>
  <si>
    <t>2021-12-8日， 11:18AM</t>
  </si>
  <si>
    <t>ZS1E-Z ID#000054</t>
  </si>
  <si>
    <t>#129230</t>
  </si>
  <si>
    <t>2021-12-8， 17:30PM左右</t>
  </si>
  <si>
    <t>#129320</t>
  </si>
  <si>
    <t>2021-12-8日， 11:41AM</t>
  </si>
  <si>
    <t>ZS1E-Z ID#000096</t>
  </si>
  <si>
    <t>#129462</t>
  </si>
  <si>
    <t>2021-12-8， 18:30PM左右</t>
  </si>
  <si>
    <t>#129540</t>
  </si>
  <si>
    <t>2021-12-8日， 11:50AM</t>
  </si>
  <si>
    <t>入院第4天第4次</t>
  </si>
  <si>
    <t>ZS1E-Z ID#000055</t>
  </si>
  <si>
    <t>2021-12-8， 19:30PM左右</t>
  </si>
  <si>
    <t>空白管-12.6日 2次老化</t>
  </si>
  <si>
    <t>2021-12-6日，2次</t>
  </si>
  <si>
    <t>2021-12-8， 14:30PM左右</t>
  </si>
  <si>
    <t>2021-12-9日， 11:30AM</t>
  </si>
  <si>
    <t>入院第4天</t>
  </si>
  <si>
    <t>ZS1E-Z ID#000057</t>
  </si>
  <si>
    <t>2021-12-9日， 11:35AM</t>
  </si>
  <si>
    <t>ZS1E-Z ID#000056</t>
  </si>
  <si>
    <t>2021-12-9日， 11:40AM</t>
  </si>
  <si>
    <t>ZS1E-Z ID#000060</t>
  </si>
  <si>
    <t>#132042</t>
  </si>
  <si>
    <t>2021-12-9日， 11:50AM</t>
  </si>
  <si>
    <t>ZS1E-Z ID#000059</t>
  </si>
  <si>
    <t>2021-12-9日， 11:55AM</t>
  </si>
  <si>
    <t>ZS1E-Z ID#000058</t>
  </si>
  <si>
    <t>#129922</t>
  </si>
  <si>
    <t>2021-12-10日， 11:04AM</t>
  </si>
  <si>
    <t>入院第5天（第4次）</t>
  </si>
  <si>
    <t>ZS1E-Z ID#000061</t>
  </si>
  <si>
    <t>2021-12-1日，2次</t>
  </si>
  <si>
    <t>2021-12-10日</t>
  </si>
  <si>
    <t>#129817</t>
  </si>
  <si>
    <t>2021-12-10日， 11:10AM</t>
  </si>
  <si>
    <t>入院第5天（第5次）</t>
  </si>
  <si>
    <t>ZS1E-Z ID#000063</t>
  </si>
  <si>
    <t>2021-12-10日， 11:20AM</t>
  </si>
  <si>
    <t>ZS1E-Z ID#000064</t>
  </si>
  <si>
    <t>#130118</t>
  </si>
  <si>
    <t>2021-12-10日， 11:25AM</t>
  </si>
  <si>
    <t>ZS1E-Z ID#000065</t>
  </si>
  <si>
    <t>#128657</t>
  </si>
  <si>
    <t>2021-12-10日， 11:30AM</t>
  </si>
  <si>
    <t>病房空气-12.10号</t>
  </si>
  <si>
    <t>ZS1E-Z ID#000062</t>
  </si>
  <si>
    <t>2021-12-11日，7:20AM</t>
  </si>
  <si>
    <t>入院第6天（第6次）</t>
  </si>
  <si>
    <t>ZS1E-Z ID#000066</t>
  </si>
  <si>
    <t>2021-12-6日，3次</t>
  </si>
  <si>
    <t>#129040</t>
  </si>
  <si>
    <t>2021-12-11日</t>
  </si>
  <si>
    <t>2021-12-11日，7:30AM</t>
  </si>
  <si>
    <t>入院第6天（第5次）</t>
  </si>
  <si>
    <t>ZS1E-Z ID#000067</t>
  </si>
  <si>
    <t>2021-12-11日，7:50AM</t>
  </si>
  <si>
    <t>ZS1E-Z ID#000068</t>
  </si>
  <si>
    <t>2021-12-12日，11:00AM</t>
  </si>
  <si>
    <t>ZS1E-Z ID#000069</t>
  </si>
  <si>
    <t>2021-12-12日</t>
  </si>
  <si>
    <t>2021-12-12日，11:10AM</t>
  </si>
  <si>
    <t>ZS1E-Z ID#000070</t>
  </si>
  <si>
    <t>#130003</t>
  </si>
  <si>
    <t>2021-12-12日，11:20AM</t>
  </si>
  <si>
    <t>入院第7天（第7次）</t>
  </si>
  <si>
    <t>ZS1E-Z ID#000101</t>
  </si>
  <si>
    <t>#129854</t>
  </si>
  <si>
    <t>2021-12-12日，11:30AM</t>
  </si>
  <si>
    <t>ZS1E-Z ID#000102</t>
  </si>
  <si>
    <t>#129408</t>
  </si>
  <si>
    <t>2021-12-12日，11:40AM</t>
  </si>
  <si>
    <t>ZS1E-Z ID#000103</t>
  </si>
  <si>
    <t>2021-12-13日，9:35AM</t>
  </si>
  <si>
    <t>鲁晓红</t>
  </si>
  <si>
    <t>·0000945003</t>
  </si>
  <si>
    <t>乳腺癌术后化疗后，肺出现黑色物质</t>
  </si>
  <si>
    <t>ZS1E-M ID#000005</t>
  </si>
  <si>
    <t>#129334</t>
  </si>
  <si>
    <t>2021-12-13日</t>
  </si>
  <si>
    <t>2021-12-13日，9:55AM</t>
  </si>
  <si>
    <t>肖学军</t>
  </si>
  <si>
    <t>·0001201426</t>
  </si>
  <si>
    <t>ZS1E-M ID#000006</t>
  </si>
  <si>
    <t>#129797</t>
  </si>
  <si>
    <t>2021-12-13日，10:10AM</t>
  </si>
  <si>
    <t>吴彩菊</t>
  </si>
  <si>
    <t>·YA00042362</t>
  </si>
  <si>
    <t>肺肿瘤</t>
  </si>
  <si>
    <t>ZS1E-M ID#000007</t>
  </si>
  <si>
    <t>#130668</t>
  </si>
  <si>
    <t>入院第8天（第8次）</t>
  </si>
  <si>
    <t>ZS1E-Z ID#000104</t>
  </si>
  <si>
    <r>
      <rPr>
        <sz val="12"/>
        <color rgb="FF0432FF"/>
        <rFont val="等线"/>
        <family val="4"/>
        <charset val="134"/>
      </rPr>
      <t xml:space="preserve">ZS1E-M ID#000089 </t>
    </r>
    <r>
      <rPr>
        <sz val="12"/>
        <color rgb="FFEA3324"/>
        <rFont val="等线"/>
        <family val="4"/>
        <charset val="134"/>
      </rPr>
      <t>（标签贴错成门诊的了）</t>
    </r>
  </si>
  <si>
    <t>空白管-12.13日 1次老化</t>
  </si>
  <si>
    <t>2021-12-13日，1次</t>
  </si>
  <si>
    <t>#127905</t>
  </si>
  <si>
    <t>2021-12-14日</t>
  </si>
  <si>
    <t>#130861</t>
  </si>
  <si>
    <r>
      <rPr>
        <sz val="12"/>
        <color rgb="FF0432FF"/>
        <rFont val="等线"/>
        <family val="4"/>
        <charset val="134"/>
      </rPr>
      <t xml:space="preserve">ZS1E-M ID#000091 </t>
    </r>
    <r>
      <rPr>
        <sz val="12"/>
        <color rgb="FFEA3324"/>
        <rFont val="等线"/>
        <family val="4"/>
        <charset val="134"/>
      </rPr>
      <t>（标签贴错成门诊的了）</t>
    </r>
  </si>
  <si>
    <t>2021-12-12日，3次</t>
  </si>
  <si>
    <t>陈伯详</t>
  </si>
  <si>
    <t>2021-12-12日，2次</t>
  </si>
  <si>
    <t>#129173</t>
  </si>
  <si>
    <t>钟丽湘</t>
  </si>
  <si>
    <r>
      <rPr>
        <sz val="12"/>
        <color rgb="FF0432FF"/>
        <rFont val="等线"/>
        <family val="4"/>
        <charset val="134"/>
      </rPr>
      <t>ZS1E-M ID#000092</t>
    </r>
    <r>
      <rPr>
        <sz val="12"/>
        <color rgb="FFEA3324"/>
        <rFont val="等线"/>
        <family val="4"/>
        <charset val="134"/>
      </rPr>
      <t>（标签贴错成门诊的</t>
    </r>
  </si>
  <si>
    <t>2021-12-14日；10:10AM</t>
  </si>
  <si>
    <t>李燕敏</t>
  </si>
  <si>
    <t>研究院</t>
  </si>
  <si>
    <t>ZS1E-TJ ID#000102</t>
  </si>
  <si>
    <t>#127834</t>
  </si>
  <si>
    <t>#129222</t>
  </si>
  <si>
    <t>2021-12-14日；10:15AM</t>
  </si>
  <si>
    <t>吴娇艳</t>
  </si>
  <si>
    <t>ZS1E-TJ ID#000101</t>
  </si>
  <si>
    <t>#128241</t>
  </si>
  <si>
    <t>#129554</t>
  </si>
  <si>
    <t>2021-12-14日；10:18AM</t>
  </si>
  <si>
    <t>罗海燕</t>
  </si>
  <si>
    <t>ZS1E-TJ ID#000106</t>
  </si>
  <si>
    <t>#127702</t>
  </si>
  <si>
    <t>#127458</t>
  </si>
  <si>
    <t>2021-12-14日；10:22AM</t>
  </si>
  <si>
    <t>侯远方</t>
  </si>
  <si>
    <t>ZS1E-TJ ID#000103</t>
  </si>
  <si>
    <t>#128344</t>
  </si>
  <si>
    <t>#128562</t>
  </si>
  <si>
    <t>2021-12-14日；10:25AM</t>
  </si>
  <si>
    <t>许楚敏</t>
  </si>
  <si>
    <t>ZS1E-TJ ID#000105</t>
  </si>
  <si>
    <t>#127855</t>
  </si>
  <si>
    <t>#128048</t>
  </si>
  <si>
    <t>2021-12-14日；10:30AM</t>
  </si>
  <si>
    <t>陈世勇</t>
  </si>
  <si>
    <t>公司-精智未来</t>
  </si>
  <si>
    <t>ZS1E-TJ ID#000107</t>
  </si>
  <si>
    <t>#128752</t>
  </si>
  <si>
    <t>#130237</t>
  </si>
  <si>
    <t>2021-12-14日；11:00AM</t>
  </si>
  <si>
    <t>刘玉峰</t>
  </si>
  <si>
    <t>ZS1E-TJ ID#000108</t>
  </si>
  <si>
    <t>#128049</t>
  </si>
  <si>
    <t>#128613</t>
  </si>
  <si>
    <t>2021-12-14日；11:02AM</t>
  </si>
  <si>
    <t>李抒恒</t>
  </si>
  <si>
    <t>ZS1E-TJ ID#000110</t>
  </si>
  <si>
    <t>#128783</t>
  </si>
  <si>
    <t>#127980</t>
  </si>
  <si>
    <t>2021-12-14日；11:05AM</t>
  </si>
  <si>
    <t>袁莹</t>
  </si>
  <si>
    <t>ZS1E-TJ ID#000109</t>
  </si>
  <si>
    <t>#127963</t>
  </si>
  <si>
    <t>#127787</t>
  </si>
  <si>
    <t>2021-12-15日；9:30AM</t>
  </si>
  <si>
    <t>司马啸寒</t>
  </si>
  <si>
    <t>ZS1E-TJ ID#000104</t>
  </si>
  <si>
    <t>2021-12-14日，1次</t>
  </si>
  <si>
    <t>#128481</t>
  </si>
  <si>
    <t>2021-12-15日</t>
  </si>
  <si>
    <t>#128210</t>
  </si>
  <si>
    <t>2021-12-15日；9:45AM</t>
  </si>
  <si>
    <t>刘菲菲</t>
  </si>
  <si>
    <t>ZS1E-TJ ID#000201</t>
  </si>
  <si>
    <t>#129051</t>
  </si>
  <si>
    <t>#127620</t>
  </si>
  <si>
    <t>2021-12-15日；9:50AM</t>
  </si>
  <si>
    <t>招颖仪</t>
  </si>
  <si>
    <t>ZS1E-TJ ID#000202</t>
  </si>
  <si>
    <t>#128770</t>
  </si>
  <si>
    <t>#127707</t>
  </si>
  <si>
    <t>2021-12-15日；9:55AM</t>
  </si>
  <si>
    <t>戚晶晶</t>
  </si>
  <si>
    <t>ZS1E-TJ ID#000203</t>
  </si>
  <si>
    <t>#128701</t>
  </si>
  <si>
    <t>#128198</t>
  </si>
  <si>
    <t>2021-12-15日；10:00AM</t>
  </si>
  <si>
    <t>区伟乔</t>
  </si>
  <si>
    <t>ZS1E-TJ ID#000204</t>
  </si>
  <si>
    <t>#128339</t>
  </si>
  <si>
    <t>#128145</t>
  </si>
  <si>
    <t>2021-12-15日中午左右</t>
  </si>
  <si>
    <t>ZS1E-Z ID#000151</t>
  </si>
  <si>
    <t>化疗后第1次 （随访患者）</t>
  </si>
  <si>
    <t>ZS1E-Z ID#000152</t>
  </si>
  <si>
    <t>ZS1E-Z ID#000153</t>
  </si>
  <si>
    <t>2021-12-4日，1次</t>
  </si>
  <si>
    <t>#127650</t>
  </si>
  <si>
    <t>#127603</t>
  </si>
  <si>
    <t>ZS1E-Z ID#000154</t>
  </si>
  <si>
    <t>#128332</t>
  </si>
  <si>
    <t>#128326</t>
  </si>
  <si>
    <t>2021-12-15日下午4点左右</t>
  </si>
  <si>
    <t>ZS1E-Z ID#000155</t>
  </si>
  <si>
    <t>#128900</t>
  </si>
  <si>
    <t>#128664</t>
  </si>
  <si>
    <t>空白管-12.15日 1次老化</t>
  </si>
  <si>
    <t>2021-12-15日，1次</t>
  </si>
  <si>
    <t>#129254</t>
  </si>
  <si>
    <t>2021-12-16日</t>
  </si>
  <si>
    <t>#127873</t>
  </si>
  <si>
    <t>2021-12-16日；上午10:45点左右</t>
  </si>
  <si>
    <t>刘凯茜</t>
  </si>
  <si>
    <t>精智未来</t>
  </si>
  <si>
    <t>ZS1E-TJ ID#000219</t>
  </si>
  <si>
    <t>#128518</t>
  </si>
  <si>
    <t>#127927</t>
  </si>
  <si>
    <t>2021-12-16日；上午10:50点左右</t>
  </si>
  <si>
    <t>王晋成</t>
  </si>
  <si>
    <t>ZS1E-TJ ID#000221</t>
  </si>
  <si>
    <t>#128510</t>
  </si>
  <si>
    <t>#128217</t>
  </si>
  <si>
    <t>2021-12-16日；上午11:00点左右</t>
  </si>
  <si>
    <t>罗咏诗</t>
  </si>
  <si>
    <t>ZS1E-TJ ID#000217</t>
  </si>
  <si>
    <t>#127537</t>
  </si>
  <si>
    <t>#127917</t>
  </si>
  <si>
    <t>2021-12-16日；上午11:03点左右</t>
  </si>
  <si>
    <t>黄洁莹</t>
  </si>
  <si>
    <t>ZS1E-TJ ID#000226</t>
  </si>
  <si>
    <t>#127825</t>
  </si>
  <si>
    <t>#128806</t>
  </si>
  <si>
    <t>2021-12-16日；上午11:05点左右</t>
  </si>
  <si>
    <t>文曼</t>
  </si>
  <si>
    <t>ZS1E-TJ ID#000234</t>
  </si>
  <si>
    <t>#128096</t>
  </si>
  <si>
    <t>#128759</t>
  </si>
  <si>
    <t>2021-12-16日；17:05左右</t>
  </si>
  <si>
    <t>耿茜</t>
  </si>
  <si>
    <t>ZS1E-TJ ID#000230</t>
  </si>
  <si>
    <t>#128276</t>
  </si>
  <si>
    <t>#127637</t>
  </si>
  <si>
    <t>2021-12-16日；17:10左右</t>
  </si>
  <si>
    <t>邓月喜</t>
  </si>
  <si>
    <t>ZS1E-TJ ID#000235</t>
  </si>
  <si>
    <t>#128122</t>
  </si>
  <si>
    <t>#128490</t>
  </si>
  <si>
    <t>2021-12-16日；17:12左右</t>
  </si>
  <si>
    <t>胡警升</t>
  </si>
  <si>
    <t>ZS1E-TJ ID#000218</t>
  </si>
  <si>
    <t>#129741</t>
  </si>
  <si>
    <t>#127559</t>
  </si>
  <si>
    <t>2021-12-16日；17:16左右</t>
  </si>
  <si>
    <t>范瑞凯</t>
  </si>
  <si>
    <t>ZS1E-TJ ID#000213</t>
  </si>
  <si>
    <t>#127760</t>
  </si>
  <si>
    <t>#127343</t>
  </si>
  <si>
    <t>2021-12-16日；17:19左右</t>
  </si>
  <si>
    <t>谢文俊</t>
  </si>
  <si>
    <t>ZS1E-TJ ID#000227</t>
  </si>
  <si>
    <t>#127987</t>
  </si>
  <si>
    <t>#127276</t>
  </si>
  <si>
    <t>2021-12-16日；17:21左右</t>
  </si>
  <si>
    <t>刘付春维</t>
  </si>
  <si>
    <t>ZS1E-TJ ID#000209</t>
  </si>
  <si>
    <t>#129059</t>
  </si>
  <si>
    <t>#128721</t>
  </si>
  <si>
    <t>2021-12-16日；中午左右</t>
  </si>
  <si>
    <t>ZS1E-Z ID#000157</t>
  </si>
  <si>
    <t>#128852</t>
  </si>
  <si>
    <t>#128376</t>
  </si>
  <si>
    <t>ZS1E-Z ID#000158</t>
  </si>
  <si>
    <t>#127412</t>
  </si>
  <si>
    <t>#132245</t>
  </si>
  <si>
    <t>ZS1E-Z ID#000156</t>
  </si>
  <si>
    <t>#129188</t>
  </si>
  <si>
    <t>#129207</t>
  </si>
  <si>
    <t>入院第4天（第2次）</t>
  </si>
  <si>
    <t>ZS1E-Z ID#000159</t>
  </si>
  <si>
    <r>
      <rPr>
        <sz val="12"/>
        <color rgb="FF00B050"/>
        <rFont val="等线"/>
        <family val="4"/>
        <charset val="134"/>
      </rPr>
      <t xml:space="preserve">#127548 </t>
    </r>
    <r>
      <rPr>
        <sz val="12"/>
        <color rgb="FFFE0300"/>
        <rFont val="等线"/>
        <family val="4"/>
        <charset val="134"/>
      </rPr>
      <t>（铜帽不太紧）</t>
    </r>
  </si>
  <si>
    <t>#128558</t>
  </si>
  <si>
    <t>2021-12-17日；11:00AM左右</t>
  </si>
  <si>
    <t>黄思绮</t>
  </si>
  <si>
    <t>ZS1E-Z ID#000160</t>
  </si>
  <si>
    <t>#127929</t>
  </si>
  <si>
    <t>2021-12-17日</t>
  </si>
  <si>
    <t>#127933</t>
  </si>
  <si>
    <t>2021-12-17日；11:10AM左右</t>
  </si>
  <si>
    <t>入院第5天（第3次）</t>
  </si>
  <si>
    <t>ZS1E-Z ID#000161</t>
  </si>
  <si>
    <t>#128025</t>
  </si>
  <si>
    <t>#128169</t>
  </si>
  <si>
    <t>2021-12-17日；11:14AM左右</t>
  </si>
  <si>
    <t>ZS1E-Z ID#000162</t>
  </si>
  <si>
    <t>#129165</t>
  </si>
  <si>
    <t>#130526</t>
  </si>
  <si>
    <t>2021-12-17日；11:19AM左右</t>
  </si>
  <si>
    <t>张焕金？</t>
  </si>
  <si>
    <t>入院 第1次</t>
  </si>
  <si>
    <t>ZS1E-Z ID#000163</t>
  </si>
  <si>
    <t>#128725</t>
  </si>
  <si>
    <t>#128515</t>
  </si>
  <si>
    <t>2021-12-18日；</t>
  </si>
  <si>
    <t>入院 第4次</t>
  </si>
  <si>
    <t>ZS1E-Z ID#000164</t>
  </si>
  <si>
    <t>#127694</t>
  </si>
  <si>
    <t>2021-12-18日</t>
  </si>
  <si>
    <t>#127572</t>
  </si>
  <si>
    <t>入院 第2次</t>
  </si>
  <si>
    <t>ZS1E-Z ID#000166</t>
  </si>
  <si>
    <t>#128093</t>
  </si>
  <si>
    <t>#127373</t>
  </si>
  <si>
    <t>ZS1E-Z ID#000167</t>
  </si>
  <si>
    <t>#127757</t>
  </si>
  <si>
    <t>#127782</t>
  </si>
  <si>
    <t>2021-12-19日；</t>
  </si>
  <si>
    <t>入院 第3次</t>
  </si>
  <si>
    <t>ZS1E-Z ID#000168</t>
  </si>
  <si>
    <t>#129246</t>
  </si>
  <si>
    <t>2021-12-19日</t>
  </si>
  <si>
    <t>#128737</t>
  </si>
  <si>
    <t>入院 第5次</t>
  </si>
  <si>
    <t>ZS1E-Z ID#000170</t>
  </si>
  <si>
    <t>#127852</t>
  </si>
  <si>
    <t>#127489</t>
  </si>
  <si>
    <t>ZS1E-Z ID#000169</t>
  </si>
  <si>
    <t>#128847</t>
  </si>
  <si>
    <t>#127432</t>
  </si>
  <si>
    <t>ZS1E-Z ID#000171</t>
  </si>
  <si>
    <t>#127622</t>
  </si>
  <si>
    <t>#129760</t>
  </si>
  <si>
    <t>下面采集标本为testing set. 之前的都是training set</t>
  </si>
  <si>
    <t>2021-12-20日；</t>
  </si>
  <si>
    <t>术后第6天）</t>
  </si>
  <si>
    <t>ZS1E-Z ID#000174</t>
  </si>
  <si>
    <t>#127616</t>
  </si>
  <si>
    <t>2021-12-20日</t>
  </si>
  <si>
    <t>#127695</t>
  </si>
  <si>
    <t>ZS1E-Z ID#000173</t>
  </si>
  <si>
    <t>#128348</t>
  </si>
  <si>
    <t>#128086</t>
  </si>
  <si>
    <t>ZS1E-Z ID#000199</t>
  </si>
  <si>
    <t>#128506</t>
  </si>
  <si>
    <t>#127822</t>
  </si>
  <si>
    <t>2021-12-20日；10:50AM</t>
  </si>
  <si>
    <t>杨淡元</t>
  </si>
  <si>
    <t>·YA00067866</t>
  </si>
  <si>
    <t>新人，经常咳嗽，未确诊</t>
  </si>
  <si>
    <t>ZS1E-M ID#000008</t>
  </si>
  <si>
    <t>2021-12-16日，1次</t>
  </si>
  <si>
    <t>#127551</t>
  </si>
  <si>
    <t>#128495</t>
  </si>
  <si>
    <t>2021-12-20日；11:47AM</t>
  </si>
  <si>
    <t>杜晓燕</t>
  </si>
  <si>
    <t>·0000167922</t>
  </si>
  <si>
    <t>ZS1E-M ID#000009</t>
  </si>
  <si>
    <t>#129076</t>
  </si>
  <si>
    <t>#130288</t>
  </si>
  <si>
    <t>2021-12-20日；12:20PM</t>
  </si>
  <si>
    <t>刘海琳</t>
  </si>
  <si>
    <t>·0000571703</t>
  </si>
  <si>
    <t>ZS1E-M ID#000011</t>
  </si>
  <si>
    <t>#130150</t>
  </si>
  <si>
    <t>#128862</t>
  </si>
  <si>
    <t>2021-12-20日；12:12PM</t>
  </si>
  <si>
    <t>黄蔚东</t>
  </si>
  <si>
    <t>·000083002</t>
  </si>
  <si>
    <t>ZS1E-M ID#000010</t>
  </si>
  <si>
    <t>#128179</t>
  </si>
  <si>
    <t>#127967</t>
  </si>
  <si>
    <t>2021-12-21日；11:10AM</t>
  </si>
  <si>
    <t>ZS1E-M ID#000172</t>
  </si>
  <si>
    <t>#127880</t>
  </si>
  <si>
    <t>2021-12-21日</t>
  </si>
  <si>
    <t>#129010</t>
  </si>
  <si>
    <t>2021-12-21日；11:20AM</t>
  </si>
  <si>
    <t>ZS1E-M ID#000175</t>
  </si>
  <si>
    <t>#127375</t>
  </si>
  <si>
    <t>#127940</t>
  </si>
  <si>
    <t>2021-12-21日；12:24PM</t>
  </si>
  <si>
    <t>ZS1E-M ID#000176</t>
  </si>
  <si>
    <t>#128722</t>
  </si>
  <si>
    <t>#128352</t>
  </si>
  <si>
    <t>2021-12-21日；12:35PM</t>
  </si>
  <si>
    <t>ZS1E-M ID#000180</t>
  </si>
  <si>
    <t>#127949</t>
  </si>
  <si>
    <t>#127739</t>
  </si>
  <si>
    <t>2021-12-22日；13:15PM</t>
  </si>
  <si>
    <t>肖燕</t>
  </si>
  <si>
    <t>采样前两分钟刚吃过一个橘子。</t>
  </si>
  <si>
    <t>ZS1E-TJ ID#000210</t>
  </si>
  <si>
    <t>2021-12-20日，2次</t>
  </si>
  <si>
    <t>2021-12-22日</t>
  </si>
  <si>
    <t>2021-12-22日；11:10AM</t>
  </si>
  <si>
    <t>入院 第6次</t>
  </si>
  <si>
    <t>ZS1E-Z ID#000179</t>
  </si>
  <si>
    <t>#128709</t>
  </si>
  <si>
    <t>#128856</t>
  </si>
  <si>
    <t>2021-12-22日；11:16AM</t>
  </si>
  <si>
    <t>ZS1E-Z ID#000177</t>
  </si>
  <si>
    <t>#128040</t>
  </si>
  <si>
    <t>#127777</t>
  </si>
  <si>
    <t>2021-12-22日；11:23AM</t>
  </si>
  <si>
    <t>ZS1E-Z ID#000178</t>
  </si>
  <si>
    <t>#129078</t>
  </si>
  <si>
    <t>#127938</t>
  </si>
  <si>
    <t>2021-12-22日；11:31AM</t>
  </si>
  <si>
    <t>ZS1E-Z ID#000181</t>
  </si>
  <si>
    <t>#128567</t>
  </si>
  <si>
    <t>#127407</t>
  </si>
  <si>
    <t>2021-12-223日，下午四点左右</t>
  </si>
  <si>
    <t>yes</t>
  </si>
  <si>
    <t>ZS1E-Z ID#000200</t>
  </si>
  <si>
    <t>#132130</t>
  </si>
  <si>
    <t>2021-12-23日</t>
  </si>
  <si>
    <t>#128381</t>
  </si>
  <si>
    <t>ZS1E-Z ID#000184</t>
  </si>
  <si>
    <t>#128193</t>
  </si>
  <si>
    <t>#128435</t>
  </si>
  <si>
    <t>ZS1E-Z ID#000182</t>
  </si>
  <si>
    <t>#130117</t>
  </si>
  <si>
    <t>#127715</t>
  </si>
  <si>
    <t>陈拾第</t>
  </si>
  <si>
    <t>yes，第1次</t>
  </si>
  <si>
    <t>ZS1E-Z ID#000183</t>
  </si>
  <si>
    <t>#128720</t>
  </si>
  <si>
    <t>#127471</t>
  </si>
  <si>
    <t>yes，第3次</t>
  </si>
  <si>
    <t>ZS1E-Z ID#000185</t>
  </si>
  <si>
    <t>#128157</t>
  </si>
  <si>
    <t>#128934</t>
  </si>
  <si>
    <t>ZS1E-Z ID#000186</t>
  </si>
  <si>
    <t>#128868</t>
  </si>
  <si>
    <t>#128021</t>
  </si>
  <si>
    <t>2021-12-23日；17:28PM</t>
  </si>
  <si>
    <t>空腹</t>
  </si>
  <si>
    <t>ZS1E-TJ ID#000214</t>
  </si>
  <si>
    <t>2021-12-24日；11:38PM</t>
  </si>
  <si>
    <t>ZS1E-TJ ID#000207</t>
  </si>
  <si>
    <t>2021-12-24日</t>
  </si>
  <si>
    <t>2021-12-24日；下午三四点左右采样</t>
  </si>
  <si>
    <t>yes，第2次</t>
  </si>
  <si>
    <t>ZS1E-Z ID#000187</t>
  </si>
  <si>
    <t>#128135</t>
  </si>
  <si>
    <t>#128091</t>
  </si>
  <si>
    <t>yes，第4次</t>
  </si>
  <si>
    <t>ZS1E-Z ID#000190</t>
  </si>
  <si>
    <t>2021-12-22日，2次</t>
  </si>
  <si>
    <t>ZS1E-Z ID#000188</t>
  </si>
  <si>
    <t>#127716</t>
  </si>
  <si>
    <t>#127393</t>
  </si>
  <si>
    <t>ZS1E-Z ID#000189</t>
  </si>
  <si>
    <t>#129317</t>
  </si>
  <si>
    <t>#127298</t>
  </si>
  <si>
    <t>ZS1E-Z ID#000105</t>
  </si>
  <si>
    <t>#127881</t>
  </si>
  <si>
    <t>#129649</t>
  </si>
  <si>
    <t>ZS1E-Z ID#000191</t>
  </si>
  <si>
    <t>2021-12-25日；下午三四点左右采样</t>
  </si>
  <si>
    <t>ZS1E-Z ID#000198</t>
  </si>
  <si>
    <t>2021-12-25日</t>
  </si>
  <si>
    <t>ZS1E-Z ID#000192</t>
  </si>
  <si>
    <t>ZS1E-Z ID#000193</t>
  </si>
  <si>
    <t>#128585</t>
  </si>
  <si>
    <t>yes，第5次</t>
  </si>
  <si>
    <t>ZS1E-Z ID#000194</t>
  </si>
  <si>
    <t>2021-12-17日，1次</t>
  </si>
  <si>
    <t>#127812</t>
  </si>
  <si>
    <t>#128633</t>
  </si>
  <si>
    <t>2021-12-26日；</t>
  </si>
  <si>
    <t>ZS1E-Z ID#000195</t>
  </si>
  <si>
    <t>#127840</t>
  </si>
  <si>
    <t>2021-12-26日</t>
  </si>
  <si>
    <t>#127767</t>
  </si>
  <si>
    <t>ZS1E-Z ID#000196</t>
  </si>
  <si>
    <t>#128273</t>
  </si>
  <si>
    <t>#127591</t>
  </si>
  <si>
    <t>ZS1E-Z ID#000197</t>
  </si>
  <si>
    <t>#128043</t>
  </si>
  <si>
    <t>#128120</t>
  </si>
  <si>
    <t>ZS1E-Z ID#000106</t>
  </si>
  <si>
    <t>#127673</t>
  </si>
  <si>
    <t>#128118</t>
  </si>
  <si>
    <t>ZS1E-Z ID#000148</t>
  </si>
  <si>
    <t>#127900</t>
  </si>
  <si>
    <t>#128692</t>
  </si>
  <si>
    <t>ZS1E-Z ID#000149</t>
  </si>
  <si>
    <t>#128059</t>
  </si>
  <si>
    <t>#128088</t>
  </si>
  <si>
    <t>yes，第6次</t>
  </si>
  <si>
    <t>ZS1E-Z ID#000108</t>
  </si>
  <si>
    <t>#127943</t>
  </si>
  <si>
    <t>#130967</t>
  </si>
  <si>
    <t>ZS1E-Z ID#000109</t>
  </si>
  <si>
    <t>#129467</t>
  </si>
  <si>
    <t>#130392</t>
  </si>
  <si>
    <t>ZS1E-Z ID#000107</t>
  </si>
  <si>
    <t>#129329</t>
  </si>
  <si>
    <t>#129085</t>
  </si>
  <si>
    <t>2021-12-27日；</t>
  </si>
  <si>
    <t>ZS1E-Z ID#000147</t>
  </si>
  <si>
    <t>2021-12-27日</t>
  </si>
  <si>
    <t>ZS1E-Z ID#000110</t>
  </si>
  <si>
    <t>ZS1E-Z ID#000113</t>
  </si>
  <si>
    <t>#128549</t>
  </si>
  <si>
    <t>ZS1E-Z ID#000114</t>
  </si>
  <si>
    <t>#128172</t>
  </si>
  <si>
    <t>ZS1E-Z ID#000150</t>
  </si>
  <si>
    <t>颜树良</t>
  </si>
  <si>
    <t>·YA00068800</t>
  </si>
  <si>
    <t>ZS1E-M ID#000012</t>
  </si>
  <si>
    <t>朱坚标</t>
  </si>
  <si>
    <t>·YA00045577</t>
  </si>
  <si>
    <t>3mm肺结节</t>
  </si>
  <si>
    <t>ZS1E-M ID#000013</t>
  </si>
  <si>
    <t>王秀芬</t>
  </si>
  <si>
    <t>·YA00029590</t>
  </si>
  <si>
    <t>ZS1E-M ID#000014</t>
  </si>
  <si>
    <t>周翠玉</t>
  </si>
  <si>
    <t>·8000633696</t>
  </si>
  <si>
    <t>ZS1E-M ID#000015</t>
  </si>
  <si>
    <t>蔡常胜</t>
  </si>
  <si>
    <t>·0000660998</t>
  </si>
  <si>
    <t>气胸术后</t>
  </si>
  <si>
    <t>ZS1E-M ID#000016</t>
  </si>
  <si>
    <t>肖仁生</t>
  </si>
  <si>
    <t>·YA00060768</t>
  </si>
  <si>
    <t>胸腺囊肿</t>
  </si>
  <si>
    <t>ZS1E-M ID#000017</t>
  </si>
  <si>
    <t>#127837</t>
  </si>
  <si>
    <t>#128077</t>
  </si>
  <si>
    <t>2021-12-28日；</t>
  </si>
  <si>
    <t>ZS1E-Z ID#000146</t>
  </si>
  <si>
    <t>2021-12-23日，2次</t>
  </si>
  <si>
    <t>2021-12-28日</t>
  </si>
  <si>
    <t>转科后第1次</t>
  </si>
  <si>
    <t>ZS1E-Z ID#000143</t>
  </si>
  <si>
    <t>ZS1E-Z ID#000145</t>
  </si>
  <si>
    <t>#127918</t>
  </si>
  <si>
    <t>yes，36次</t>
  </si>
  <si>
    <t>ZS1E-Z ID#000142</t>
  </si>
  <si>
    <t>#128978</t>
  </si>
  <si>
    <t>yes，第7次</t>
  </si>
  <si>
    <t>ZS1E-Z ID#000141</t>
  </si>
  <si>
    <t>2021-12-29日；</t>
  </si>
  <si>
    <t>ZS1E-Z ID#000111</t>
  </si>
  <si>
    <t>#127701</t>
  </si>
  <si>
    <t>#129142</t>
  </si>
  <si>
    <t>yes，第8次</t>
  </si>
  <si>
    <t>ZS1E-Z ID#000112</t>
  </si>
  <si>
    <t>#128674</t>
  </si>
  <si>
    <t>#129005</t>
  </si>
  <si>
    <t>ZS1E-Z ID#000117</t>
  </si>
  <si>
    <t>#127859</t>
  </si>
  <si>
    <t>#126013</t>
  </si>
  <si>
    <t>ZS1E-Z ID#000116</t>
  </si>
  <si>
    <t>#128556</t>
  </si>
  <si>
    <t>#127965</t>
  </si>
  <si>
    <t>ZS1E-Z ID#000115</t>
  </si>
  <si>
    <t>#127800</t>
  </si>
  <si>
    <t>#128098</t>
  </si>
  <si>
    <t>ZS1E-Z ID#000118</t>
  </si>
  <si>
    <t>#127461</t>
  </si>
  <si>
    <t>#129873</t>
  </si>
  <si>
    <t>ZS1E-Z ID#000119</t>
  </si>
  <si>
    <t>#127400</t>
  </si>
  <si>
    <t>#128041</t>
  </si>
  <si>
    <t>ZS1E-Z ID#000120</t>
  </si>
  <si>
    <t>#128265</t>
  </si>
  <si>
    <t>#129442</t>
  </si>
  <si>
    <t>ZS1E-Z ID#000121</t>
  </si>
  <si>
    <t>#127735</t>
  </si>
  <si>
    <t>#127876</t>
  </si>
  <si>
    <t>2021-12-30日；</t>
  </si>
  <si>
    <t>ZS1E-Z ID#000144</t>
  </si>
  <si>
    <t>#127557</t>
  </si>
  <si>
    <t>#129880</t>
  </si>
  <si>
    <t>yes，第9次</t>
  </si>
  <si>
    <t>ZS1E-Z ID#000140</t>
  </si>
  <si>
    <t>#128180</t>
  </si>
  <si>
    <t>#128484</t>
  </si>
  <si>
    <t>ZS1E-Z ID#000139</t>
  </si>
  <si>
    <t>#128341</t>
  </si>
  <si>
    <t>#128903</t>
  </si>
  <si>
    <t>化疗后第1天</t>
  </si>
  <si>
    <t>ZS1E-Z ID#000138</t>
  </si>
  <si>
    <t>#128667</t>
  </si>
  <si>
    <t>#127763</t>
  </si>
  <si>
    <t>ZS1E-Z ID#000137</t>
  </si>
  <si>
    <t>#128466</t>
  </si>
  <si>
    <t>#127517</t>
  </si>
  <si>
    <t>ZS1E-Z ID#000122</t>
  </si>
  <si>
    <t>2021-12-17日，2次</t>
  </si>
  <si>
    <t>2021-12-31日；</t>
  </si>
  <si>
    <t>yes，第10次</t>
  </si>
  <si>
    <t>ZS1E-Z ID#000201</t>
  </si>
  <si>
    <t>2021-12-27日，2次</t>
  </si>
  <si>
    <t>ZS1E-Z ID#000233</t>
  </si>
  <si>
    <t>ZS1E-Z ID#000234</t>
  </si>
  <si>
    <t>ZS1E-Z ID#000235</t>
  </si>
  <si>
    <t>ZS1E-Z ID#000202</t>
  </si>
  <si>
    <t>#128320</t>
  </si>
  <si>
    <t>ZS1E-Z ID#000203</t>
  </si>
  <si>
    <t>#127986</t>
  </si>
  <si>
    <t>ZS1E-Z ID#000135</t>
  </si>
  <si>
    <t>#128296</t>
  </si>
  <si>
    <t>2022/1/1日</t>
  </si>
  <si>
    <t>ZS1E-Z ID#000204</t>
  </si>
  <si>
    <t>#127548</t>
  </si>
  <si>
    <t>yes，第11次</t>
  </si>
  <si>
    <t>ZS1E-Z ID#000206</t>
  </si>
  <si>
    <t>ZS1E-Z ID#000205</t>
  </si>
  <si>
    <t>ZS1E-Z ID#000207</t>
  </si>
  <si>
    <t>ZS1E-Z ID#000208</t>
  </si>
  <si>
    <t>2022/1/2日</t>
  </si>
  <si>
    <t>ZS1E-Z ID#000209</t>
  </si>
  <si>
    <t>yes，第12次</t>
  </si>
  <si>
    <t>ZS1E-Z ID#000210</t>
  </si>
  <si>
    <t>ZS1E-Z ID#000211</t>
  </si>
  <si>
    <t>ZS1E-Z ID#000212</t>
  </si>
  <si>
    <t>ZS1E-Z ID#000213</t>
  </si>
  <si>
    <t>ZS1E-Z ID#000218</t>
  </si>
  <si>
    <t>2021-12-24日，3次</t>
  </si>
  <si>
    <t>ZS1E-Z ID#000215</t>
  </si>
  <si>
    <t>2021-12-28日，2次</t>
  </si>
  <si>
    <t>2022/1/3日</t>
  </si>
  <si>
    <t>ZS1E-Z ID#000217</t>
  </si>
  <si>
    <t>2021-12-28日，3次</t>
  </si>
  <si>
    <t>yes，第13次</t>
  </si>
  <si>
    <t>ZS1E-Z ID#000216</t>
  </si>
  <si>
    <t>ZS1E-Z ID#000214</t>
  </si>
  <si>
    <t>2021-12-24日，2次</t>
  </si>
  <si>
    <t>ZS1E-Z ID#000219</t>
  </si>
  <si>
    <t>ZS1E-Z ID#000134</t>
  </si>
  <si>
    <t>2022/1/4日</t>
  </si>
  <si>
    <t>ZS1E-Z ID#000136</t>
  </si>
  <si>
    <t>2021-12-28日，4次</t>
  </si>
  <si>
    <t>ZS1E-Z ID#000236</t>
  </si>
  <si>
    <t>ZS1E-Z ID#000250</t>
  </si>
  <si>
    <t>ZS1E-Z ID#000249</t>
  </si>
  <si>
    <t>标签贴错成门诊的</t>
  </si>
  <si>
    <t>ZS1E-M ID#000094</t>
  </si>
  <si>
    <t>2022/1/5日</t>
  </si>
  <si>
    <t>ZS1E-M ID#000095</t>
  </si>
  <si>
    <t>ZS1E-M ID#000097</t>
  </si>
  <si>
    <t>ZS1E-M ID#000098</t>
  </si>
  <si>
    <t>ZS1E-M ID#000099</t>
  </si>
  <si>
    <t>2022/1/6日</t>
  </si>
  <si>
    <t>ZS1E-Z ID#000133</t>
  </si>
  <si>
    <t>#128102</t>
  </si>
  <si>
    <t>ZS1E-Z ID#000132</t>
  </si>
  <si>
    <t>ZS1E-Z ID#000131</t>
  </si>
  <si>
    <t>ZS1E-Z ID#000130</t>
  </si>
  <si>
    <t>化疗2次后</t>
  </si>
  <si>
    <t>ZS1E-Z ID#000129</t>
  </si>
  <si>
    <t>术后第7天</t>
  </si>
  <si>
    <t>ZS1E-Z ID#000128</t>
  </si>
  <si>
    <t>2021-12-27日，3次</t>
  </si>
  <si>
    <t>ZS1E-Z ID#000127</t>
  </si>
  <si>
    <t>2022/1/7日</t>
  </si>
  <si>
    <t>ZS1E-Z ID#000126</t>
  </si>
  <si>
    <t>ZS1E-Z ID#000125</t>
  </si>
  <si>
    <t>ZS1E-Z ID#000123</t>
  </si>
  <si>
    <t>ZS1E-Z ID#000124</t>
  </si>
  <si>
    <t>ZS1E-Z ID#000248</t>
  </si>
  <si>
    <t>ZS1E-Z ID#000226</t>
  </si>
  <si>
    <t>术后第8天</t>
  </si>
  <si>
    <t>ZS1E-Z ID#000247</t>
  </si>
  <si>
    <t>2022/1/8日</t>
  </si>
  <si>
    <t>yes，第14次</t>
  </si>
  <si>
    <t>ZS1E-Z ID#000227</t>
  </si>
  <si>
    <t>ZS1E-Z ID#000246</t>
  </si>
  <si>
    <t>ZS1E-Z ID#000232</t>
  </si>
  <si>
    <t>ZS1E-Z ID#000231</t>
  </si>
  <si>
    <t>ZS1E-Z ID#000245</t>
  </si>
  <si>
    <t>2022-1-6日，3次</t>
  </si>
  <si>
    <t>术后第9天</t>
  </si>
  <si>
    <t>ZS1E-Z ID#000244</t>
  </si>
  <si>
    <t>ZS1E-Z ID#000243</t>
  </si>
  <si>
    <t>ZS1E-Z ID#000242</t>
  </si>
  <si>
    <t>ZS1E-Z ID#000230</t>
  </si>
  <si>
    <t>2022/1/9日</t>
  </si>
  <si>
    <t>yes，第15次</t>
  </si>
  <si>
    <t>ZS1E-Z ID#000241</t>
  </si>
  <si>
    <t>2022-1-7日，1次</t>
  </si>
  <si>
    <t>#130766</t>
  </si>
  <si>
    <t>#131506</t>
  </si>
  <si>
    <t>ZS1E-Z ID#000228</t>
  </si>
  <si>
    <t>#130354</t>
  </si>
  <si>
    <t>#131695</t>
  </si>
  <si>
    <t>术后第10天</t>
  </si>
  <si>
    <r>
      <rPr>
        <sz val="12"/>
        <color rgb="FF0432FF"/>
        <rFont val="等线"/>
        <family val="4"/>
        <charset val="134"/>
      </rPr>
      <t>登记为</t>
    </r>
    <r>
      <rPr>
        <sz val="12"/>
        <color rgb="FFFE0300"/>
        <rFont val="等线"/>
        <family val="4"/>
        <charset val="134"/>
      </rPr>
      <t>术后第12天？？</t>
    </r>
  </si>
  <si>
    <t>ZS1E-Z ID#000237</t>
  </si>
  <si>
    <t>#132064</t>
  </si>
  <si>
    <t>#131384</t>
  </si>
  <si>
    <t>ZS1E-Z ID#000229</t>
  </si>
  <si>
    <t>#132309</t>
  </si>
  <si>
    <t>#132142</t>
  </si>
  <si>
    <t>2021.1.10-上午9:20</t>
  </si>
  <si>
    <t>·0001355591</t>
  </si>
  <si>
    <t>肺癌术后1-2个月</t>
  </si>
  <si>
    <t>ZS1E-M ID#000018</t>
  </si>
  <si>
    <t>2021.1.10-上午9:23</t>
  </si>
  <si>
    <t>周丽芳</t>
  </si>
  <si>
    <t>·0001417497</t>
  </si>
  <si>
    <t>ZS1E-M ID#000019</t>
  </si>
  <si>
    <t>2021.1.10-上午9:50</t>
  </si>
  <si>
    <t>陈小花</t>
  </si>
  <si>
    <t>·0000725011</t>
  </si>
  <si>
    <t>肺结节药后复查</t>
  </si>
  <si>
    <t>ZS1E-M ID#000020</t>
  </si>
  <si>
    <t>2021.1.10-上午10:22</t>
  </si>
  <si>
    <t>谢志毅</t>
  </si>
  <si>
    <t>·0001315506</t>
  </si>
  <si>
    <t>肺癌术后</t>
  </si>
  <si>
    <t>ZS1E-M ID#000061</t>
  </si>
  <si>
    <t>2021.1.10-上午11:20</t>
  </si>
  <si>
    <t>·0000988611</t>
  </si>
  <si>
    <r>
      <rPr>
        <sz val="12"/>
        <color rgb="FF0432FF"/>
        <rFont val="等线"/>
        <family val="4"/>
        <charset val="134"/>
      </rPr>
      <t>右下肺癌根治术后（</t>
    </r>
    <r>
      <rPr>
        <sz val="12"/>
        <color rgb="FFEA3324"/>
        <rFont val="等线"/>
        <family val="4"/>
        <charset val="134"/>
      </rPr>
      <t>21.11.16日住院，217332</t>
    </r>
    <r>
      <rPr>
        <sz val="12"/>
        <color rgb="FF0432FF"/>
        <rFont val="等线"/>
        <family val="4"/>
        <charset val="134"/>
      </rPr>
      <t>）</t>
    </r>
  </si>
  <si>
    <t>ZS1E-M ID#000062</t>
  </si>
  <si>
    <t>2021.1.10-上午11:35</t>
  </si>
  <si>
    <t>王莉漫</t>
  </si>
  <si>
    <t>·YA00061969</t>
  </si>
  <si>
    <r>
      <rPr>
        <sz val="12"/>
        <color rgb="FF0432FF"/>
        <rFont val="等线"/>
        <family val="4"/>
        <charset val="134"/>
      </rPr>
      <t>右上纵膈神经源性肿瘤切除术后（</t>
    </r>
    <r>
      <rPr>
        <sz val="12"/>
        <color rgb="FFEA3324"/>
        <rFont val="等线"/>
        <family val="4"/>
        <charset val="134"/>
      </rPr>
      <t>之前吹过？</t>
    </r>
    <r>
      <rPr>
        <sz val="12"/>
        <color rgb="FF0432FF"/>
        <rFont val="等线"/>
        <family val="4"/>
        <charset val="134"/>
      </rPr>
      <t>）</t>
    </r>
  </si>
  <si>
    <t>ZS1E-M ID#000065</t>
  </si>
  <si>
    <t>#128364</t>
  </si>
  <si>
    <t>#132134</t>
  </si>
  <si>
    <t>2021.1.10-上午11:46</t>
  </si>
  <si>
    <t>·0001331357</t>
  </si>
  <si>
    <r>
      <rPr>
        <sz val="12"/>
        <color rgb="FF0432FF"/>
        <rFont val="等线"/>
        <family val="4"/>
        <charset val="134"/>
      </rPr>
      <t>肺癌术后</t>
    </r>
    <r>
      <rPr>
        <sz val="12"/>
        <color rgb="FFEA3324"/>
        <rFont val="等线"/>
        <family val="4"/>
        <charset val="134"/>
      </rPr>
      <t>（21.11.17日住院，244227）</t>
    </r>
  </si>
  <si>
    <t>ZS1E-M ID#000066</t>
  </si>
  <si>
    <t>#132487</t>
  </si>
  <si>
    <t>#131955</t>
  </si>
  <si>
    <t>2021.1.10-下午12:20</t>
  </si>
  <si>
    <t>杜时艳</t>
  </si>
  <si>
    <t>·0001070809</t>
  </si>
  <si>
    <t>肺结节复查</t>
  </si>
  <si>
    <t>ZS1E-M ID#000067</t>
  </si>
  <si>
    <t>#130830</t>
  </si>
  <si>
    <t>#128066</t>
  </si>
  <si>
    <t>2021.1.10-上午10:40</t>
  </si>
  <si>
    <t>ZS1E-Z ID#000222</t>
  </si>
  <si>
    <t>2021-12-31日，3次</t>
  </si>
  <si>
    <t>2021.1.10-上午10:46</t>
  </si>
  <si>
    <t>yes，第16次</t>
  </si>
  <si>
    <t>ZS1E-Z ID#000221</t>
  </si>
  <si>
    <t>2021.1.10-上午10:55</t>
  </si>
  <si>
    <t>ZS1E-Z ID#000238</t>
  </si>
  <si>
    <t>2021-12-31日，2次</t>
  </si>
  <si>
    <t>2021.1.10-上午11:04</t>
  </si>
  <si>
    <t>ZS1E-Z ID#000239</t>
  </si>
  <si>
    <t>2021.1.10-上午11:12</t>
  </si>
  <si>
    <t>ZS1E-Z ID#000240</t>
  </si>
  <si>
    <t>2021.1.10-下午14:00</t>
  </si>
  <si>
    <t>ZS1E-Z ID#000224</t>
  </si>
  <si>
    <t>2021.1.10-下午14:15</t>
  </si>
  <si>
    <t>ZS1E-Z ID#000225</t>
  </si>
  <si>
    <t>ZS1E-Z ID#000284</t>
  </si>
  <si>
    <t>2022-1-7日，4次</t>
  </si>
  <si>
    <t>ZS1E-Z ID#000285</t>
  </si>
  <si>
    <t>术后第4天</t>
  </si>
  <si>
    <t>ZS1E-Z ID#000286</t>
  </si>
  <si>
    <t>2022/1/11日</t>
  </si>
  <si>
    <t>ZS1E-Z ID#000283</t>
  </si>
  <si>
    <t>ZS1E-Z ID#000278</t>
  </si>
  <si>
    <t>ZS1E-Z ID#000279</t>
  </si>
  <si>
    <t>ZS1E-Z ID#000280</t>
  </si>
  <si>
    <t>ZS1E-Z ID#000282</t>
  </si>
  <si>
    <t xml:space="preserve">2022-1-12， 15:45PM </t>
  </si>
  <si>
    <t>ZS1E-Z ID#000281</t>
  </si>
  <si>
    <t>2022-1-11日，4次</t>
  </si>
  <si>
    <t xml:space="preserve">2022-1-12， 15:55PM </t>
  </si>
  <si>
    <t>ZS1E-Z ID#000287</t>
  </si>
  <si>
    <t xml:space="preserve">2022-1-12， 16:00PM </t>
  </si>
  <si>
    <t>ZS1E-Z ID#000299</t>
  </si>
  <si>
    <t xml:space="preserve">2022-1-12， 16:05PM </t>
  </si>
  <si>
    <t>ZS1E-Z ID#000300</t>
  </si>
  <si>
    <t xml:space="preserve">2022-1-12， 16:10PM </t>
  </si>
  <si>
    <t>ZS1E-Z ID#000297</t>
  </si>
  <si>
    <t xml:space="preserve">2022-1-12， 16:15PM </t>
  </si>
  <si>
    <t>ZS1E-Z ID#000298</t>
  </si>
  <si>
    <t>2022-1-10日，1次</t>
  </si>
  <si>
    <t>#130788</t>
  </si>
  <si>
    <t>#130676</t>
  </si>
  <si>
    <t xml:space="preserve">2022-1-12， 16:20PM </t>
  </si>
  <si>
    <t>ZS1E-Z ID#000296</t>
  </si>
  <si>
    <t>#132741</t>
  </si>
  <si>
    <t>#131245</t>
  </si>
  <si>
    <t xml:space="preserve">2022-1-12， 16:25PM </t>
  </si>
  <si>
    <t>ZS1E-Z ID#000295</t>
  </si>
  <si>
    <t>#131501</t>
  </si>
  <si>
    <t>#132109</t>
  </si>
  <si>
    <t>ZS1E-Z ID#000288</t>
  </si>
  <si>
    <t>#128572</t>
  </si>
  <si>
    <t>#129635</t>
  </si>
  <si>
    <t>2022/1/13日</t>
  </si>
  <si>
    <t>ZS1E-Z ID#000294</t>
  </si>
  <si>
    <t>#132000</t>
  </si>
  <si>
    <t>#132444</t>
  </si>
  <si>
    <t>ZS1E-Z ID#000290</t>
  </si>
  <si>
    <t>#132097</t>
  </si>
  <si>
    <t>#132281</t>
  </si>
  <si>
    <t>ZS1E-Z ID#000289</t>
  </si>
  <si>
    <t>#131219</t>
  </si>
  <si>
    <t>#130761</t>
  </si>
  <si>
    <t>ZS1E-Z ID#000292</t>
  </si>
  <si>
    <t>#131688</t>
  </si>
  <si>
    <t>#132451</t>
  </si>
  <si>
    <t>ZS1E-Z ID#000291</t>
  </si>
  <si>
    <t>#132265</t>
  </si>
  <si>
    <t>#131839</t>
  </si>
  <si>
    <t>ZS1E-Z ID#000277</t>
  </si>
  <si>
    <t>#132408</t>
  </si>
  <si>
    <t>#131527</t>
  </si>
  <si>
    <t>ZS1E-Z ID#000263</t>
  </si>
  <si>
    <t>ZS1E-Z ID#000262</t>
  </si>
  <si>
    <t>2022/1/14日 11:05AM</t>
  </si>
  <si>
    <t>ZS1E-Z ID#000340</t>
  </si>
  <si>
    <t>2022-1-12日，1次</t>
  </si>
  <si>
    <t>#132605</t>
  </si>
  <si>
    <t>#129242</t>
  </si>
  <si>
    <t>2022/1/14日 11:10AM</t>
  </si>
  <si>
    <t>转科过来的患者</t>
  </si>
  <si>
    <t>ZS1E-Z ID#000301</t>
  </si>
  <si>
    <t>#131681</t>
  </si>
  <si>
    <t>#132394</t>
  </si>
  <si>
    <t>2022/1/14日 11:15AM</t>
  </si>
  <si>
    <t>ZS1E-Z ID#000304</t>
  </si>
  <si>
    <t>#131635</t>
  </si>
  <si>
    <t>#132484</t>
  </si>
  <si>
    <t>2022/1/14日 11:20AM</t>
  </si>
  <si>
    <t>ZS1E-Z ID#000302</t>
  </si>
  <si>
    <t>#132730</t>
  </si>
  <si>
    <t>#131760</t>
  </si>
  <si>
    <t>2022/1/14日</t>
  </si>
  <si>
    <t>ZS1E-Z ID#000339</t>
  </si>
  <si>
    <t>#131348</t>
  </si>
  <si>
    <t>#128080</t>
  </si>
  <si>
    <t>随机码</t>
  </si>
  <si>
    <t>2022/1/15日 早餐前</t>
  </si>
  <si>
    <t>FJRV</t>
  </si>
  <si>
    <t>yes，第8天</t>
  </si>
  <si>
    <t>ZS1E-Z ID#000303</t>
  </si>
  <si>
    <t>2022-1-12日，5次</t>
  </si>
  <si>
    <t>yes，第5天</t>
  </si>
  <si>
    <t>ZS1E-Z ID#000305</t>
  </si>
  <si>
    <t>yes，第2天</t>
  </si>
  <si>
    <t>ZS1E-Z ID#000306</t>
  </si>
  <si>
    <t>yes，第3天</t>
  </si>
  <si>
    <t>ZS1E-Z ID#000309</t>
  </si>
  <si>
    <t>2022/1/15日 晚餐前</t>
  </si>
  <si>
    <t>ZS1E-Z ID#000315</t>
  </si>
  <si>
    <t>2022-1-13日，1次</t>
  </si>
  <si>
    <t>#132153</t>
  </si>
  <si>
    <t>#131175</t>
  </si>
  <si>
    <t>ZS1E-Z ID#000313</t>
  </si>
  <si>
    <t>#127722</t>
  </si>
  <si>
    <t>#131669</t>
  </si>
  <si>
    <t>ZS1E-Z ID#000314</t>
  </si>
  <si>
    <t>#132173</t>
  </si>
  <si>
    <t>#131114</t>
  </si>
  <si>
    <t>ZS1E-Z ID#000316</t>
  </si>
  <si>
    <t>#131576</t>
  </si>
  <si>
    <t>#131232</t>
  </si>
  <si>
    <t>2022/1/15日 午餐前</t>
  </si>
  <si>
    <t>ZS1E-Z ID#000308</t>
  </si>
  <si>
    <t>#127683</t>
  </si>
  <si>
    <t>#128485</t>
  </si>
  <si>
    <t>ZS1E-Z ID#000307</t>
  </si>
  <si>
    <t>#129499</t>
  </si>
  <si>
    <t>#130070</t>
  </si>
  <si>
    <t>ZS1E-Z ID#000310</t>
  </si>
  <si>
    <t>#132755</t>
  </si>
  <si>
    <t>#127758</t>
  </si>
  <si>
    <t>ZS1E-Z ID#000311</t>
  </si>
  <si>
    <t>#132424</t>
  </si>
  <si>
    <t>#131128</t>
  </si>
  <si>
    <t>术后第1天（10点）</t>
  </si>
  <si>
    <t>ZS1E-Z ID#000317</t>
  </si>
  <si>
    <t>#131521</t>
  </si>
  <si>
    <t>#130889</t>
  </si>
  <si>
    <t>ZS1E-Z ID#000312</t>
  </si>
  <si>
    <t>#131294</t>
  </si>
  <si>
    <t>#129053</t>
  </si>
  <si>
    <t>2022/1/16日 早餐前</t>
  </si>
  <si>
    <t>yes，第9天</t>
  </si>
  <si>
    <t>ZS1E-Z ID#000319</t>
  </si>
  <si>
    <t>#131993</t>
  </si>
  <si>
    <t>#127457</t>
  </si>
  <si>
    <t>yes，第6天</t>
  </si>
  <si>
    <t>ZS1E-Z ID#000320</t>
  </si>
  <si>
    <t>#128114</t>
  </si>
  <si>
    <t>#129294</t>
  </si>
  <si>
    <t>ZS1E-Z ID#000321</t>
  </si>
  <si>
    <t>#132072</t>
  </si>
  <si>
    <t>#131944</t>
  </si>
  <si>
    <r>
      <rPr>
        <sz val="12"/>
        <color rgb="FF0432FF"/>
        <rFont val="等线"/>
        <family val="4"/>
        <charset val="134"/>
      </rPr>
      <t>GC-MS设备里数据名尾号#</t>
    </r>
    <r>
      <rPr>
        <sz val="12"/>
        <color rgb="FFEA3324"/>
        <rFont val="等线"/>
        <family val="4"/>
        <charset val="134"/>
      </rPr>
      <t>322</t>
    </r>
  </si>
  <si>
    <t>ZS1E-Z ID#000318</t>
  </si>
  <si>
    <t>#127495</t>
  </si>
  <si>
    <t>#127214</t>
  </si>
  <si>
    <t>2022/1/16日 午餐前</t>
  </si>
  <si>
    <t>GC-MS设备里数据名尾号#323</t>
  </si>
  <si>
    <t>ZS1E-Z ID#000323</t>
  </si>
  <si>
    <t>#127369</t>
  </si>
  <si>
    <t>#128063</t>
  </si>
  <si>
    <r>
      <rPr>
        <sz val="12"/>
        <color rgb="FF0432FF"/>
        <rFont val="等线"/>
        <family val="4"/>
        <charset val="134"/>
      </rPr>
      <t>GC-MS设备里数据名尾号#3</t>
    </r>
    <r>
      <rPr>
        <sz val="12"/>
        <color rgb="FFEA3324"/>
        <rFont val="等线"/>
        <family val="4"/>
        <charset val="134"/>
      </rPr>
      <t>24</t>
    </r>
  </si>
  <si>
    <t>ZS1E-Z ID#000322</t>
  </si>
  <si>
    <t>#127584</t>
  </si>
  <si>
    <t>#131272</t>
  </si>
  <si>
    <r>
      <rPr>
        <sz val="12"/>
        <color rgb="FF0432FF"/>
        <rFont val="等线"/>
        <family val="4"/>
        <charset val="134"/>
      </rPr>
      <t>GC-MS设备里数据名尾号#3</t>
    </r>
    <r>
      <rPr>
        <sz val="12"/>
        <color rgb="FFEA3324"/>
        <rFont val="等线"/>
        <family val="4"/>
        <charset val="134"/>
      </rPr>
      <t>25</t>
    </r>
  </si>
  <si>
    <t>ZS1E-Z ID#000324</t>
  </si>
  <si>
    <t>#127846</t>
  </si>
  <si>
    <t>#132242</t>
  </si>
  <si>
    <t>YDFE</t>
  </si>
  <si>
    <r>
      <rPr>
        <sz val="12"/>
        <color rgb="FF0432FF"/>
        <rFont val="等线"/>
        <family val="4"/>
        <charset val="134"/>
      </rPr>
      <t>GC-MS设备里数据名尾号#3</t>
    </r>
    <r>
      <rPr>
        <sz val="12"/>
        <color rgb="FFEA3324"/>
        <rFont val="等线"/>
        <family val="4"/>
        <charset val="134"/>
      </rPr>
      <t>26</t>
    </r>
  </si>
  <si>
    <t>ZS1E-Z ID#000325</t>
  </si>
  <si>
    <t>#132646</t>
  </si>
  <si>
    <t>#128117</t>
  </si>
  <si>
    <r>
      <rPr>
        <sz val="12"/>
        <color rgb="FF0432FF"/>
        <rFont val="等线"/>
        <family val="4"/>
        <charset val="134"/>
      </rPr>
      <t>GC-MS设备里数据名尾号#3</t>
    </r>
    <r>
      <rPr>
        <sz val="12"/>
        <color rgb="FFEA3324"/>
        <rFont val="等线"/>
        <family val="4"/>
        <charset val="134"/>
      </rPr>
      <t>27</t>
    </r>
  </si>
  <si>
    <t>ZS1E-Z ID#000326</t>
  </si>
  <si>
    <t>#127770</t>
  </si>
  <si>
    <t>#127280</t>
  </si>
  <si>
    <t>ZKYU</t>
  </si>
  <si>
    <r>
      <rPr>
        <sz val="12"/>
        <color rgb="FF0432FF"/>
        <rFont val="等线"/>
        <family val="4"/>
        <charset val="134"/>
      </rPr>
      <t>GC-MS设备里数据名尾号#3</t>
    </r>
    <r>
      <rPr>
        <sz val="12"/>
        <color rgb="FFEA3324"/>
        <rFont val="等线"/>
        <family val="4"/>
        <charset val="134"/>
      </rPr>
      <t>28</t>
    </r>
  </si>
  <si>
    <t>ZS1E-Z ID#000327</t>
  </si>
  <si>
    <t>#132851</t>
  </si>
  <si>
    <t>#129313</t>
  </si>
  <si>
    <r>
      <rPr>
        <sz val="12"/>
        <color rgb="FF0432FF"/>
        <rFont val="等线"/>
        <family val="4"/>
        <charset val="134"/>
      </rPr>
      <t>GC-MS设备里数据名尾号#3</t>
    </r>
    <r>
      <rPr>
        <sz val="12"/>
        <color rgb="FFEA3324"/>
        <rFont val="等线"/>
        <family val="4"/>
        <charset val="134"/>
      </rPr>
      <t>29</t>
    </r>
  </si>
  <si>
    <t>ZS1E-Z ID#000328</t>
  </si>
  <si>
    <t>#127773</t>
  </si>
  <si>
    <t>#127398</t>
  </si>
  <si>
    <t>2022/1/16日 下午</t>
  </si>
  <si>
    <r>
      <rPr>
        <sz val="12"/>
        <color rgb="FF0432FF"/>
        <rFont val="等线"/>
        <family val="4"/>
        <charset val="134"/>
      </rPr>
      <t>GC-MS设备里数据名尾号#3</t>
    </r>
    <r>
      <rPr>
        <sz val="12"/>
        <color rgb="FFEA3324"/>
        <rFont val="等线"/>
        <family val="4"/>
        <charset val="134"/>
      </rPr>
      <t>30</t>
    </r>
  </si>
  <si>
    <t>ZS1E-Z ID#000329</t>
  </si>
  <si>
    <t>#131581</t>
  </si>
  <si>
    <t>#129486</t>
  </si>
  <si>
    <r>
      <rPr>
        <sz val="12"/>
        <color rgb="FF0432FF"/>
        <rFont val="等线"/>
        <family val="4"/>
        <charset val="134"/>
      </rPr>
      <t>GC-MS设备里数据名尾号#3</t>
    </r>
    <r>
      <rPr>
        <sz val="12"/>
        <color rgb="FFEA3324"/>
        <rFont val="等线"/>
        <family val="4"/>
        <charset val="134"/>
      </rPr>
      <t>31</t>
    </r>
  </si>
  <si>
    <t>ZS1E-Z ID#000330</t>
  </si>
  <si>
    <t>#127359</t>
  </si>
  <si>
    <t>#129267</t>
  </si>
  <si>
    <r>
      <rPr>
        <sz val="12"/>
        <color rgb="FF0432FF"/>
        <rFont val="等线"/>
        <family val="4"/>
        <charset val="134"/>
      </rPr>
      <t>GC-MS设备里数据名尾号#3</t>
    </r>
    <r>
      <rPr>
        <sz val="12"/>
        <color rgb="FFEA3324"/>
        <rFont val="等线"/>
        <family val="4"/>
        <charset val="134"/>
      </rPr>
      <t>32</t>
    </r>
  </si>
  <si>
    <t>ZS1E-Z ID#000331</t>
  </si>
  <si>
    <t>#131270</t>
  </si>
  <si>
    <t>#128084</t>
  </si>
  <si>
    <r>
      <rPr>
        <sz val="12"/>
        <color rgb="FF0432FF"/>
        <rFont val="等线"/>
        <family val="4"/>
        <charset val="134"/>
      </rPr>
      <t>GC-MS设备里数据名尾号#3</t>
    </r>
    <r>
      <rPr>
        <sz val="12"/>
        <color rgb="FFEA3324"/>
        <rFont val="等线"/>
        <family val="4"/>
        <charset val="134"/>
      </rPr>
      <t>33</t>
    </r>
  </si>
  <si>
    <t>ZS1E-Z ID#000332</t>
  </si>
  <si>
    <t>#127506</t>
  </si>
  <si>
    <t>#130424</t>
  </si>
  <si>
    <t>2022/1/17日 上午</t>
  </si>
  <si>
    <t>罗文</t>
  </si>
  <si>
    <t>·YA0004630</t>
  </si>
  <si>
    <t>肺大泡，小结节</t>
  </si>
  <si>
    <t>ZS1E-M ID#000029</t>
  </si>
  <si>
    <t>2022-1-14日，1次</t>
  </si>
  <si>
    <t>#130112</t>
  </si>
  <si>
    <t>#129931</t>
  </si>
  <si>
    <t>曾达伟</t>
  </si>
  <si>
    <t>·YB00058216</t>
  </si>
  <si>
    <t>右上肺肺癌术后（复查）</t>
  </si>
  <si>
    <t>ZS1E-M ID#000030</t>
  </si>
  <si>
    <t>#127399</t>
  </si>
  <si>
    <t>#128428</t>
  </si>
  <si>
    <t>欧阳文宜</t>
  </si>
  <si>
    <t>·0001292684</t>
  </si>
  <si>
    <t>右下肺肺癌术后</t>
  </si>
  <si>
    <t>ZS1E-M ID#000031</t>
  </si>
  <si>
    <t>#127542</t>
  </si>
  <si>
    <t>#127755</t>
  </si>
  <si>
    <t>何明丽</t>
  </si>
  <si>
    <t>·0000725439</t>
  </si>
  <si>
    <t>ZS1E-M ID#000032</t>
  </si>
  <si>
    <t>#128121</t>
  </si>
  <si>
    <t>#127864</t>
  </si>
  <si>
    <t>李文刚</t>
  </si>
  <si>
    <t>·YA00053389</t>
  </si>
  <si>
    <t>肺切除术后</t>
  </si>
  <si>
    <t>ZS1E-M ID#000033</t>
  </si>
  <si>
    <t>#128115</t>
  </si>
  <si>
    <t>#127919</t>
  </si>
  <si>
    <t>李江东</t>
  </si>
  <si>
    <t>·0001417713</t>
  </si>
  <si>
    <t>肺癌靶向治疗</t>
  </si>
  <si>
    <t>ZS1E-M ID#000034</t>
  </si>
  <si>
    <t>#128704</t>
  </si>
  <si>
    <t>#128150</t>
  </si>
  <si>
    <t>苏瑞清</t>
  </si>
  <si>
    <t>·0001113804</t>
  </si>
  <si>
    <t>肺结节已消失（复查）</t>
  </si>
  <si>
    <t>ZS1E-M ID#000035</t>
  </si>
  <si>
    <t>#128574</t>
  </si>
  <si>
    <t>#129452</t>
  </si>
  <si>
    <t>刘炳良</t>
  </si>
  <si>
    <t>·YA00073406</t>
  </si>
  <si>
    <t>肺结节（75岁），开了抽血单</t>
  </si>
  <si>
    <t>ZS1E-M ID#000036</t>
  </si>
  <si>
    <t>#128568</t>
  </si>
  <si>
    <t>#129211</t>
  </si>
  <si>
    <t>2022/1/17日</t>
  </si>
  <si>
    <t>ZS1E-Z ID#000264</t>
  </si>
  <si>
    <t>#131298</t>
  </si>
  <si>
    <t>#131253</t>
  </si>
  <si>
    <t>ZS1E-Z ID#000293</t>
  </si>
  <si>
    <t>#131300</t>
  </si>
  <si>
    <t>#130848</t>
  </si>
  <si>
    <t>ZS1E-Z ID#000253</t>
  </si>
  <si>
    <t>#130739</t>
  </si>
  <si>
    <t>#131388</t>
  </si>
  <si>
    <t>yes，第7天</t>
  </si>
  <si>
    <t>ZS1E-Z ID#000251</t>
  </si>
  <si>
    <t>#131753</t>
  </si>
  <si>
    <t>#128714</t>
  </si>
  <si>
    <t>yes，第10天</t>
  </si>
  <si>
    <t>ZS1E-Z ID#000252</t>
  </si>
  <si>
    <t>#132592</t>
  </si>
  <si>
    <t>#131754</t>
  </si>
  <si>
    <t>2022/1/18日</t>
  </si>
  <si>
    <t>ZS1E-Z ID#000338</t>
  </si>
  <si>
    <t>2022-1-17日，2次</t>
  </si>
  <si>
    <t>ZS1E-Z ID#000333</t>
  </si>
  <si>
    <t>术后1月</t>
  </si>
  <si>
    <t>ZS1E-Z ID#000334</t>
  </si>
  <si>
    <t>病房空气2022.1.18日</t>
  </si>
  <si>
    <t>ZS1E-M ID#000037</t>
  </si>
  <si>
    <t>2022/1/19日，上午</t>
  </si>
  <si>
    <t>第1天</t>
  </si>
  <si>
    <t>转科</t>
  </si>
  <si>
    <t>ZS1E-M ID#000335</t>
  </si>
  <si>
    <t>ZS1E-M ID#000336</t>
  </si>
  <si>
    <t>#127671</t>
  </si>
  <si>
    <t>#128112</t>
  </si>
  <si>
    <t>2022/1/19日，中午</t>
  </si>
  <si>
    <t>第1天第2次</t>
  </si>
  <si>
    <t>ZS1E-M ID#000337</t>
  </si>
  <si>
    <t>ZS1E-M ID#000341</t>
  </si>
  <si>
    <t>ZS1E-M ID#000342</t>
  </si>
  <si>
    <t>ZS1E-M ID#000343</t>
  </si>
  <si>
    <t>ZS1E-M ID#000344</t>
  </si>
  <si>
    <t>#127645</t>
  </si>
  <si>
    <t>#128775</t>
  </si>
  <si>
    <t>2022/1/19日，下午</t>
  </si>
  <si>
    <t>第1天第3次</t>
  </si>
  <si>
    <t>ZS1E-M ID#000345</t>
  </si>
  <si>
    <t>ZS1E-M ID#000346</t>
  </si>
  <si>
    <t>2022/1/20日</t>
  </si>
  <si>
    <t>第2天</t>
  </si>
  <si>
    <t>ZS1E-M ID#000347</t>
  </si>
  <si>
    <t>ZS1E-M ID#000348</t>
  </si>
  <si>
    <t>#132285</t>
  </si>
  <si>
    <t>ZS1E-M ID#000349</t>
  </si>
  <si>
    <t>ZS1E-M ID#000350</t>
  </si>
  <si>
    <t>ZS1E-M ID#000351</t>
  </si>
  <si>
    <t>2022.1.22-2.6日春节放假，暂停采样</t>
  </si>
  <si>
    <t>住院患者采样序列整理</t>
  </si>
  <si>
    <t xml:space="preserve">颜色标识备注 ==》 绿色：肺癌 / 黄色：肺部转移癌 / 蓝色：胸腺癌 / 粉色：肺部感染 / 桔红色：食道癌 / </t>
  </si>
  <si>
    <t>GC-MS设备数据</t>
  </si>
  <si>
    <t>ChromX 设备数据</t>
  </si>
  <si>
    <t>映射随机码</t>
  </si>
  <si>
    <t>住院号 / 门诊号</t>
  </si>
  <si>
    <t>诊断</t>
  </si>
  <si>
    <t>病理检查</t>
  </si>
  <si>
    <t>入院采样第1次</t>
  </si>
  <si>
    <t>入院采样第2次</t>
  </si>
  <si>
    <t>入院采样第3次</t>
  </si>
  <si>
    <t>入院采样第4次</t>
  </si>
  <si>
    <t>入院采样第5次</t>
  </si>
  <si>
    <t>入院采样第6次</t>
  </si>
  <si>
    <t>入院采样第7次</t>
  </si>
  <si>
    <t>入院采样第8次</t>
  </si>
  <si>
    <t>入院采样第9次</t>
  </si>
  <si>
    <t>入院采样第10次</t>
  </si>
  <si>
    <t>入院采样第11次</t>
  </si>
  <si>
    <t>入院采样第12次</t>
  </si>
  <si>
    <t>入院采样第13次</t>
  </si>
  <si>
    <t>入院采样第14次</t>
  </si>
  <si>
    <t>入院采样第15次</t>
  </si>
  <si>
    <t>手术/治疗后Day1</t>
  </si>
  <si>
    <t>手术/治疗后Day2</t>
  </si>
  <si>
    <t>手术/治疗后Day3</t>
  </si>
  <si>
    <t>手术/治疗后Day4</t>
  </si>
  <si>
    <t>手术/治疗后Day5</t>
  </si>
  <si>
    <t>手术/治疗后Day6</t>
  </si>
  <si>
    <t>手术/治疗后Day7</t>
  </si>
  <si>
    <t>手术/治疗后Day8</t>
  </si>
  <si>
    <t>手术/治疗后Day9</t>
  </si>
  <si>
    <t>手术/治疗后Day10</t>
  </si>
  <si>
    <t>术后随访部分</t>
  </si>
  <si>
    <t>肺腺癌</t>
  </si>
  <si>
    <t>右中肺0.5cm，肺腺癌，腺泡为主型，未见淋巴结转移</t>
  </si>
  <si>
    <t>无法手术，因此出院</t>
  </si>
  <si>
    <t xml:space="preserve"> </t>
  </si>
  <si>
    <t>右下肺1.1cm，腺泡为主型</t>
  </si>
  <si>
    <t>1、肺？2、子宫内膜癌</t>
  </si>
  <si>
    <t>右上肺倾向转移性肿瘤</t>
  </si>
  <si>
    <t>1、肺腺癌2、胃腺癌术后</t>
  </si>
  <si>
    <t>右下肺结节1：直径1.5cm；</t>
  </si>
  <si>
    <t>术后进ICU，故缺少</t>
  </si>
  <si>
    <t>IV期</t>
  </si>
  <si>
    <t>直径2cm，腺泡为主型，累及肺被膜</t>
  </si>
  <si>
    <t>右上肺2cm，腺泡为主型，部分为乳头型（30%），并可见侵犯肺被膜</t>
  </si>
  <si>
    <t>忘记采样</t>
  </si>
  <si>
    <t>1、肺？2、冠状动脉粥样硬化性心脏病，3、高血压</t>
  </si>
  <si>
    <t>肺功能有问题，怀疑肺恶性肿瘤。尚未确诊，过段时间会再回来医院。</t>
  </si>
  <si>
    <t>肺部感染</t>
  </si>
  <si>
    <t>登记表H13，故障无数据</t>
  </si>
  <si>
    <t>1、胸腺瘤，2、MG</t>
  </si>
  <si>
    <t>胸腺瘤B3型，3cm</t>
  </si>
  <si>
    <t>邹时金？</t>
  </si>
  <si>
    <t>胸腺瘤B2型，10cm</t>
  </si>
  <si>
    <t>中低分化鳞状细胞癌</t>
  </si>
  <si>
    <t>右下肺中低分化鳞状细胞癌，第七组淋巴结转移</t>
  </si>
  <si>
    <t>洪婉青？</t>
  </si>
  <si>
    <t>左下肺，直径1cm，腺泡为主型</t>
  </si>
  <si>
    <t>右侧胸水高度疑为癌细胞</t>
  </si>
  <si>
    <t>右上肺，直径1cm，腺泡为主型,部分为乳头型（约占30%），邻近被膜</t>
  </si>
  <si>
    <t>B2型胸腺瘤、MG</t>
  </si>
  <si>
    <t>大小2.5cm</t>
  </si>
  <si>
    <t>未出</t>
  </si>
  <si>
    <t>左上肺占位性病变</t>
  </si>
  <si>
    <t>右上肺，直径2.5cm，部分为腺泡型（约占60%），部分为附壁型（约占40%）</t>
  </si>
  <si>
    <t>右下肺占位性病变</t>
  </si>
  <si>
    <t>右中肺占位性病变</t>
  </si>
  <si>
    <t>左上肺，0.8cm</t>
  </si>
  <si>
    <t>胸腺瘤</t>
  </si>
  <si>
    <t>前纵隔肿物</t>
  </si>
  <si>
    <t>术后一月复查</t>
  </si>
  <si>
    <t>右上肺占位性病变</t>
  </si>
  <si>
    <t>食管癌复发</t>
  </si>
  <si>
    <t>住院体检，排除了。</t>
  </si>
  <si>
    <t>食管鳞状细胞癌</t>
  </si>
  <si>
    <t>术后随访患者</t>
  </si>
  <si>
    <t>化疗两次后</t>
  </si>
  <si>
    <t>未成年人，剔除了</t>
  </si>
  <si>
    <t>前纵隔疾病</t>
  </si>
  <si>
    <t>门诊日期</t>
  </si>
  <si>
    <t>样本编号</t>
  </si>
  <si>
    <t>training set</t>
  </si>
  <si>
    <r>
      <rPr>
        <sz val="12"/>
        <color rgb="FF0432FF"/>
        <rFont val="等线"/>
        <family val="4"/>
        <charset val="134"/>
      </rPr>
      <t>8mm右中肺结节（</t>
    </r>
    <r>
      <rPr>
        <sz val="12"/>
        <color rgb="FFEA3324"/>
        <rFont val="等线"/>
        <family val="4"/>
        <charset val="134"/>
      </rPr>
      <t>后12-25号住院，245539</t>
    </r>
    <r>
      <rPr>
        <sz val="12"/>
        <color rgb="FF0432FF"/>
        <rFont val="等线"/>
        <family val="4"/>
        <charset val="134"/>
      </rPr>
      <t>）</t>
    </r>
  </si>
  <si>
    <t>testing set</t>
  </si>
  <si>
    <t>2022.1.10-上午9:20</t>
  </si>
  <si>
    <t>2022.1.10-上午9:23</t>
  </si>
  <si>
    <t>2022.1.10-上午9:50</t>
  </si>
  <si>
    <t>2022.1.10-上午10:22</t>
  </si>
  <si>
    <t>2022.1.10-上午11:20</t>
  </si>
  <si>
    <t>2022.1.10-上午11:35</t>
  </si>
  <si>
    <r>
      <rPr>
        <sz val="12"/>
        <color rgb="FF0432FF"/>
        <rFont val="等线"/>
        <family val="4"/>
        <charset val="134"/>
      </rPr>
      <t>右上纵膈神经源性肿瘤切除术后（</t>
    </r>
    <r>
      <rPr>
        <sz val="12"/>
        <color rgb="FFEA3324"/>
        <rFont val="等线"/>
        <family val="4"/>
        <charset val="134"/>
      </rPr>
      <t>之前吹过</t>
    </r>
    <r>
      <rPr>
        <sz val="12"/>
        <color rgb="FF0432FF"/>
        <rFont val="等线"/>
        <family val="4"/>
        <charset val="134"/>
      </rPr>
      <t>）</t>
    </r>
  </si>
  <si>
    <t>2022.1.10-上午11:46</t>
  </si>
  <si>
    <t>2022.1.10-下午12:20</t>
  </si>
  <si>
    <t>体检中心</t>
  </si>
  <si>
    <r>
      <rPr>
        <sz val="12"/>
        <color rgb="FF0432FF"/>
        <rFont val="等线"/>
        <family val="4"/>
        <charset val="134"/>
      </rPr>
      <t>研究院 （</t>
    </r>
    <r>
      <rPr>
        <sz val="12"/>
        <color rgb="FFE22E93"/>
        <rFont val="等线"/>
        <family val="4"/>
        <charset val="134"/>
      </rPr>
      <t>采样2分钟前吃了个橘子，柠檬烯</t>
    </r>
    <r>
      <rPr>
        <sz val="12"/>
        <color rgb="FF0432FF"/>
        <rFont val="等线"/>
        <family val="4"/>
        <charset val="134"/>
      </rPr>
      <t>）</t>
    </r>
  </si>
  <si>
    <t>采样时间点：</t>
  </si>
  <si>
    <t>绝大部分都尽量在早上早餐前7:30左右采样。</t>
  </si>
  <si>
    <t>TUBE：</t>
  </si>
  <si>
    <t>材质</t>
  </si>
  <si>
    <t>核心填充物：</t>
  </si>
  <si>
    <t>老化温度</t>
  </si>
  <si>
    <t>320度</t>
  </si>
  <si>
    <t>老化时间</t>
  </si>
  <si>
    <t>4小时</t>
  </si>
  <si>
    <t>GC-MS检测</t>
  </si>
  <si>
    <t>热脱附管老化条件：320℃老化4h</t>
  </si>
  <si>
    <t>采样速率：250mL/min采集4min</t>
  </si>
  <si>
    <t>N2除水汽：100mL/min吹2min</t>
  </si>
  <si>
    <t>样品管解吸：</t>
  </si>
  <si>
    <t>320℃解吸5min，冷阱流速：50mL/min，分流流量20mL/min</t>
  </si>
  <si>
    <t>冷阱设置：50mL/min 流量吹扫1min,，冷阱低温-5℃，</t>
  </si>
  <si>
    <t xml:space="preserve">冷阱解吸：320℃解吸3min,分流流速10mL/min  </t>
  </si>
  <si>
    <t>GC-MS实验条件：</t>
  </si>
  <si>
    <t>色谱柱：HP-5MS（-60℃-325℃，30m×250μm×0.25μm）</t>
  </si>
  <si>
    <t>载气：He，1.1mL/min</t>
  </si>
  <si>
    <t>升温程序：35℃保持2min，以8℃/min速率升到250℃，保持2.5min。</t>
  </si>
  <si>
    <t>传输线温度：280℃</t>
  </si>
  <si>
    <t>患者连续两天三个时间点VOC气体检测的结果对比（TUBE样本号列表）、</t>
  </si>
  <si>
    <t>NAME CODE</t>
  </si>
  <si>
    <t>2022/1/19日 早餐前</t>
  </si>
  <si>
    <t>2022/1/19日 午餐前</t>
  </si>
  <si>
    <t>2022/1/19日 下午</t>
  </si>
  <si>
    <t>诊断/肿瘤分型</t>
  </si>
  <si>
    <t>病理结果</t>
  </si>
  <si>
    <t>肺癌患者姓名</t>
  </si>
  <si>
    <t>住院/门诊号</t>
  </si>
  <si>
    <t>门诊OR住院</t>
  </si>
  <si>
    <t>标本日期</t>
  </si>
  <si>
    <t>标本编码</t>
  </si>
  <si>
    <t>住院</t>
  </si>
  <si>
    <t>TUBE帽子不紧</t>
  </si>
  <si>
    <t>门诊</t>
  </si>
  <si>
    <t>门诊随访（出院后1个月左右）</t>
  </si>
  <si>
    <t>门诊术前</t>
  </si>
  <si>
    <t>术后1天</t>
  </si>
  <si>
    <t>术后3天</t>
  </si>
  <si>
    <t>身高cm</t>
  </si>
  <si>
    <t>体重Kg</t>
  </si>
  <si>
    <t>1.姓名</t>
  </si>
  <si>
    <t>2.性别</t>
  </si>
  <si>
    <t>3.出生年月日</t>
  </si>
  <si>
    <t>备注</t>
    <phoneticPr fontId="1" type="noConversion"/>
  </si>
  <si>
    <t>A.男性</t>
  </si>
  <si>
    <t>余威标</t>
  </si>
  <si>
    <t>B.女性</t>
  </si>
  <si>
    <t>中分化鳞状细胞癌</t>
  </si>
  <si>
    <t>左上肺 5cm</t>
  </si>
  <si>
    <t>硬化性肺泡细胞瘤</t>
  </si>
  <si>
    <t>右下肺 0.8cm</t>
  </si>
  <si>
    <t>肺原位腺癌</t>
  </si>
  <si>
    <t>右中肺，1.5cm</t>
  </si>
  <si>
    <t>右中肺，0.5cm，腺泡为主型</t>
  </si>
  <si>
    <t>胸腺上皮肿瘤</t>
  </si>
  <si>
    <t>右上肺，四处病变直径在2.5-4cm,其中两处大部分微乳头型（约占50%），部分为腺泡型（约40%），少量为乳头型（约10%），第三处腺泡为主型，第四处符合上皮源性恶性肿瘤，需除外肺小细胞癌的可能</t>
  </si>
  <si>
    <t>错构瘤</t>
  </si>
  <si>
    <t>左上肺，3×2.5×2cm</t>
  </si>
  <si>
    <t>腺鳞癌</t>
  </si>
  <si>
    <t>左上肺，1.7×1.7×1.5，混合性癌，大部分为腺癌伴粘液分泌（约占95%），少部分为鳞状细胞癌（约占5%）</t>
  </si>
  <si>
    <t>1954-18-18</t>
  </si>
  <si>
    <t>7×6×4cm</t>
  </si>
  <si>
    <t>肺鳞癌</t>
  </si>
  <si>
    <t>左上肺鳞状细胞癌（T4N2M1a）</t>
  </si>
  <si>
    <t>左下肺，直径4×3×2，腺泡为主型，局灶为乳头型（＜5%）</t>
  </si>
  <si>
    <t>右下肺，1.5cm，腺泡为主型</t>
  </si>
  <si>
    <t>左下肺腺癌，直径2.5cm，附壁为主型</t>
  </si>
  <si>
    <t>五个结节0.3-1cm，均为肺腺癌</t>
  </si>
  <si>
    <t>右上肺，2.5cm，腺泡为主型</t>
  </si>
  <si>
    <t>左下肺，0.5cm,附壁为主型</t>
  </si>
  <si>
    <t>右下肺，4cm</t>
  </si>
  <si>
    <t>病理</t>
  </si>
  <si>
    <t>ZS1E-M ID#000093</t>
    <phoneticPr fontId="1" type="noConversion"/>
  </si>
  <si>
    <r>
      <t>入院第1天</t>
    </r>
    <r>
      <rPr>
        <sz val="12"/>
        <color theme="1"/>
        <rFont val="微软雅黑"/>
        <family val="2"/>
        <charset val="134"/>
      </rPr>
      <t>（标签贴错成门诊的编号了）</t>
    </r>
    <phoneticPr fontId="1" type="noConversion"/>
  </si>
  <si>
    <t>2022/1/4 日</t>
    <phoneticPr fontId="1" type="noConversion"/>
  </si>
  <si>
    <t>2022/1/5 日</t>
    <phoneticPr fontId="1" type="noConversion"/>
  </si>
  <si>
    <t>2022/1/6日</t>
    <phoneticPr fontId="1" type="noConversion"/>
  </si>
  <si>
    <t>2022/1/7日</t>
    <phoneticPr fontId="1" type="noConversion"/>
  </si>
  <si>
    <t>2022/1/8日</t>
    <phoneticPr fontId="1" type="noConversion"/>
  </si>
  <si>
    <t>2022/1/9日</t>
    <phoneticPr fontId="1" type="noConversion"/>
  </si>
  <si>
    <t>标签贴错成门诊了</t>
    <phoneticPr fontId="1" type="noConversion"/>
  </si>
  <si>
    <t>入院第9天（第9次）（标签贴错成门诊的</t>
    <phoneticPr fontId="1" type="noConversion"/>
  </si>
  <si>
    <r>
      <t>ZS1E-</t>
    </r>
    <r>
      <rPr>
        <b/>
        <sz val="14"/>
        <color rgb="FFC00000"/>
        <rFont val="微软雅黑"/>
        <family val="2"/>
        <charset val="134"/>
      </rPr>
      <t>M</t>
    </r>
    <r>
      <rPr>
        <b/>
        <sz val="14"/>
        <color rgb="FF0432FF"/>
        <rFont val="微软雅黑"/>
        <family val="2"/>
        <charset val="134"/>
      </rPr>
      <t xml:space="preserve"> ID#000090</t>
    </r>
    <phoneticPr fontId="1" type="noConversion"/>
  </si>
  <si>
    <t>2022/1/2日</t>
    <phoneticPr fontId="1" type="noConversion"/>
  </si>
  <si>
    <t>2022/1/3日</t>
    <phoneticPr fontId="1" type="noConversion"/>
  </si>
  <si>
    <t>2022/1/4日</t>
    <phoneticPr fontId="1" type="noConversion"/>
  </si>
  <si>
    <t>2022/1/11日</t>
    <phoneticPr fontId="1" type="noConversion"/>
  </si>
  <si>
    <t>2022/1/13日</t>
    <phoneticPr fontId="1" type="noConversion"/>
  </si>
  <si>
    <t>2022/1/1日</t>
    <phoneticPr fontId="1" type="noConversion"/>
  </si>
  <si>
    <t>yes，第5次</t>
    <phoneticPr fontId="1" type="noConversion"/>
  </si>
  <si>
    <t>yes，第6次</t>
    <phoneticPr fontId="1" type="noConversion"/>
  </si>
  <si>
    <t>yes，第7次</t>
    <phoneticPr fontId="1" type="noConversion"/>
  </si>
  <si>
    <t>yes，第13次</t>
    <phoneticPr fontId="1" type="noConversion"/>
  </si>
  <si>
    <t>2022/1/5日</t>
    <phoneticPr fontId="1" type="noConversion"/>
  </si>
  <si>
    <r>
      <t>ZS1E-</t>
    </r>
    <r>
      <rPr>
        <b/>
        <sz val="14"/>
        <color rgb="FFC00000"/>
        <rFont val="微软雅黑"/>
        <family val="2"/>
        <charset val="134"/>
      </rPr>
      <t>M</t>
    </r>
    <r>
      <rPr>
        <b/>
        <sz val="14"/>
        <color rgb="FF0432FF"/>
        <rFont val="微软雅黑"/>
        <family val="2"/>
        <charset val="134"/>
      </rPr>
      <t xml:space="preserve"> ID#000096</t>
    </r>
    <phoneticPr fontId="1" type="noConversion"/>
  </si>
  <si>
    <t>1.5cm</t>
    <phoneticPr fontId="1" type="noConversion"/>
  </si>
  <si>
    <t>左上肺</t>
  </si>
  <si>
    <t>4cm</t>
    <phoneticPr fontId="1" type="noConversion"/>
  </si>
  <si>
    <t>子宫内膜癌肺转移</t>
  </si>
  <si>
    <t>WRHU</t>
    <phoneticPr fontId="1" type="noConversion"/>
  </si>
  <si>
    <t>未见恶性</t>
  </si>
  <si>
    <t xml:space="preserve"> 245978</t>
  </si>
  <si>
    <t xml:space="preserve"> 245778</t>
  </si>
  <si>
    <r>
      <t>队列1： 肺癌与对照人群的分类识别（</t>
    </r>
    <r>
      <rPr>
        <sz val="12"/>
        <color rgb="FFEA3324"/>
        <rFont val="仿宋"/>
        <family val="3"/>
        <charset val="134"/>
      </rPr>
      <t>选取确诊患者入院手术或化疗等治疗之前的采样点。标注是否有用一些抗生素之类的药物</t>
    </r>
    <r>
      <rPr>
        <sz val="12"/>
        <color theme="1"/>
        <rFont val="仿宋"/>
        <family val="3"/>
        <charset val="134"/>
      </rPr>
      <t>）</t>
    </r>
  </si>
  <si>
    <t>CA125</t>
  </si>
  <si>
    <t>2021-12-23日，16PM左右</t>
    <phoneticPr fontId="1" type="noConversion"/>
  </si>
  <si>
    <t>2021-12-24日；15-16PM左右</t>
    <phoneticPr fontId="1" type="noConversion"/>
  </si>
  <si>
    <t>2021-12-25日；15-16PM左右</t>
    <phoneticPr fontId="1" type="noConversion"/>
  </si>
  <si>
    <t>入院</t>
    <phoneticPr fontId="1" type="noConversion"/>
  </si>
  <si>
    <t>入院第2天，餐后</t>
    <phoneticPr fontId="1" type="noConversion"/>
  </si>
  <si>
    <t>入院第2天，术前， 餐后</t>
    <phoneticPr fontId="1" type="noConversion"/>
  </si>
  <si>
    <t>正常</t>
  </si>
  <si>
    <t>CA19-9</t>
  </si>
  <si>
    <t>CA15-3</t>
  </si>
  <si>
    <t>CA50</t>
  </si>
  <si>
    <t>CA72-4</t>
  </si>
  <si>
    <t>PG I/PG II</t>
  </si>
  <si>
    <t>11mm×8mm</t>
  </si>
  <si>
    <t>17mm×14mm</t>
  </si>
  <si>
    <t>49mm×51mm</t>
  </si>
  <si>
    <t>17mm×15mm</t>
  </si>
  <si>
    <t>29mm×24mm</t>
  </si>
  <si>
    <t>9mm</t>
  </si>
  <si>
    <t>24×12×32mm</t>
  </si>
  <si>
    <t>8×11mm</t>
  </si>
  <si>
    <t>7mm</t>
  </si>
  <si>
    <t>13mm×12mm</t>
  </si>
  <si>
    <t>23mm×29mm</t>
  </si>
  <si>
    <t>32×32mm</t>
  </si>
  <si>
    <t>12mm×15mm</t>
  </si>
  <si>
    <t>17mm×16mm</t>
  </si>
  <si>
    <t>8mm×5mm</t>
  </si>
  <si>
    <t>0.9×0.8mm</t>
  </si>
  <si>
    <t>23mm×21mm</t>
  </si>
  <si>
    <t>12.0mm×10.0mm</t>
  </si>
  <si>
    <t>44mm×37mm×32mm</t>
  </si>
  <si>
    <t>36mm×58mm×42mm</t>
  </si>
  <si>
    <t>100mm×38mm</t>
  </si>
  <si>
    <t>19mm×13mm</t>
  </si>
  <si>
    <t>10mm×22mm</t>
  </si>
  <si>
    <t>41mm×31mm×39mm</t>
  </si>
  <si>
    <t>15mm×13mm</t>
  </si>
  <si>
    <t>13mm×11mm×27mm</t>
  </si>
  <si>
    <t>A.无吸烟</t>
  </si>
  <si>
    <t>无</t>
  </si>
  <si>
    <t>2022/2/9日,
中午</t>
  </si>
  <si>
    <t>LYHA</t>
  </si>
  <si>
    <t>第一天</t>
  </si>
  <si>
    <t>LCLN-ZS1E #000353</t>
  </si>
  <si>
    <t>2022-2-7日，
5次</t>
  </si>
  <si>
    <t>LXSH</t>
  </si>
  <si>
    <t>LCLN-ZS1E #000354</t>
  </si>
  <si>
    <t>LCLN-ZS1E #000355</t>
  </si>
  <si>
    <t>KJDI</t>
  </si>
  <si>
    <t>LCLN-ZS1E #000352</t>
  </si>
  <si>
    <t>病房空气2022-2-9日</t>
  </si>
  <si>
    <r>
      <rPr>
        <sz val="14"/>
        <color rgb="FF000000"/>
        <rFont val="微软雅黑"/>
        <family val="2"/>
        <charset val="134"/>
      </rPr>
      <t>2022/2/10日,</t>
    </r>
    <r>
      <rPr>
        <sz val="10"/>
        <rFont val="宋体"/>
        <family val="3"/>
        <charset val="134"/>
      </rPr>
      <t xml:space="preserve">
</t>
    </r>
    <r>
      <rPr>
        <sz val="10"/>
        <rFont val="宋体"/>
        <family val="3"/>
        <charset val="134"/>
      </rPr>
      <t>下</t>
    </r>
    <r>
      <rPr>
        <sz val="14"/>
        <color rgb="FF000000"/>
        <rFont val="微软雅黑"/>
        <family val="2"/>
        <charset val="134"/>
      </rPr>
      <t>午</t>
    </r>
  </si>
  <si>
    <t>XGTA</t>
  </si>
  <si>
    <t>LCLN-ZS1E #000357</t>
  </si>
  <si>
    <t>第二天</t>
  </si>
  <si>
    <t>LCLN-ZS1E #000358</t>
  </si>
  <si>
    <t>FMYI</t>
  </si>
  <si>
    <t>LCLN-ZS1E #000361</t>
  </si>
  <si>
    <t>LCLN-ZS1E #000359</t>
  </si>
  <si>
    <r>
      <rPr>
        <sz val="14"/>
        <rFont val="宋体"/>
        <family val="3"/>
        <charset val="134"/>
      </rPr>
      <t>2022/2/11日,</t>
    </r>
    <r>
      <rPr>
        <sz val="10"/>
        <rFont val="宋体"/>
        <family val="3"/>
        <charset val="134"/>
      </rPr>
      <t xml:space="preserve">
</t>
    </r>
    <r>
      <rPr>
        <sz val="14"/>
        <rFont val="宋体"/>
        <family val="3"/>
        <charset val="134"/>
      </rPr>
      <t>下</t>
    </r>
    <r>
      <rPr>
        <sz val="14"/>
        <rFont val="宋体"/>
        <family val="3"/>
        <charset val="134"/>
      </rPr>
      <t>午</t>
    </r>
  </si>
  <si>
    <r>
      <rPr>
        <sz val="10"/>
        <color rgb="FF000000"/>
        <rFont val="宋体"/>
        <family val="3"/>
        <charset val="134"/>
      </rPr>
      <t>LUE</t>
    </r>
    <r>
      <rPr>
        <sz val="10"/>
        <color rgb="FFEA3324"/>
        <rFont val="宋体"/>
        <family val="3"/>
        <charset val="134"/>
      </rPr>
      <t>A</t>
    </r>
  </si>
  <si>
    <t>ZS1E-Z ID#000273</t>
  </si>
  <si>
    <t>#132028</t>
  </si>
  <si>
    <t>ZS1E-Z ID#000272</t>
  </si>
  <si>
    <t>2022-2-8日，
3次</t>
  </si>
  <si>
    <t>ZS1E-Z ID#000276</t>
  </si>
  <si>
    <t>第2次，化疗前</t>
  </si>
  <si>
    <t>ZS1E-Z ID#000274</t>
  </si>
  <si>
    <t>#127582</t>
  </si>
  <si>
    <t>ZS1E-Z ID#000275</t>
  </si>
  <si>
    <t>CTAU</t>
  </si>
  <si>
    <t>吃了一个梨</t>
  </si>
  <si>
    <t>ZS1E-Z ID#000270</t>
  </si>
  <si>
    <t>2022/2/12日,
下午</t>
  </si>
  <si>
    <t>第三天</t>
  </si>
  <si>
    <t>LCLN-ZS1E #000360</t>
  </si>
  <si>
    <t>2022-2-9日，
2次</t>
  </si>
  <si>
    <t>#131129</t>
  </si>
  <si>
    <t>#131307</t>
  </si>
  <si>
    <t>LCLN-ZS1E #000366</t>
  </si>
  <si>
    <t>#127847</t>
  </si>
  <si>
    <t>#132604</t>
  </si>
  <si>
    <t>LCLN-ZS1E #000365</t>
  </si>
  <si>
    <t>#128316</t>
  </si>
  <si>
    <t>LCLN-ZS1E #000363</t>
  </si>
  <si>
    <t>LCLN-ZS1E #000367</t>
  </si>
  <si>
    <t>#131368</t>
  </si>
  <si>
    <t>2022/2/13日,
中午</t>
  </si>
  <si>
    <t>LCLN-ZS1E #000364</t>
  </si>
  <si>
    <t>第四天</t>
  </si>
  <si>
    <t>LCLN-ZS1E #000362</t>
  </si>
  <si>
    <t>第五天</t>
  </si>
  <si>
    <t>LCLN-ZS1E #000381</t>
  </si>
  <si>
    <t>#132105</t>
  </si>
  <si>
    <t>LCLN-ZS1E #000399</t>
  </si>
  <si>
    <t>2022/2/14日,
上午</t>
  </si>
  <si>
    <t>唐水生</t>
  </si>
  <si>
    <t>·202005180026</t>
  </si>
  <si>
    <t>术后2年以上</t>
  </si>
  <si>
    <t>ZS1E-M ID#000068</t>
  </si>
  <si>
    <t>吴世进</t>
  </si>
  <si>
    <t>·0000129234</t>
  </si>
  <si>
    <t>ZS1E-M ID#000069</t>
  </si>
  <si>
    <t>#131426</t>
  </si>
  <si>
    <t>黄东</t>
  </si>
  <si>
    <t>·0001151871</t>
  </si>
  <si>
    <t>ZS1E-M ID#000070</t>
  </si>
  <si>
    <t>术后2年以下</t>
  </si>
  <si>
    <t>ZS1E-M ID#000071</t>
  </si>
  <si>
    <t>#128009</t>
  </si>
  <si>
    <t>·YA00076270</t>
  </si>
  <si>
    <t>术后半年以下</t>
  </si>
  <si>
    <t>ZS1E-M ID#000072</t>
  </si>
  <si>
    <t>#131431</t>
  </si>
  <si>
    <t>#131477</t>
  </si>
  <si>
    <t>何丽芬</t>
  </si>
  <si>
    <t>·0001334952</t>
  </si>
  <si>
    <t>7次化疗</t>
  </si>
  <si>
    <t>ZS1E-M ID#000073</t>
  </si>
  <si>
    <t>2022/2/14日,
下午</t>
  </si>
  <si>
    <t>LCLN-ZS1E #000372</t>
  </si>
  <si>
    <t>LCLN-ZS1E #000371</t>
  </si>
  <si>
    <t>LCLN-ZS1E #000370</t>
  </si>
  <si>
    <t>LCLN-ZS1E #000369</t>
  </si>
  <si>
    <t>HCDO</t>
  </si>
  <si>
    <t>LCLN-ZS1E #000368</t>
  </si>
  <si>
    <t>2022/2/15日,
下午</t>
  </si>
  <si>
    <t>LCLN-ZS1E #000373</t>
  </si>
  <si>
    <t>2022-2-12日，
1次</t>
  </si>
  <si>
    <t>#128003</t>
  </si>
  <si>
    <t>#132259</t>
  </si>
  <si>
    <t>口服：欣康，能气朗，阿斯美，切诺，孟鲁司特，贝尼地平，喷喉：宝丽亚，信必可都保</t>
  </si>
  <si>
    <t>LCLN-ZS1E #000374</t>
  </si>
  <si>
    <t>#128313</t>
  </si>
  <si>
    <t>#128441</t>
  </si>
  <si>
    <t>1个小时，吃了2个橘子，半个火龙果</t>
  </si>
  <si>
    <t>LCLN-ZS1E #000375</t>
  </si>
  <si>
    <t>#127382</t>
  </si>
  <si>
    <t>#132148</t>
  </si>
  <si>
    <t>LWYU</t>
  </si>
  <si>
    <t>LCLN-ZS1E #000376</t>
  </si>
  <si>
    <t>#127409</t>
  </si>
  <si>
    <t>#131515</t>
  </si>
  <si>
    <t>HJME</t>
  </si>
  <si>
    <t>LCLN-ZS1E #000377</t>
  </si>
  <si>
    <t>#131309</t>
  </si>
  <si>
    <t>#130213</t>
  </si>
  <si>
    <t>HUPI</t>
  </si>
  <si>
    <t>LCLN-ZS1E #000391</t>
  </si>
  <si>
    <t>#131423</t>
  </si>
  <si>
    <t>LCLN-ZS1E #000392</t>
  </si>
  <si>
    <t>中午吃了个橙子</t>
  </si>
  <si>
    <t>LCLN-ZS1E #000380</t>
  </si>
  <si>
    <t>#128889</t>
  </si>
  <si>
    <t>#131442</t>
  </si>
  <si>
    <t>2022/2/16日,
下午</t>
  </si>
  <si>
    <t>LCLN-ZS1E #000382</t>
  </si>
  <si>
    <t>#131112</t>
  </si>
  <si>
    <t>#127865</t>
  </si>
  <si>
    <t>LCLN-ZS1E #000378</t>
  </si>
  <si>
    <t>#127903</t>
  </si>
  <si>
    <t>#129547</t>
  </si>
  <si>
    <t>XJME</t>
  </si>
  <si>
    <t>LCLN-ZS1E #000379</t>
  </si>
  <si>
    <t>#132288</t>
  </si>
  <si>
    <t>#129333</t>
  </si>
  <si>
    <t>第六天</t>
  </si>
  <si>
    <t>口服：欧美宁，依木兰，溴吡斯的明</t>
  </si>
  <si>
    <t>LCLN-ZS1E #000384</t>
  </si>
  <si>
    <t>#128328</t>
  </si>
  <si>
    <t>#130503</t>
  </si>
  <si>
    <t>LCLN-ZS1E #000385</t>
  </si>
  <si>
    <t>#130060</t>
  </si>
  <si>
    <t>#127615</t>
  </si>
  <si>
    <t>LCLN-ZS1E #000383</t>
  </si>
  <si>
    <t>#128053</t>
  </si>
  <si>
    <t>2022/2/17日,
下午</t>
  </si>
  <si>
    <t>LCLN-ZS1E #000386</t>
  </si>
  <si>
    <t>2022-2-14日，
1次</t>
  </si>
  <si>
    <t>#132916</t>
  </si>
  <si>
    <t>#132611</t>
  </si>
  <si>
    <t>10min番薯</t>
  </si>
  <si>
    <t>LCLN-ZS1E #000387</t>
  </si>
  <si>
    <t>#131512</t>
  </si>
  <si>
    <t>#131237</t>
  </si>
  <si>
    <t>40min柚子</t>
  </si>
  <si>
    <t>LCLN-ZS1E #000388</t>
  </si>
  <si>
    <t>#133080</t>
  </si>
  <si>
    <t>#131859</t>
  </si>
  <si>
    <t>LCLN-ZS1E #000389</t>
  </si>
  <si>
    <t>#131213</t>
  </si>
  <si>
    <t>#131045</t>
  </si>
  <si>
    <t>DCYI</t>
  </si>
  <si>
    <t>LCLN-ZS1E #000390</t>
  </si>
  <si>
    <t>#132032</t>
  </si>
  <si>
    <t>#132489</t>
  </si>
  <si>
    <t>LCLN-ZS1E #000393</t>
  </si>
  <si>
    <t>#131890</t>
  </si>
  <si>
    <t>#131339</t>
  </si>
  <si>
    <t>第二次根治性化疗后</t>
  </si>
  <si>
    <t>LCLN-ZS1E #000394</t>
  </si>
  <si>
    <t>#130643</t>
  </si>
  <si>
    <t>#131516</t>
  </si>
  <si>
    <t>40min橙子</t>
  </si>
  <si>
    <t>LCLN-ZS1E #000395</t>
  </si>
  <si>
    <t>#131327</t>
  </si>
  <si>
    <t>#132522</t>
  </si>
  <si>
    <t>LCLN-ZS1E #000396</t>
  </si>
  <si>
    <t>#131872</t>
  </si>
  <si>
    <t>#132784</t>
  </si>
  <si>
    <t>2022/2/18日,
中午</t>
  </si>
  <si>
    <t>LCLN-ZS1E #000397</t>
  </si>
  <si>
    <t>#130438</t>
  </si>
  <si>
    <t>#131372</t>
  </si>
  <si>
    <t>2022/2/18日,
下午</t>
  </si>
  <si>
    <t>LCLN-ZS1E #000400</t>
  </si>
  <si>
    <t>LCLN-ZS1E #000398</t>
  </si>
  <si>
    <t>LCLN-ZS1E #000401</t>
  </si>
  <si>
    <t>2022-2-15日，
3次</t>
  </si>
  <si>
    <t>LCLN-ZS1E #000402</t>
  </si>
  <si>
    <t>第七天</t>
  </si>
  <si>
    <t>LCLN-ZS1E #000403</t>
  </si>
  <si>
    <t>LCLN-ZS1E #000404</t>
  </si>
  <si>
    <t>2022/2/19日,
中午</t>
  </si>
  <si>
    <t>LCLN-ZS1E #000459</t>
  </si>
  <si>
    <t>LCLN-ZS1E #000458</t>
  </si>
  <si>
    <t>2022-2-15日，
6次</t>
  </si>
  <si>
    <t>LCLN-ZS1E #000456</t>
  </si>
  <si>
    <t>LCLN-ZS1E #000457</t>
  </si>
  <si>
    <t>2022/2/19日,
下午</t>
  </si>
  <si>
    <t>YAYA</t>
  </si>
  <si>
    <t>LCLN-ZS1E #000420</t>
  </si>
  <si>
    <t>LCLN-ZS1E #000454</t>
  </si>
  <si>
    <t>2022/2/20日,
中午</t>
  </si>
  <si>
    <t>LCLN-ZS1E #000455</t>
  </si>
  <si>
    <t>2022-2-18日，
2次</t>
  </si>
  <si>
    <t>LCLN-ZS1E #000449</t>
  </si>
  <si>
    <t>2022-2-18日，
1次</t>
  </si>
  <si>
    <t>#127617</t>
  </si>
  <si>
    <t>#129123</t>
  </si>
  <si>
    <t>LCLN-ZS1E #000448</t>
  </si>
  <si>
    <t>#128283</t>
  </si>
  <si>
    <t>#127520</t>
  </si>
  <si>
    <t>LCLN-ZS1E #000450</t>
  </si>
  <si>
    <t>#129208</t>
  </si>
  <si>
    <t>#127696</t>
  </si>
  <si>
    <t>LCLN-ZS1E #000445</t>
  </si>
  <si>
    <t>第八天</t>
  </si>
  <si>
    <t>LCLN-ZS1E #000427</t>
  </si>
  <si>
    <t>LCLN-ZS1E #000453</t>
  </si>
  <si>
    <t>LCLN-ZS1E #000452</t>
  </si>
  <si>
    <t>LCLN-ZS1E #000451</t>
  </si>
  <si>
    <t>#127804</t>
  </si>
  <si>
    <t>#128605</t>
  </si>
  <si>
    <t>2022/2/21日,
上午</t>
  </si>
  <si>
    <t>·0001398061</t>
  </si>
  <si>
    <t>ZS1E-M ID#000056</t>
  </si>
  <si>
    <t>·245468</t>
  </si>
  <si>
    <t>ZS1E-M ID#000055</t>
  </si>
  <si>
    <t>·245994</t>
  </si>
  <si>
    <t>术后一月复查
腺癌</t>
  </si>
  <si>
    <t>ZS1E-M ID#000054</t>
  </si>
  <si>
    <t>戚晨风</t>
  </si>
  <si>
    <t>·0001418951</t>
  </si>
  <si>
    <t>ZS1E-M ID#000053</t>
  </si>
  <si>
    <t xml:space="preserve">陈晓玲 </t>
  </si>
  <si>
    <t>·246037</t>
  </si>
  <si>
    <t>ZS1E-M ID#000052</t>
  </si>
  <si>
    <t>2022-2-19日，
2次</t>
  </si>
  <si>
    <t>罗锦坤</t>
  </si>
  <si>
    <t>·000467179</t>
  </si>
  <si>
    <t>ZS1E-M ID#000051</t>
  </si>
  <si>
    <t>2022/2/21日,
下午</t>
  </si>
  <si>
    <t>LCLN-ZS1E #000447</t>
  </si>
  <si>
    <t>#127872</t>
  </si>
  <si>
    <t>LCLN-ZS1E #000436</t>
  </si>
  <si>
    <t>HZXI</t>
  </si>
  <si>
    <t>LCLN-ZS1E #000437</t>
  </si>
  <si>
    <t>LCLN-ZS1E #000444</t>
  </si>
  <si>
    <t>LCLN-ZS1E #000439</t>
  </si>
  <si>
    <t>2022-2-19日，
3次</t>
  </si>
  <si>
    <t>LCLN-ZS1E #000438</t>
  </si>
  <si>
    <t>第九天</t>
  </si>
  <si>
    <t>LCLN-ZS1E #000440</t>
  </si>
  <si>
    <t>2022/2/22日,
中午</t>
  </si>
  <si>
    <t>LCLN-ZS1E #000424</t>
  </si>
  <si>
    <t>LCLN-ZS1E #000423</t>
  </si>
  <si>
    <t>LCLN-ZS1E #000431</t>
  </si>
  <si>
    <t>#129587</t>
  </si>
  <si>
    <t>#127590</t>
  </si>
  <si>
    <t>LCLN-ZS1E #000422</t>
  </si>
  <si>
    <t>#129046</t>
  </si>
  <si>
    <t>#131223</t>
  </si>
  <si>
    <t>LCLN-ZS1E #000432</t>
  </si>
  <si>
    <t>第十天</t>
  </si>
  <si>
    <t>LCLN-ZS1E #000443</t>
  </si>
  <si>
    <t>#128168</t>
  </si>
  <si>
    <t>#129031</t>
  </si>
  <si>
    <t>2022/2/23日,
中午</t>
  </si>
  <si>
    <t>LCLN-ZS1E #000421</t>
  </si>
  <si>
    <t>2022-2-22日，
3次</t>
  </si>
  <si>
    <t>LCLN-ZS1E #000442</t>
  </si>
  <si>
    <t>LXZH</t>
  </si>
  <si>
    <t>LCLN-ZS1E #000435</t>
  </si>
  <si>
    <t>LILI</t>
  </si>
  <si>
    <t>LCLN-ZS1E #000441</t>
  </si>
  <si>
    <t>LCLN-ZS1E #000434</t>
  </si>
  <si>
    <t>2022/2/23日,
下午</t>
  </si>
  <si>
    <t>LSME</t>
  </si>
  <si>
    <t>LCLN-ZS1E #000425</t>
  </si>
  <si>
    <t>LCLN-ZS1E #000433</t>
  </si>
  <si>
    <t>第十一天</t>
  </si>
  <si>
    <t>LCLN-ZS1E #000428</t>
  </si>
  <si>
    <t>ZFXI</t>
  </si>
  <si>
    <t>LCLN-ZS1E #000430</t>
  </si>
  <si>
    <t>2022/2/24日,
中午</t>
  </si>
  <si>
    <t>WXSH</t>
  </si>
  <si>
    <t>LCLN-ZS1E #000429</t>
  </si>
  <si>
    <t>LCLN-ZS1E #000405</t>
  </si>
  <si>
    <t>LCLN-ZS1E #000406</t>
  </si>
  <si>
    <t>CSNA</t>
  </si>
  <si>
    <t>LCLN-ZS1E #000407</t>
  </si>
  <si>
    <t>LCLN-ZS1E #000408</t>
  </si>
  <si>
    <t>2022/2/25日,
中午</t>
  </si>
  <si>
    <t>LCLN-ZS1E #000409</t>
  </si>
  <si>
    <t>2022-2-24日，
4次</t>
  </si>
  <si>
    <t>LCLN-ZS1E #000410</t>
  </si>
  <si>
    <t>2022-2-24日，
3次</t>
  </si>
  <si>
    <t>LCLN-ZS1E #000411</t>
  </si>
  <si>
    <t>LCLN-ZS1E #000412</t>
  </si>
  <si>
    <t>ZPXI</t>
  </si>
  <si>
    <t>LCLN-ZS1E #000413</t>
  </si>
  <si>
    <t>LCLN-ZS1E #000414</t>
  </si>
  <si>
    <t>LCLN-ZS1E #000415</t>
  </si>
  <si>
    <t>LCLN-ZS1E #000416</t>
  </si>
  <si>
    <t>2022-2-24日，
9次</t>
  </si>
  <si>
    <t>2022/2/26日,
中午</t>
  </si>
  <si>
    <t>ZS1E-Z ID#000254-1</t>
  </si>
  <si>
    <t>2022-2-25日，
3次</t>
  </si>
  <si>
    <t>ZS1E-Z ID#000254-2</t>
  </si>
  <si>
    <t>#127598</t>
  </si>
  <si>
    <t>ZS1E-Z ID#000256-1</t>
  </si>
  <si>
    <t>ZS1E-Z ID#000256-2</t>
  </si>
  <si>
    <t>ZS1E-Z ID#000269</t>
  </si>
  <si>
    <t>ZS1E-Z ID#000268-1</t>
  </si>
  <si>
    <t>ZS1E-Z ID#000268-2</t>
  </si>
  <si>
    <t>ZS1E-Z ID#000266-1</t>
  </si>
  <si>
    <t>2022-2-24日，
5次</t>
  </si>
  <si>
    <t>ZS1E-Z ID#000266-2</t>
  </si>
  <si>
    <t>ZS1E-Z ID#000267-1</t>
  </si>
  <si>
    <t>ZS1E-Z ID#000267-2</t>
  </si>
  <si>
    <t>ZS1E-Z ID#000255</t>
  </si>
  <si>
    <t>吃荤菜</t>
  </si>
  <si>
    <t>ZS1E-Z ID#000257-1</t>
  </si>
  <si>
    <t>ZS1E-Z ID#000257-2</t>
  </si>
  <si>
    <t>吃两口米饭</t>
  </si>
  <si>
    <t>ZS1E-Z ID#000258</t>
  </si>
  <si>
    <t>2022-2-25日，
5次</t>
  </si>
  <si>
    <t>漏采</t>
  </si>
  <si>
    <r>
      <rPr>
        <sz val="10"/>
        <color rgb="FF000000"/>
        <rFont val="微软雅黑"/>
        <family val="2"/>
        <charset val="134"/>
      </rPr>
      <t>2022/2/14日</t>
    </r>
    <r>
      <rPr>
        <sz val="10"/>
        <rFont val="宋体"/>
        <family val="3"/>
        <charset val="134"/>
      </rPr>
      <t xml:space="preserve"> </t>
    </r>
    <r>
      <rPr>
        <sz val="10"/>
        <color rgb="FF000000"/>
        <rFont val="微软雅黑"/>
        <family val="2"/>
        <charset val="134"/>
      </rPr>
      <t>上午</t>
    </r>
  </si>
  <si>
    <t>2022/2/21日 上午</t>
  </si>
  <si>
    <t>4.患者来源：</t>
  </si>
  <si>
    <t>7.住院患者，请填写住院号：</t>
  </si>
  <si>
    <t>10.服用哪些靶向药，请填写药品名称？</t>
  </si>
  <si>
    <t>11.服用靶向药患者，服药开始时间</t>
  </si>
  <si>
    <t>15.就餐情况</t>
  </si>
  <si>
    <t>16.就餐时间和餐食类型</t>
  </si>
  <si>
    <t>17.吸烟史</t>
  </si>
  <si>
    <t>18.平均每天吸烟数量（多少支）？</t>
  </si>
  <si>
    <t>19.吸烟多久了？</t>
  </si>
  <si>
    <t>20.戒烟多长时间了？</t>
  </si>
  <si>
    <t>21.饮酒史</t>
  </si>
  <si>
    <t>22.饮酒的频率和量</t>
  </si>
  <si>
    <t>23.经常饮酒者，饮酒多久了？</t>
  </si>
  <si>
    <t>24.过去经常饮酒，但现已戒酒者，请填写戒酒戒了多长时间了？</t>
  </si>
  <si>
    <t>25.是否有既往病史？</t>
  </si>
  <si>
    <t>26.既往得过哪些疾病？（如高血压、糖尿病、高血脂、痛风、冠心病、慢性肾病、肿瘤等）</t>
  </si>
  <si>
    <t>27.是否有手术史，如没有请填写“无”，如有，请填写具体手术名称。</t>
  </si>
  <si>
    <t>28.家族中是否有肿瘤患者？</t>
  </si>
  <si>
    <t>29.家族肿瘤患者与我的关系？以及所患肿瘤的类型？</t>
  </si>
  <si>
    <t>30.睡眠时间：</t>
  </si>
  <si>
    <t>B.住院患者</t>
  </si>
  <si>
    <t xml:space="preserve"> 147654</t>
  </si>
  <si>
    <t>B.已经就餐</t>
  </si>
  <si>
    <t>11-12点，牛奶，鸡蛋，蔬菜</t>
  </si>
  <si>
    <t>A.基本不饮酒，偶尔聚会时会少许喝一点</t>
  </si>
  <si>
    <t>A.无</t>
  </si>
  <si>
    <t>A.经常12点之后睡觉</t>
  </si>
  <si>
    <t xml:space="preserve"> 193816</t>
  </si>
  <si>
    <t>A.未就餐 （空腹）</t>
  </si>
  <si>
    <t>B.有</t>
  </si>
  <si>
    <t>小儿麻痹，子宫肌瘤术后27年，过敏性鼻炎，哮喘，</t>
  </si>
  <si>
    <t>子宫肌瘤术后27年，</t>
  </si>
  <si>
    <t>B.不熬夜，基本可以保证在12点之前睡觉</t>
  </si>
  <si>
    <t xml:space="preserve"> 217332</t>
  </si>
  <si>
    <t>11-12点，蔬菜，肉类</t>
  </si>
  <si>
    <t>叔叔，肝癌</t>
  </si>
  <si>
    <t xml:space="preserve"> 235378</t>
  </si>
  <si>
    <t>甲地孕酮</t>
  </si>
  <si>
    <t>2021-9-0</t>
  </si>
  <si>
    <t>子宫内膜癌、15年甲状腺手术（良性）</t>
  </si>
  <si>
    <t xml:space="preserve"> 239989</t>
  </si>
  <si>
    <t>高血压10余年，重症肌无力1年</t>
  </si>
  <si>
    <t>肾上腺切除术</t>
  </si>
  <si>
    <t xml:space="preserve"> 243608</t>
  </si>
  <si>
    <t>C.过去吸烟，但是现在已经戒烟</t>
  </si>
  <si>
    <t>30支</t>
  </si>
  <si>
    <t xml:space="preserve"> 40</t>
  </si>
  <si>
    <t>2周</t>
  </si>
  <si>
    <t>冠心病 4年</t>
  </si>
  <si>
    <t xml:space="preserve"> 243707</t>
  </si>
  <si>
    <t>20支</t>
  </si>
  <si>
    <t xml:space="preserve"> 50</t>
  </si>
  <si>
    <t xml:space="preserve"> 243710</t>
  </si>
  <si>
    <t>B.目前吸烟</t>
  </si>
  <si>
    <t xml:space="preserve"> 57</t>
  </si>
  <si>
    <t>B.目前经常饮酒</t>
  </si>
  <si>
    <t>一斤半/天</t>
  </si>
  <si>
    <t>57年</t>
  </si>
  <si>
    <t>主动脉溃疡一月</t>
  </si>
  <si>
    <t>主动脉溃疡修补一月</t>
  </si>
  <si>
    <t xml:space="preserve"> 243911</t>
  </si>
  <si>
    <t>膀胱低级别恶性潜能乳头状尿路上皮肿瘤</t>
  </si>
  <si>
    <t>2021-11-17膀胱手术</t>
  </si>
  <si>
    <t xml:space="preserve"> 243961</t>
  </si>
  <si>
    <t>8月份之前偶尔饮酒</t>
  </si>
  <si>
    <t>甲状腺结节，乳腺结节，腰椎间盘突出，颈椎病，慢性咽炎，鼻窦炎</t>
  </si>
  <si>
    <t>乳腺结节切除</t>
  </si>
  <si>
    <t>我妹妹和小姨有慢性肾衰竭，外公有膀胱癌</t>
  </si>
  <si>
    <t xml:space="preserve"> 243997</t>
  </si>
  <si>
    <t>高血压，痛风</t>
  </si>
  <si>
    <t>乙肝病史3年，食管鳞癌7个月</t>
  </si>
  <si>
    <t xml:space="preserve">LIPE </t>
  </si>
  <si>
    <t xml:space="preserve"> 244227</t>
  </si>
  <si>
    <t>6-7点，牛奶，鸡蛋，蔬菜，肉类</t>
  </si>
  <si>
    <t>大于30支</t>
  </si>
  <si>
    <t>未行手术及穿刺</t>
  </si>
  <si>
    <t xml:space="preserve"> 244283</t>
  </si>
  <si>
    <t>高血压、高血脂、冠心病</t>
  </si>
  <si>
    <t>输卵管结扎术30余年</t>
  </si>
  <si>
    <t>10-11点，蔬菜，肉类</t>
  </si>
  <si>
    <t>C.过去经常饮酒，现已戒酒</t>
  </si>
  <si>
    <t>A.基本每天都喝，有时甚至一天喝几顿</t>
  </si>
  <si>
    <t>弟弟胃癌，父亲肝癌</t>
  </si>
  <si>
    <t xml:space="preserve"> 244423</t>
  </si>
  <si>
    <t xml:space="preserve"> 244456</t>
  </si>
  <si>
    <t>8点</t>
  </si>
  <si>
    <t xml:space="preserve"> 30</t>
  </si>
  <si>
    <t>20天</t>
  </si>
  <si>
    <t xml:space="preserve"> 244511</t>
  </si>
  <si>
    <t>包子</t>
  </si>
  <si>
    <t>高血压一年，糖尿病8年</t>
  </si>
  <si>
    <t>真菌感染</t>
  </si>
  <si>
    <t>右下肺</t>
  </si>
  <si>
    <t xml:space="preserve"> 244599</t>
  </si>
  <si>
    <t>8点，粥</t>
  </si>
  <si>
    <t xml:space="preserve"> 244712</t>
  </si>
  <si>
    <t xml:space="preserve"> 244730</t>
  </si>
  <si>
    <t>10-20支</t>
  </si>
  <si>
    <t>10年</t>
  </si>
  <si>
    <t>小肠手术</t>
  </si>
  <si>
    <t>哥哥肺癌</t>
  </si>
  <si>
    <t xml:space="preserve"> 244788</t>
  </si>
  <si>
    <t xml:space="preserve"> 244820</t>
  </si>
  <si>
    <t>母亲胃癌</t>
  </si>
  <si>
    <t xml:space="preserve"> 244872</t>
  </si>
  <si>
    <t>冠心病（支架术后）18个月，宫颈癌2年</t>
  </si>
  <si>
    <t>胸腺癌与B3型胸腺瘤相鉴别，胸腺癌可能性大</t>
  </si>
  <si>
    <t xml:space="preserve"> 244875</t>
  </si>
  <si>
    <t>室上性心动过速</t>
  </si>
  <si>
    <t>射频消融四月余</t>
  </si>
  <si>
    <t>患者保密</t>
  </si>
  <si>
    <t xml:space="preserve"> 244877</t>
  </si>
  <si>
    <t xml:space="preserve"> 20</t>
  </si>
  <si>
    <t>9年</t>
  </si>
  <si>
    <t>高血脂</t>
  </si>
  <si>
    <t xml:space="preserve"> 244909</t>
  </si>
  <si>
    <t>脑梗死17个月，双侧卵巢切除（1978），结肠息肉（2015），双膝关节置换，结肠多发息肉（2018），高脂血症（2020-6）</t>
  </si>
  <si>
    <t>如上</t>
  </si>
  <si>
    <t>B2型，9×5×1.5</t>
  </si>
  <si>
    <t xml:space="preserve"> 244912</t>
  </si>
  <si>
    <t>重症肌无力</t>
  </si>
  <si>
    <t xml:space="preserve"> 244954</t>
  </si>
  <si>
    <t>脊膜瘤</t>
  </si>
  <si>
    <t>脊膜瘤手术2021-12-7</t>
  </si>
  <si>
    <t>父亲 肠道肿瘤</t>
  </si>
  <si>
    <t>食管中分化鳞状细胞癌</t>
  </si>
  <si>
    <t>最大浸润深度约0.8cm,可见癌组织突破食管固有肌层并侵犯纤维脂肪组织内</t>
  </si>
  <si>
    <t xml:space="preserve"> 245198</t>
  </si>
  <si>
    <t>心脏瓣膜手术3年</t>
  </si>
  <si>
    <t xml:space="preserve"> 245267</t>
  </si>
  <si>
    <t>糖尿病 27年</t>
  </si>
  <si>
    <t xml:space="preserve"> 245401</t>
  </si>
  <si>
    <t>糖尿病2年，帕金森</t>
  </si>
  <si>
    <t>阑尾炎术后30余年，子宫切除18年</t>
  </si>
  <si>
    <t>左上肺鳞状细胞癌（T4N2M1a）100×38</t>
  </si>
  <si>
    <t xml:space="preserve"> 245431</t>
  </si>
  <si>
    <t>高血压 5年</t>
  </si>
  <si>
    <t xml:space="preserve"> 245439</t>
  </si>
  <si>
    <t xml:space="preserve"> 245468</t>
  </si>
  <si>
    <t>房颤术后</t>
  </si>
  <si>
    <t xml:space="preserve"> 245471</t>
  </si>
  <si>
    <t>伊马替尼（胃间质瘤）</t>
  </si>
  <si>
    <t>胃间质瘤</t>
  </si>
  <si>
    <t>2021-3-11胃肿瘤切除术</t>
  </si>
  <si>
    <t xml:space="preserve"> 245539</t>
  </si>
  <si>
    <t>慢性胃炎</t>
  </si>
  <si>
    <t>阑尾炎术后20余年，剖腹产20余年</t>
  </si>
  <si>
    <t>父亲鼻咽癌</t>
  </si>
  <si>
    <t xml:space="preserve"> 245553</t>
  </si>
  <si>
    <t>1、真菌感染，2不典型腺瘤样增生</t>
  </si>
  <si>
    <t>右下肺病理1、真菌感染，病理2、轻中度不典型腺瘤样增生</t>
  </si>
  <si>
    <t xml:space="preserve"> 245623</t>
  </si>
  <si>
    <t>重症肌无力 七年</t>
  </si>
  <si>
    <t xml:space="preserve"> 245693</t>
  </si>
  <si>
    <t>3-5支</t>
  </si>
  <si>
    <t xml:space="preserve"> 3</t>
  </si>
  <si>
    <t>白酒 一两</t>
  </si>
  <si>
    <t xml:space="preserve"> 6</t>
  </si>
  <si>
    <t>高血压5年，</t>
  </si>
  <si>
    <t>阑尾炎手术一周</t>
  </si>
  <si>
    <t>高血压</t>
  </si>
  <si>
    <t xml:space="preserve"> 245885</t>
  </si>
  <si>
    <t>右下肺腺癌，实性为主型，2.5cm，累及被膜；右中肺腺癌，附壁为主型，0.7cm</t>
  </si>
  <si>
    <t>71（随机ID）</t>
  </si>
  <si>
    <t>甲状腺部分切除</t>
  </si>
  <si>
    <t>结肠癌术后2个月</t>
  </si>
  <si>
    <t>哥姐姐妹妹肺癌病史</t>
  </si>
  <si>
    <t>左上肺，未见明显结节，附壁为主型</t>
  </si>
  <si>
    <t xml:space="preserve"> 245994</t>
  </si>
  <si>
    <t>右上肺，0.8cm，实性癌伴粘液分泌</t>
  </si>
  <si>
    <t xml:space="preserve"> 246037</t>
  </si>
  <si>
    <t xml:space="preserve"> 246128</t>
  </si>
  <si>
    <t>高血压 9年</t>
  </si>
  <si>
    <t>2000年射频消融</t>
  </si>
  <si>
    <t>肺结核</t>
  </si>
  <si>
    <t>左上肺 2cm,慢性肉芽肿性炎，考虑肺结核</t>
  </si>
  <si>
    <t>410（随机ID）</t>
  </si>
  <si>
    <t>第二批数据</t>
  </si>
  <si>
    <t>炎性结节</t>
  </si>
  <si>
    <t>住院患者</t>
  </si>
  <si>
    <t>样本采集时间已在收集时标注</t>
  </si>
  <si>
    <t>30余年</t>
  </si>
  <si>
    <t>慢性支气管炎2年，支气管哮喘一年余，高血压一年余</t>
  </si>
  <si>
    <t>胸腺脂肪瘤</t>
  </si>
  <si>
    <t>前纵隔</t>
  </si>
  <si>
    <t>蚕豆病6年</t>
  </si>
  <si>
    <t>2018年宫外孕手术，2020年输卵管疏通术</t>
  </si>
  <si>
    <t>右上肺，腺泡为主型，0.5cm</t>
  </si>
  <si>
    <t>AB型胸腺瘤</t>
  </si>
  <si>
    <t>前纵隔，5.5×4.5×2cm</t>
  </si>
  <si>
    <t>十二指肠球部溃疡半月</t>
  </si>
  <si>
    <t>腺癌</t>
  </si>
  <si>
    <t>右上肺，附壁为主型，1.5cm</t>
  </si>
  <si>
    <t>甲亢20余年</t>
  </si>
  <si>
    <t>因甲亢行甲状腺部分切除术20余年</t>
  </si>
  <si>
    <t>LUEA</t>
  </si>
  <si>
    <t>支气管源性囊肿</t>
  </si>
  <si>
    <t>阑尾炎</t>
  </si>
  <si>
    <t>阑尾炎术后15年</t>
  </si>
  <si>
    <t>CTHU</t>
  </si>
  <si>
    <t>B2型胸腺瘤</t>
  </si>
  <si>
    <t>前纵隔，3cm</t>
  </si>
  <si>
    <t>高血压4年，重症肌无力1月</t>
  </si>
  <si>
    <t>右下肺，附壁为主型，0.5cm</t>
  </si>
  <si>
    <t>直肠癌近一月，高血压3年</t>
  </si>
  <si>
    <t>直肠癌术后近一月</t>
  </si>
  <si>
    <t>左下肺，腺泡为主型，0.4cm。</t>
  </si>
  <si>
    <t>右下肺，部分腺泡型，部分为微乳头型（约占30%），1cm</t>
  </si>
  <si>
    <t>50余年</t>
  </si>
  <si>
    <t>40余年</t>
  </si>
  <si>
    <t>脑梗死6月，高血压16年，</t>
  </si>
  <si>
    <t>左上肺，腺泡为主型，1.5cm</t>
  </si>
  <si>
    <t>HHHU</t>
  </si>
  <si>
    <t>NA</t>
  </si>
  <si>
    <t>22年</t>
  </si>
  <si>
    <t>7年前扁桃体摘除，5年前双侧腹股沟斜疝修补术，3年前结肠息肉切除术</t>
  </si>
  <si>
    <t>胸腺瘤，B2型，3cm</t>
  </si>
  <si>
    <t>重症肌无力，4个月</t>
  </si>
  <si>
    <t>肺粘液腺癌</t>
  </si>
  <si>
    <t>右上肺，1.5cm，</t>
  </si>
  <si>
    <t>糖尿病10余年，</t>
  </si>
  <si>
    <t>右足大趾外伤史43年</t>
  </si>
  <si>
    <t>右上肺两处结节0.8cm，均腺泡为主型</t>
  </si>
  <si>
    <t>甲状腺部分切除术，乳腺结节切除术，时间不明</t>
  </si>
  <si>
    <t>左上肺，腺泡为主型，1.1cm</t>
  </si>
  <si>
    <t>左锁骨骨折固定术</t>
  </si>
  <si>
    <t>右下肺，3.2×1.5cm，腺泡为主型，累及脏层胸膜，另见0.6cm结节，为原位腺癌</t>
  </si>
  <si>
    <t>胸腺增生</t>
  </si>
  <si>
    <t>腺体与脂肪比例约8:2</t>
  </si>
  <si>
    <t>高血压1年</t>
  </si>
  <si>
    <t>左下肺，腺泡为主型，1.2cm</t>
  </si>
  <si>
    <t>乙肝5年，糖尿病5年</t>
  </si>
  <si>
    <t>胆囊术后5年</t>
  </si>
  <si>
    <t>未手术</t>
  </si>
  <si>
    <t>门诊号</t>
  </si>
  <si>
    <t>CT</t>
  </si>
  <si>
    <t>0000507403</t>
  </si>
  <si>
    <t>右下肺背段，7mm×6mm</t>
  </si>
  <si>
    <t xml:space="preserve"> 65</t>
  </si>
  <si>
    <t>A.门诊就诊者</t>
  </si>
  <si>
    <t>早餐</t>
  </si>
  <si>
    <t xml:space="preserve"> 2</t>
  </si>
  <si>
    <t>一斤</t>
  </si>
  <si>
    <t xml:space="preserve"> 10</t>
  </si>
  <si>
    <t>左肺下叶前内基底段4mm</t>
  </si>
  <si>
    <t xml:space="preserve"> 173</t>
  </si>
  <si>
    <t xml:space="preserve"> 59</t>
  </si>
  <si>
    <t>8:00am</t>
  </si>
  <si>
    <t xml:space="preserve"> 0</t>
  </si>
  <si>
    <t xml:space="preserve"> 167</t>
  </si>
  <si>
    <t xml:space="preserve"> 70</t>
  </si>
  <si>
    <t>很少量</t>
  </si>
  <si>
    <t>胸膜炎</t>
  </si>
  <si>
    <t>胸腔剥离，</t>
  </si>
  <si>
    <t>父亲，肺癌</t>
  </si>
  <si>
    <t xml:space="preserve"> 161</t>
  </si>
  <si>
    <t xml:space="preserve"> 51</t>
  </si>
  <si>
    <t>朱燕媚</t>
  </si>
  <si>
    <t>早餐9：00</t>
  </si>
  <si>
    <t>0000173476</t>
  </si>
  <si>
    <t>左上、右下 3-4mm（多考虑炎性）</t>
  </si>
  <si>
    <t xml:space="preserve"> 168</t>
  </si>
  <si>
    <t>9：00早餐</t>
  </si>
  <si>
    <t>左肺上叶6mm×5mm（炎性空洞与囊腔型肺癌鉴别），左肺下叶4mm×4mm（考虑不典型腺瘤样增生结节可能性大）</t>
  </si>
  <si>
    <t xml:space="preserve"> 156</t>
  </si>
  <si>
    <t xml:space="preserve"> 48</t>
  </si>
  <si>
    <t>曾东枚</t>
  </si>
  <si>
    <t>8点20分</t>
  </si>
  <si>
    <t>不喝酒</t>
  </si>
  <si>
    <t>有，甲状腺术后</t>
  </si>
  <si>
    <t>奶奶肺癌</t>
  </si>
  <si>
    <t xml:space="preserve"> 170</t>
  </si>
  <si>
    <t xml:space="preserve"> 60</t>
  </si>
  <si>
    <t>早餐8点</t>
  </si>
  <si>
    <t>一周两次</t>
  </si>
  <si>
    <t>25年</t>
  </si>
  <si>
    <t>左上 7×5mm，余2-5mm（考虑炎性增殖）</t>
  </si>
  <si>
    <t xml:space="preserve"> 175</t>
  </si>
  <si>
    <t xml:space="preserve"> 85</t>
  </si>
  <si>
    <t>o</t>
  </si>
  <si>
    <t>父亲</t>
  </si>
  <si>
    <t>右肺上叶前段、下叶后基底段、左肺上叶前段磨玻璃结节，5×5mm,右中肺6×5mm磨玻璃结节，均密切随访除外恶性病变</t>
  </si>
  <si>
    <t xml:space="preserve"> 65.5</t>
  </si>
  <si>
    <t>纤维瘤</t>
  </si>
  <si>
    <t>左肺下叶外基底段6×7mm，考虑炎性结节</t>
  </si>
  <si>
    <t xml:space="preserve"> 172</t>
  </si>
  <si>
    <t xml:space="preserve"> 75</t>
  </si>
  <si>
    <t>肾移植</t>
  </si>
  <si>
    <t>左肺下叶背段及后基底段磨玻璃结节，6×5mm，考虑炎性结节</t>
  </si>
  <si>
    <t xml:space="preserve"> 176</t>
  </si>
  <si>
    <t xml:space="preserve"> 67</t>
  </si>
  <si>
    <t xml:space="preserve"> 5</t>
  </si>
  <si>
    <t>1年</t>
  </si>
  <si>
    <t>3两一周</t>
  </si>
  <si>
    <t>5年</t>
  </si>
  <si>
    <t>右中肺8mm×5mm,未除外周围型早期肺癌</t>
  </si>
  <si>
    <r>
      <rPr>
        <sz val="10"/>
        <color rgb="FF0432FF"/>
        <rFont val="宋体"/>
        <family val="3"/>
        <charset val="134"/>
      </rPr>
      <t>8mm右中肺结节（</t>
    </r>
    <r>
      <rPr>
        <sz val="10"/>
        <color rgb="FFEA3324"/>
        <rFont val="宋体"/>
        <family val="3"/>
        <charset val="134"/>
      </rPr>
      <t>后12-25号住院，245539</t>
    </r>
    <r>
      <rPr>
        <sz val="10"/>
        <color rgb="FF0432FF"/>
        <rFont val="宋体"/>
        <family val="3"/>
        <charset val="134"/>
      </rPr>
      <t>）</t>
    </r>
  </si>
  <si>
    <t xml:space="preserve"> 149</t>
  </si>
  <si>
    <t xml:space="preserve"> 39</t>
  </si>
  <si>
    <t xml:space="preserve"> 8</t>
  </si>
  <si>
    <t>爸爸鼻咽癌</t>
  </si>
  <si>
    <t>多发结节2-4mm，最大6mm，考虑炎性病变</t>
  </si>
  <si>
    <t xml:space="preserve"> 165</t>
  </si>
  <si>
    <t xml:space="preserve"> 96</t>
  </si>
  <si>
    <t>8时</t>
  </si>
  <si>
    <t>无：</t>
  </si>
  <si>
    <t>多发结节2-5mm，考虑炎性病变</t>
  </si>
  <si>
    <t xml:space="preserve"> 120</t>
  </si>
  <si>
    <t xml:space="preserve"> 7</t>
  </si>
  <si>
    <t>前纵隔术后复查</t>
  </si>
  <si>
    <t>8 点</t>
  </si>
  <si>
    <t>吃了面8点30左右</t>
  </si>
  <si>
    <t>一周2次</t>
  </si>
  <si>
    <t>右肺上叶尖段，后段小磨玻璃结节，直径约5mm,炎性结节可能</t>
  </si>
  <si>
    <t xml:space="preserve"> 56</t>
  </si>
  <si>
    <t>伯伯肺癌</t>
  </si>
  <si>
    <t>多发结节2-6mm,右肺上叶磨玻璃结节9mm，考虑炎性</t>
  </si>
  <si>
    <t xml:space="preserve"> 4</t>
  </si>
  <si>
    <t xml:space="preserve"> 1</t>
  </si>
  <si>
    <t>结石</t>
  </si>
  <si>
    <t>肾结石</t>
  </si>
  <si>
    <t>母亲</t>
  </si>
  <si>
    <t>多发结节2-4mm，考虑炎性；右肺下叶实性结节7mm×6mm，性质待定</t>
  </si>
  <si>
    <t xml:space="preserve"> 159</t>
  </si>
  <si>
    <t>胃息肉</t>
  </si>
  <si>
    <t>我父亲鼻咽癌</t>
  </si>
  <si>
    <t>无影像</t>
  </si>
  <si>
    <t>8.00   早餐</t>
  </si>
  <si>
    <t>1月1次（不定，少喝）</t>
  </si>
  <si>
    <t>15年</t>
  </si>
  <si>
    <t>爸爸肺肿瘤</t>
  </si>
  <si>
    <t>右肺上叶尖段磨玻璃结节，7mm×5mm，考虑不典型腺瘤样增生结节与原位癌鉴别</t>
  </si>
  <si>
    <t>多发结节,右肺下叶7mm×6mm，考虑炎性</t>
  </si>
  <si>
    <t xml:space="preserve"> 53</t>
  </si>
  <si>
    <t>九点</t>
  </si>
  <si>
    <t>姐姐白血病</t>
  </si>
  <si>
    <t>·0000083002</t>
  </si>
  <si>
    <t>2-3mm结节，考虑炎性结节</t>
  </si>
  <si>
    <t>我妈有胃癌</t>
  </si>
  <si>
    <t>2-10mm，考虑炎性结节</t>
  </si>
  <si>
    <t xml:space="preserve"> 160</t>
  </si>
  <si>
    <t xml:space="preserve"> 49</t>
  </si>
  <si>
    <t xml:space="preserve"> 5.30</t>
  </si>
  <si>
    <t>亲哥，食道癌</t>
  </si>
  <si>
    <t>3-4mm，炎性小结节</t>
  </si>
  <si>
    <t>粥粉</t>
  </si>
  <si>
    <t xml:space="preserve"> 13</t>
  </si>
  <si>
    <t>5月</t>
  </si>
  <si>
    <t>半斤</t>
  </si>
  <si>
    <t>左肺上叶7×8mm，左肺下叶8×7mm,建议三月后随访，余散在炎性结节</t>
  </si>
  <si>
    <t>王秀芳</t>
  </si>
  <si>
    <t>CT未见异常</t>
  </si>
  <si>
    <t xml:space="preserve"> 157</t>
  </si>
  <si>
    <t xml:space="preserve"> 54</t>
  </si>
  <si>
    <t>1970-09-92</t>
  </si>
  <si>
    <t>有</t>
  </si>
  <si>
    <t xml:space="preserve"> 178</t>
  </si>
  <si>
    <t>9点</t>
  </si>
  <si>
    <t>气胸手术</t>
  </si>
  <si>
    <t>左肺上叶前段8mm，注意肺癌可能，余肺散在结节考虑炎性</t>
  </si>
  <si>
    <t xml:space="preserve"> 169</t>
  </si>
  <si>
    <t xml:space="preserve"> 63</t>
  </si>
  <si>
    <t>肺癌术后1个月，CT未见异常</t>
  </si>
  <si>
    <t xml:space="preserve"> 155</t>
  </si>
  <si>
    <t>面条</t>
  </si>
  <si>
    <t>脑卒中后遗症</t>
  </si>
  <si>
    <t>卵巢囊肿切除术</t>
  </si>
  <si>
    <t>肺癌术后2个月，CT未见异常</t>
  </si>
  <si>
    <t>粥</t>
  </si>
  <si>
    <t>乳腺癌</t>
  </si>
  <si>
    <t>右肺下叶背段7mm×6mm,用药后较前缩小</t>
  </si>
  <si>
    <t xml:space="preserve"> 158</t>
  </si>
  <si>
    <t>右上肺腺癌0.7cm，术后10个月</t>
  </si>
  <si>
    <t xml:space="preserve"> 163</t>
  </si>
  <si>
    <t>右下肺腺癌1.1cm术后，一月</t>
  </si>
  <si>
    <r>
      <rPr>
        <sz val="10"/>
        <color rgb="FF0432FF"/>
        <rFont val="宋体"/>
        <family val="3"/>
        <charset val="134"/>
      </rPr>
      <t>右下肺癌根治术后（</t>
    </r>
    <r>
      <rPr>
        <sz val="10"/>
        <color rgb="FFEA3324"/>
        <rFont val="宋体"/>
        <family val="3"/>
        <charset val="134"/>
      </rPr>
      <t>21.11.16日住院，217332</t>
    </r>
    <r>
      <rPr>
        <sz val="10"/>
        <color rgb="FF0432FF"/>
        <rFont val="宋体"/>
        <family val="3"/>
        <charset val="134"/>
      </rPr>
      <t>）</t>
    </r>
  </si>
  <si>
    <t xml:space="preserve"> 45</t>
  </si>
  <si>
    <t>九点半，面条</t>
  </si>
  <si>
    <t>术后2个月复查，未见异常</t>
  </si>
  <si>
    <r>
      <rPr>
        <sz val="10"/>
        <color rgb="FF0432FF"/>
        <rFont val="宋体"/>
        <family val="3"/>
        <charset val="134"/>
      </rPr>
      <t>右上纵膈神经源性肿瘤切除术后（</t>
    </r>
    <r>
      <rPr>
        <sz val="10"/>
        <color rgb="FFEA3324"/>
        <rFont val="宋体"/>
        <family val="3"/>
        <charset val="134"/>
      </rPr>
      <t>之前吹过</t>
    </r>
    <r>
      <rPr>
        <sz val="10"/>
        <color rgb="FF0432FF"/>
        <rFont val="宋体"/>
        <family val="3"/>
        <charset val="134"/>
      </rPr>
      <t>）</t>
    </r>
  </si>
  <si>
    <t>术后一月复查，未见异常</t>
  </si>
  <si>
    <r>
      <rPr>
        <sz val="10"/>
        <color rgb="FF0432FF"/>
        <rFont val="宋体"/>
        <family val="3"/>
        <charset val="134"/>
      </rPr>
      <t>肺癌术后</t>
    </r>
    <r>
      <rPr>
        <sz val="10"/>
        <color rgb="FFEA3324"/>
        <rFont val="宋体"/>
        <family val="3"/>
        <charset val="134"/>
      </rPr>
      <t>（21.11.17日住院，244227）</t>
    </r>
  </si>
  <si>
    <t>右肺下叶6mm，良性结节可能性大</t>
  </si>
  <si>
    <t xml:space="preserve"> 62</t>
  </si>
  <si>
    <t>妈淋巴癌</t>
  </si>
  <si>
    <t>·YA00046130</t>
  </si>
  <si>
    <t>肺大疱，炎性小结节</t>
  </si>
  <si>
    <t>上午8点半</t>
  </si>
  <si>
    <t xml:space="preserve"> 15</t>
  </si>
  <si>
    <t>1星期</t>
  </si>
  <si>
    <t>我爸有肺癌</t>
  </si>
  <si>
    <t>曹达伟</t>
  </si>
  <si>
    <t>右上肺腺癌1cm,近3个月</t>
  </si>
  <si>
    <t xml:space="preserve"> 58</t>
  </si>
  <si>
    <t>右上肺切除</t>
  </si>
  <si>
    <t>右下肺低分化腺癌2.5cm,一个月</t>
  </si>
  <si>
    <t>1个月</t>
  </si>
  <si>
    <t>2年</t>
  </si>
  <si>
    <t>右肺下叶7mm，不除外肿瘤</t>
  </si>
  <si>
    <t>我妈妈有胆管癌</t>
  </si>
  <si>
    <t>右下肺切除，考虑结核，6个月</t>
  </si>
  <si>
    <t>8点半</t>
  </si>
  <si>
    <t>一周三次</t>
  </si>
  <si>
    <t>6个月</t>
  </si>
  <si>
    <t>左上肺腺癌IV期，</t>
  </si>
  <si>
    <t xml:space="preserve"> 181</t>
  </si>
  <si>
    <t>奥希替尼</t>
  </si>
  <si>
    <t>活检取样</t>
  </si>
  <si>
    <t>炎性肉芽肿</t>
  </si>
  <si>
    <t xml:space="preserve"> 164</t>
  </si>
  <si>
    <t xml:space="preserve"> 69</t>
  </si>
  <si>
    <t>第二批整理</t>
    <phoneticPr fontId="1" type="noConversion"/>
  </si>
  <si>
    <t>0.4cm</t>
  </si>
  <si>
    <t>1.5cm</t>
    <phoneticPr fontId="1" type="noConversion"/>
  </si>
  <si>
    <t>0.8cm</t>
    <phoneticPr fontId="1" type="noConversion"/>
  </si>
  <si>
    <r>
      <rPr>
        <sz val="12"/>
        <color theme="1"/>
        <rFont val="仿宋"/>
        <family val="3"/>
        <charset val="134"/>
      </rPr>
      <t>血检</t>
    </r>
    <r>
      <rPr>
        <sz val="12"/>
        <color theme="1"/>
        <rFont val="Times New Roman"/>
        <family val="1"/>
      </rPr>
      <t>-</t>
    </r>
    <r>
      <rPr>
        <sz val="12"/>
        <color theme="1"/>
        <rFont val="仿宋"/>
        <family val="3"/>
        <charset val="134"/>
      </rPr>
      <t>肺肿瘤组合</t>
    </r>
    <phoneticPr fontId="1" type="noConversion"/>
  </si>
  <si>
    <r>
      <t>(i2)</t>
    </r>
    <r>
      <rPr>
        <sz val="12"/>
        <color theme="1"/>
        <rFont val="仿宋"/>
        <family val="3"/>
        <charset val="134"/>
      </rPr>
      <t>男性肿瘤筛查组合</t>
    </r>
    <phoneticPr fontId="1" type="noConversion"/>
  </si>
  <si>
    <r>
      <t>(i2)</t>
    </r>
    <r>
      <rPr>
        <sz val="12"/>
        <color theme="1"/>
        <rFont val="仿宋"/>
        <family val="3"/>
        <charset val="134"/>
      </rPr>
      <t>女性肿瘤筛查组合</t>
    </r>
    <phoneticPr fontId="1" type="noConversion"/>
  </si>
  <si>
    <r>
      <t>(i2+e4)</t>
    </r>
    <r>
      <rPr>
        <sz val="12"/>
        <color theme="1"/>
        <rFont val="仿宋"/>
        <family val="3"/>
        <charset val="134"/>
      </rPr>
      <t>消化肿瘤组合</t>
    </r>
  </si>
  <si>
    <r>
      <t>CT</t>
    </r>
    <r>
      <rPr>
        <sz val="12"/>
        <color theme="1"/>
        <rFont val="仿宋"/>
        <family val="3"/>
        <charset val="134"/>
      </rPr>
      <t>检查</t>
    </r>
    <phoneticPr fontId="1" type="noConversion"/>
  </si>
  <si>
    <r>
      <rPr>
        <b/>
        <sz val="12"/>
        <color theme="1"/>
        <rFont val="仿宋"/>
        <family val="3"/>
        <charset val="134"/>
      </rPr>
      <t>术前用药情况</t>
    </r>
    <phoneticPr fontId="1" type="noConversion"/>
  </si>
  <si>
    <r>
      <rPr>
        <b/>
        <i/>
        <sz val="12"/>
        <color theme="1"/>
        <rFont val="仿宋"/>
        <family val="3"/>
        <charset val="134"/>
      </rPr>
      <t>映射随机</t>
    </r>
    <r>
      <rPr>
        <b/>
        <i/>
        <sz val="12"/>
        <color theme="1"/>
        <rFont val="Times New Roman"/>
        <family val="1"/>
      </rPr>
      <t>ID</t>
    </r>
  </si>
  <si>
    <r>
      <rPr>
        <b/>
        <i/>
        <sz val="12"/>
        <color theme="1"/>
        <rFont val="仿宋"/>
        <family val="3"/>
        <charset val="134"/>
      </rPr>
      <t>姓名缩写</t>
    </r>
  </si>
  <si>
    <r>
      <rPr>
        <b/>
        <i/>
        <sz val="12"/>
        <color theme="1"/>
        <rFont val="仿宋"/>
        <family val="3"/>
        <charset val="134"/>
      </rPr>
      <t>住院</t>
    </r>
    <r>
      <rPr>
        <b/>
        <i/>
        <sz val="12"/>
        <color theme="1"/>
        <rFont val="Times New Roman"/>
        <family val="1"/>
      </rPr>
      <t>/</t>
    </r>
    <r>
      <rPr>
        <b/>
        <i/>
        <sz val="12"/>
        <color theme="1"/>
        <rFont val="仿宋"/>
        <family val="3"/>
        <charset val="134"/>
      </rPr>
      <t>门诊号</t>
    </r>
  </si>
  <si>
    <r>
      <rPr>
        <b/>
        <i/>
        <sz val="12"/>
        <color theme="1"/>
        <rFont val="仿宋"/>
        <family val="3"/>
        <charset val="134"/>
      </rPr>
      <t>诊断</t>
    </r>
    <r>
      <rPr>
        <b/>
        <i/>
        <sz val="12"/>
        <color theme="1"/>
        <rFont val="Times New Roman"/>
        <family val="1"/>
      </rPr>
      <t>/</t>
    </r>
    <r>
      <rPr>
        <b/>
        <i/>
        <sz val="12"/>
        <color theme="1"/>
        <rFont val="仿宋"/>
        <family val="3"/>
        <charset val="134"/>
      </rPr>
      <t>肿瘤分型</t>
    </r>
  </si>
  <si>
    <r>
      <rPr>
        <b/>
        <i/>
        <sz val="12"/>
        <color theme="1"/>
        <rFont val="仿宋"/>
        <family val="3"/>
        <charset val="134"/>
      </rPr>
      <t>病理结果</t>
    </r>
  </si>
  <si>
    <r>
      <rPr>
        <b/>
        <i/>
        <sz val="12"/>
        <color theme="1"/>
        <rFont val="仿宋"/>
        <family val="3"/>
        <charset val="134"/>
      </rPr>
      <t>细胞类型</t>
    </r>
    <phoneticPr fontId="1" type="noConversion"/>
  </si>
  <si>
    <r>
      <rPr>
        <b/>
        <i/>
        <sz val="12"/>
        <color theme="1"/>
        <rFont val="仿宋"/>
        <family val="3"/>
        <charset val="134"/>
      </rPr>
      <t>肺部位</t>
    </r>
    <phoneticPr fontId="1" type="noConversion"/>
  </si>
  <si>
    <r>
      <rPr>
        <b/>
        <i/>
        <sz val="12"/>
        <color theme="1"/>
        <rFont val="仿宋"/>
        <family val="3"/>
        <charset val="134"/>
      </rPr>
      <t>结节大小</t>
    </r>
    <phoneticPr fontId="1" type="noConversion"/>
  </si>
  <si>
    <r>
      <rPr>
        <b/>
        <i/>
        <sz val="12"/>
        <color theme="1"/>
        <rFont val="仿宋"/>
        <family val="3"/>
        <charset val="134"/>
      </rPr>
      <t>结节个数</t>
    </r>
    <phoneticPr fontId="1" type="noConversion"/>
  </si>
  <si>
    <r>
      <rPr>
        <b/>
        <i/>
        <sz val="12"/>
        <color theme="1"/>
        <rFont val="仿宋"/>
        <family val="3"/>
        <charset val="134"/>
      </rPr>
      <t>淋巴转移</t>
    </r>
    <phoneticPr fontId="1" type="noConversion"/>
  </si>
  <si>
    <r>
      <rPr>
        <b/>
        <i/>
        <sz val="12"/>
        <color theme="1"/>
        <rFont val="仿宋"/>
        <family val="3"/>
        <charset val="134"/>
      </rPr>
      <t>血液转移</t>
    </r>
    <phoneticPr fontId="1" type="noConversion"/>
  </si>
  <si>
    <r>
      <rPr>
        <b/>
        <i/>
        <sz val="12"/>
        <color rgb="FF0432FF"/>
        <rFont val="仿宋"/>
        <family val="3"/>
        <charset val="134"/>
      </rPr>
      <t>身高</t>
    </r>
    <r>
      <rPr>
        <b/>
        <i/>
        <sz val="12"/>
        <color rgb="FF0432FF"/>
        <rFont val="Times New Roman"/>
        <family val="1"/>
      </rPr>
      <t>cm</t>
    </r>
  </si>
  <si>
    <r>
      <rPr>
        <b/>
        <i/>
        <sz val="12"/>
        <color rgb="FF0432FF"/>
        <rFont val="仿宋"/>
        <family val="3"/>
        <charset val="134"/>
      </rPr>
      <t>体重</t>
    </r>
    <r>
      <rPr>
        <b/>
        <i/>
        <sz val="12"/>
        <color rgb="FF0432FF"/>
        <rFont val="Times New Roman"/>
        <family val="1"/>
      </rPr>
      <t>Kg</t>
    </r>
  </si>
  <si>
    <r>
      <t>2.</t>
    </r>
    <r>
      <rPr>
        <b/>
        <i/>
        <sz val="12"/>
        <color rgb="FFC00000"/>
        <rFont val="仿宋"/>
        <family val="3"/>
        <charset val="134"/>
      </rPr>
      <t>性别</t>
    </r>
  </si>
  <si>
    <r>
      <t>3.</t>
    </r>
    <r>
      <rPr>
        <b/>
        <i/>
        <sz val="12"/>
        <color indexed="8"/>
        <rFont val="仿宋"/>
        <family val="3"/>
        <charset val="134"/>
      </rPr>
      <t>出生年月日</t>
    </r>
  </si>
  <si>
    <r>
      <t>3.</t>
    </r>
    <r>
      <rPr>
        <b/>
        <i/>
        <sz val="12"/>
        <color rgb="FF0432FF"/>
        <rFont val="仿宋"/>
        <family val="3"/>
        <charset val="134"/>
      </rPr>
      <t>计算年龄</t>
    </r>
    <phoneticPr fontId="1" type="noConversion"/>
  </si>
  <si>
    <r>
      <rPr>
        <b/>
        <i/>
        <sz val="12"/>
        <color rgb="FFC00000"/>
        <rFont val="仿宋"/>
        <family val="3"/>
        <charset val="134"/>
      </rPr>
      <t>吸烟情况</t>
    </r>
    <phoneticPr fontId="1" type="noConversion"/>
  </si>
  <si>
    <r>
      <rPr>
        <b/>
        <i/>
        <sz val="12"/>
        <color theme="1"/>
        <rFont val="仿宋"/>
        <family val="3"/>
        <charset val="134"/>
      </rPr>
      <t>门诊</t>
    </r>
    <r>
      <rPr>
        <b/>
        <i/>
        <sz val="12"/>
        <color theme="1"/>
        <rFont val="Times New Roman"/>
        <family val="1"/>
      </rPr>
      <t>OR</t>
    </r>
    <r>
      <rPr>
        <b/>
        <i/>
        <sz val="12"/>
        <color theme="1"/>
        <rFont val="仿宋"/>
        <family val="3"/>
        <charset val="134"/>
      </rPr>
      <t>住院</t>
    </r>
  </si>
  <si>
    <r>
      <rPr>
        <b/>
        <i/>
        <sz val="12"/>
        <color theme="1"/>
        <rFont val="仿宋"/>
        <family val="3"/>
        <charset val="134"/>
      </rPr>
      <t>标本采样日期</t>
    </r>
    <phoneticPr fontId="1" type="noConversion"/>
  </si>
  <si>
    <r>
      <rPr>
        <b/>
        <i/>
        <sz val="12"/>
        <color theme="1"/>
        <rFont val="仿宋"/>
        <family val="3"/>
        <charset val="134"/>
      </rPr>
      <t>采样相对时间</t>
    </r>
    <phoneticPr fontId="1" type="noConversion"/>
  </si>
  <si>
    <r>
      <rPr>
        <b/>
        <i/>
        <sz val="12"/>
        <color rgb="FF0432FF"/>
        <rFont val="仿宋"/>
        <family val="3"/>
        <charset val="134"/>
      </rPr>
      <t>标本编码</t>
    </r>
  </si>
  <si>
    <r>
      <rPr>
        <b/>
        <i/>
        <sz val="12"/>
        <color theme="1"/>
        <rFont val="仿宋"/>
        <family val="3"/>
        <charset val="134"/>
      </rPr>
      <t>备注</t>
    </r>
    <phoneticPr fontId="1" type="noConversion"/>
  </si>
  <si>
    <r>
      <rPr>
        <b/>
        <i/>
        <sz val="12"/>
        <color theme="1"/>
        <rFont val="仿宋"/>
        <family val="3"/>
        <charset val="134"/>
      </rPr>
      <t>癌胚抗原</t>
    </r>
    <r>
      <rPr>
        <b/>
        <i/>
        <sz val="12"/>
        <color theme="1"/>
        <rFont val="Times New Roman"/>
        <family val="1"/>
      </rPr>
      <t>(CEA)</t>
    </r>
  </si>
  <si>
    <r>
      <rPr>
        <b/>
        <i/>
        <sz val="12"/>
        <color theme="1"/>
        <rFont val="仿宋"/>
        <family val="3"/>
        <charset val="134"/>
      </rPr>
      <t>检测时间</t>
    </r>
    <phoneticPr fontId="1" type="noConversion"/>
  </si>
  <si>
    <r>
      <t>β-</t>
    </r>
    <r>
      <rPr>
        <b/>
        <i/>
        <sz val="12"/>
        <color theme="1"/>
        <rFont val="仿宋"/>
        <family val="3"/>
        <charset val="134"/>
      </rPr>
      <t>人绒毛促性腺激素</t>
    </r>
  </si>
  <si>
    <r>
      <rPr>
        <b/>
        <i/>
        <sz val="12"/>
        <color theme="1"/>
        <rFont val="仿宋"/>
        <family val="3"/>
        <charset val="134"/>
      </rPr>
      <t>甲胎蛋白</t>
    </r>
    <r>
      <rPr>
        <b/>
        <i/>
        <sz val="12"/>
        <color theme="1"/>
        <rFont val="Times New Roman"/>
        <family val="1"/>
      </rPr>
      <t>(AFP)</t>
    </r>
  </si>
  <si>
    <r>
      <rPr>
        <b/>
        <i/>
        <sz val="12"/>
        <color theme="1"/>
        <rFont val="仿宋"/>
        <family val="3"/>
        <charset val="134"/>
      </rPr>
      <t>甲状腺球蛋白</t>
    </r>
  </si>
  <si>
    <r>
      <rPr>
        <b/>
        <i/>
        <sz val="12"/>
        <color theme="1"/>
        <rFont val="仿宋"/>
        <family val="3"/>
        <charset val="134"/>
      </rPr>
      <t>前列腺特异抗原</t>
    </r>
    <r>
      <rPr>
        <b/>
        <i/>
        <sz val="12"/>
        <color theme="1"/>
        <rFont val="Times New Roman"/>
        <family val="1"/>
      </rPr>
      <t>(TPSA)</t>
    </r>
  </si>
  <si>
    <r>
      <rPr>
        <b/>
        <i/>
        <sz val="12"/>
        <color theme="1"/>
        <rFont val="仿宋"/>
        <family val="3"/>
        <charset val="134"/>
      </rPr>
      <t>铁蛋白</t>
    </r>
    <r>
      <rPr>
        <b/>
        <i/>
        <sz val="12"/>
        <color theme="1"/>
        <rFont val="Times New Roman"/>
        <family val="1"/>
      </rPr>
      <t>(Fer)</t>
    </r>
  </si>
  <si>
    <r>
      <rPr>
        <b/>
        <i/>
        <sz val="12"/>
        <color theme="1"/>
        <rFont val="仿宋"/>
        <family val="3"/>
        <charset val="134"/>
      </rPr>
      <t>游离</t>
    </r>
    <r>
      <rPr>
        <b/>
        <i/>
        <sz val="12"/>
        <color theme="1"/>
        <rFont val="Times New Roman"/>
        <family val="1"/>
      </rPr>
      <t>/</t>
    </r>
    <r>
      <rPr>
        <b/>
        <i/>
        <sz val="12"/>
        <color theme="1"/>
        <rFont val="仿宋"/>
        <family val="3"/>
        <charset val="134"/>
      </rPr>
      <t>总前列腺特异抗原</t>
    </r>
  </si>
  <si>
    <r>
      <rPr>
        <b/>
        <i/>
        <sz val="12"/>
        <color theme="1"/>
        <rFont val="仿宋"/>
        <family val="3"/>
        <charset val="134"/>
      </rPr>
      <t>游离前列腺特异抗原</t>
    </r>
    <r>
      <rPr>
        <b/>
        <i/>
        <sz val="12"/>
        <color theme="1"/>
        <rFont val="Times New Roman"/>
        <family val="1"/>
      </rPr>
      <t>(FPSA)</t>
    </r>
  </si>
  <si>
    <r>
      <rPr>
        <b/>
        <i/>
        <sz val="12"/>
        <color theme="1"/>
        <rFont val="仿宋"/>
        <family val="3"/>
        <charset val="134"/>
      </rPr>
      <t>检测时间</t>
    </r>
    <phoneticPr fontId="1" type="noConversion"/>
  </si>
  <si>
    <r>
      <rPr>
        <b/>
        <i/>
        <sz val="12"/>
        <color theme="1"/>
        <rFont val="仿宋"/>
        <family val="3"/>
        <charset val="134"/>
      </rPr>
      <t>鳞癌抗原</t>
    </r>
    <r>
      <rPr>
        <b/>
        <i/>
        <sz val="12"/>
        <color theme="1"/>
        <rFont val="Times New Roman"/>
        <family val="1"/>
      </rPr>
      <t>(SCC)</t>
    </r>
  </si>
  <si>
    <r>
      <rPr>
        <b/>
        <i/>
        <sz val="12"/>
        <color theme="1"/>
        <rFont val="仿宋"/>
        <family val="3"/>
        <charset val="134"/>
      </rPr>
      <t>胃蛋白酶原</t>
    </r>
    <r>
      <rPr>
        <b/>
        <i/>
        <sz val="12"/>
        <color theme="1"/>
        <rFont val="Times New Roman"/>
        <family val="1"/>
      </rPr>
      <t>I(PG I)</t>
    </r>
  </si>
  <si>
    <r>
      <rPr>
        <b/>
        <i/>
        <sz val="12"/>
        <color theme="1"/>
        <rFont val="仿宋"/>
        <family val="3"/>
        <charset val="134"/>
      </rPr>
      <t>胃蛋白酶原</t>
    </r>
    <r>
      <rPr>
        <b/>
        <i/>
        <sz val="12"/>
        <color theme="1"/>
        <rFont val="Times New Roman"/>
        <family val="1"/>
      </rPr>
      <t>II(PG II)</t>
    </r>
  </si>
  <si>
    <r>
      <rPr>
        <b/>
        <i/>
        <sz val="12"/>
        <color theme="1"/>
        <rFont val="仿宋"/>
        <family val="3"/>
        <charset val="134"/>
      </rPr>
      <t>用药时间</t>
    </r>
    <phoneticPr fontId="1" type="noConversion"/>
  </si>
  <si>
    <r>
      <rPr>
        <b/>
        <i/>
        <sz val="12"/>
        <color theme="1"/>
        <rFont val="仿宋"/>
        <family val="3"/>
        <charset val="134"/>
      </rPr>
      <t>大小</t>
    </r>
    <phoneticPr fontId="1" type="noConversion"/>
  </si>
  <si>
    <r>
      <rPr>
        <b/>
        <i/>
        <sz val="10"/>
        <color theme="1"/>
        <rFont val="仿宋"/>
        <family val="3"/>
        <charset val="134"/>
      </rPr>
      <t>特征描述</t>
    </r>
    <phoneticPr fontId="1" type="noConversion"/>
  </si>
  <si>
    <r>
      <rPr>
        <b/>
        <i/>
        <sz val="12"/>
        <color theme="1"/>
        <rFont val="仿宋"/>
        <family val="3"/>
        <charset val="134"/>
      </rPr>
      <t>其他</t>
    </r>
    <phoneticPr fontId="1" type="noConversion"/>
  </si>
  <si>
    <r>
      <rPr>
        <b/>
        <i/>
        <sz val="12"/>
        <color theme="1"/>
        <rFont val="仿宋"/>
        <family val="3"/>
        <charset val="134"/>
      </rPr>
      <t>用药时间</t>
    </r>
    <phoneticPr fontId="1" type="noConversion"/>
  </si>
  <si>
    <r>
      <rPr>
        <b/>
        <i/>
        <sz val="12"/>
        <color theme="1"/>
        <rFont val="仿宋"/>
        <family val="3"/>
        <charset val="134"/>
      </rPr>
      <t>药品</t>
    </r>
    <phoneticPr fontId="1" type="noConversion"/>
  </si>
  <si>
    <r>
      <rPr>
        <sz val="12"/>
        <color theme="1"/>
        <rFont val="仿宋"/>
        <family val="3"/>
        <charset val="134"/>
      </rPr>
      <t>肺腺癌</t>
    </r>
  </si>
  <si>
    <r>
      <rPr>
        <sz val="12"/>
        <color theme="1"/>
        <rFont val="仿宋"/>
        <family val="3"/>
        <charset val="134"/>
      </rPr>
      <t>肺腺癌，腺泡为主型</t>
    </r>
    <phoneticPr fontId="1" type="noConversion"/>
  </si>
  <si>
    <r>
      <rPr>
        <sz val="12"/>
        <color theme="1"/>
        <rFont val="仿宋"/>
        <family val="3"/>
        <charset val="134"/>
      </rPr>
      <t>右中肺</t>
    </r>
    <phoneticPr fontId="1" type="noConversion"/>
  </si>
  <si>
    <t>0.5cm</t>
    <phoneticPr fontId="1" type="noConversion"/>
  </si>
  <si>
    <r>
      <rPr>
        <sz val="12"/>
        <color theme="1"/>
        <rFont val="仿宋"/>
        <family val="3"/>
        <charset val="134"/>
      </rPr>
      <t>未见</t>
    </r>
    <phoneticPr fontId="1" type="noConversion"/>
  </si>
  <si>
    <r>
      <t>A.</t>
    </r>
    <r>
      <rPr>
        <sz val="12"/>
        <color rgb="FF0432FF"/>
        <rFont val="仿宋"/>
        <family val="3"/>
        <charset val="134"/>
      </rPr>
      <t>男性</t>
    </r>
  </si>
  <si>
    <r>
      <t>A.</t>
    </r>
    <r>
      <rPr>
        <sz val="11"/>
        <color indexed="8"/>
        <rFont val="仿宋"/>
        <family val="3"/>
        <charset val="134"/>
      </rPr>
      <t>无吸烟</t>
    </r>
  </si>
  <si>
    <r>
      <rPr>
        <sz val="12"/>
        <color theme="1"/>
        <rFont val="仿宋"/>
        <family val="3"/>
        <charset val="134"/>
      </rPr>
      <t>住院</t>
    </r>
  </si>
  <si>
    <r>
      <rPr>
        <sz val="12"/>
        <color theme="1"/>
        <rFont val="仿宋"/>
        <family val="3"/>
        <charset val="134"/>
      </rPr>
      <t>正常</t>
    </r>
    <phoneticPr fontId="1" type="noConversion"/>
  </si>
  <si>
    <r>
      <rPr>
        <sz val="12"/>
        <color theme="1"/>
        <rFont val="仿宋"/>
        <family val="3"/>
        <charset val="134"/>
      </rPr>
      <t>正常</t>
    </r>
    <phoneticPr fontId="1" type="noConversion"/>
  </si>
  <si>
    <r>
      <rPr>
        <sz val="12"/>
        <color theme="1"/>
        <rFont val="仿宋"/>
        <family val="3"/>
        <charset val="134"/>
      </rPr>
      <t>正常</t>
    </r>
    <phoneticPr fontId="1" type="noConversion"/>
  </si>
  <si>
    <r>
      <rPr>
        <sz val="12"/>
        <color theme="1"/>
        <rFont val="仿宋"/>
        <family val="3"/>
        <charset val="134"/>
      </rPr>
      <t>正常</t>
    </r>
    <phoneticPr fontId="1" type="noConversion"/>
  </si>
  <si>
    <r>
      <rPr>
        <sz val="12"/>
        <color theme="1"/>
        <rFont val="仿宋"/>
        <family val="3"/>
        <charset val="134"/>
      </rPr>
      <t>正常</t>
    </r>
    <phoneticPr fontId="1" type="noConversion"/>
  </si>
  <si>
    <r>
      <rPr>
        <sz val="12"/>
        <color rgb="FFFF0000"/>
        <rFont val="仿宋"/>
        <family val="3"/>
        <charset val="134"/>
      </rPr>
      <t>高</t>
    </r>
    <phoneticPr fontId="1" type="noConversion"/>
  </si>
  <si>
    <r>
      <rPr>
        <sz val="12"/>
        <color theme="1"/>
        <rFont val="仿宋"/>
        <family val="3"/>
        <charset val="134"/>
      </rPr>
      <t>正常</t>
    </r>
    <phoneticPr fontId="1" type="noConversion"/>
  </si>
  <si>
    <r>
      <rPr>
        <sz val="10"/>
        <color theme="1"/>
        <rFont val="仿宋"/>
        <family val="3"/>
        <charset val="134"/>
      </rPr>
      <t>磨玻璃密度结节</t>
    </r>
  </si>
  <si>
    <r>
      <rPr>
        <sz val="12"/>
        <color theme="1"/>
        <rFont val="仿宋"/>
        <family val="3"/>
        <charset val="134"/>
      </rPr>
      <t>地奥司明，肿痛安胶囊</t>
    </r>
  </si>
  <si>
    <r>
      <rPr>
        <sz val="12"/>
        <color theme="1"/>
        <rFont val="仿宋"/>
        <family val="3"/>
        <charset val="134"/>
      </rPr>
      <t>肺腺癌，腺泡为主型</t>
    </r>
    <phoneticPr fontId="1" type="noConversion"/>
  </si>
  <si>
    <t>0.5cm</t>
    <phoneticPr fontId="1" type="noConversion"/>
  </si>
  <si>
    <r>
      <rPr>
        <sz val="12"/>
        <color theme="1"/>
        <rFont val="仿宋"/>
        <family val="3"/>
        <charset val="134"/>
      </rPr>
      <t>未见</t>
    </r>
    <phoneticPr fontId="1" type="noConversion"/>
  </si>
  <si>
    <r>
      <rPr>
        <sz val="12"/>
        <color theme="1"/>
        <rFont val="仿宋"/>
        <family val="3"/>
        <charset val="134"/>
      </rPr>
      <t>腺泡为主型</t>
    </r>
    <phoneticPr fontId="1" type="noConversion"/>
  </si>
  <si>
    <r>
      <rPr>
        <sz val="12"/>
        <color theme="1"/>
        <rFont val="仿宋"/>
        <family val="3"/>
        <charset val="134"/>
      </rPr>
      <t>右下肺</t>
    </r>
    <phoneticPr fontId="1" type="noConversion"/>
  </si>
  <si>
    <t>1.1cm</t>
    <phoneticPr fontId="1" type="noConversion"/>
  </si>
  <si>
    <r>
      <rPr>
        <sz val="10"/>
        <color theme="1"/>
        <rFont val="仿宋"/>
        <family val="3"/>
        <charset val="134"/>
      </rPr>
      <t>混合磨玻璃结节，边界清楚毛糙，边缘见扩张的支气管</t>
    </r>
  </si>
  <si>
    <r>
      <rPr>
        <sz val="12"/>
        <color theme="1"/>
        <rFont val="仿宋"/>
        <family val="3"/>
        <charset val="134"/>
      </rPr>
      <t>无</t>
    </r>
  </si>
  <si>
    <r>
      <rPr>
        <sz val="12"/>
        <color rgb="FFFF0000"/>
        <rFont val="仿宋"/>
        <family val="3"/>
        <charset val="134"/>
      </rPr>
      <t>有</t>
    </r>
    <phoneticPr fontId="1" type="noConversion"/>
  </si>
  <si>
    <r>
      <rPr>
        <sz val="12"/>
        <color rgb="FFFF0000"/>
        <rFont val="仿宋"/>
        <family val="3"/>
        <charset val="134"/>
      </rPr>
      <t>有</t>
    </r>
    <phoneticPr fontId="1" type="noConversion"/>
  </si>
  <si>
    <r>
      <t>B.</t>
    </r>
    <r>
      <rPr>
        <sz val="11"/>
        <color indexed="8"/>
        <rFont val="仿宋"/>
        <family val="3"/>
        <charset val="134"/>
      </rPr>
      <t>目前吸烟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大于</t>
    </r>
    <r>
      <rPr>
        <sz val="11"/>
        <color indexed="8"/>
        <rFont val="Times New Roman"/>
        <family val="1"/>
      </rPr>
      <t>30</t>
    </r>
    <r>
      <rPr>
        <sz val="11"/>
        <color indexed="8"/>
        <rFont val="仿宋"/>
        <family val="3"/>
        <charset val="134"/>
      </rPr>
      <t>支每日</t>
    </r>
    <r>
      <rPr>
        <sz val="11"/>
        <color indexed="8"/>
        <rFont val="Times New Roman"/>
        <family val="1"/>
      </rPr>
      <t xml:space="preserve"> / 50</t>
    </r>
    <r>
      <rPr>
        <sz val="11"/>
        <color indexed="8"/>
        <rFont val="仿宋"/>
        <family val="3"/>
        <charset val="134"/>
      </rPr>
      <t>年烟龄</t>
    </r>
    <phoneticPr fontId="1" type="noConversion"/>
  </si>
  <si>
    <r>
      <rPr>
        <sz val="12"/>
        <color rgb="FFFF0000"/>
        <rFont val="仿宋"/>
        <family val="3"/>
        <charset val="134"/>
      </rPr>
      <t>高</t>
    </r>
    <phoneticPr fontId="1" type="noConversion"/>
  </si>
  <si>
    <r>
      <rPr>
        <sz val="10"/>
        <color theme="1"/>
        <rFont val="仿宋"/>
        <family val="3"/>
        <charset val="134"/>
      </rPr>
      <t>支气管狭窄，僵硬，不均匀强化</t>
    </r>
  </si>
  <si>
    <r>
      <rPr>
        <sz val="12"/>
        <color theme="1"/>
        <rFont val="仿宋"/>
        <family val="3"/>
        <charset val="134"/>
      </rPr>
      <t>腺泡为主型</t>
    </r>
    <r>
      <rPr>
        <sz val="12"/>
        <color theme="1"/>
        <rFont val="Times New Roman"/>
        <family val="1"/>
      </rPr>
      <t>,</t>
    </r>
    <r>
      <rPr>
        <sz val="12"/>
        <color theme="1"/>
        <rFont val="仿宋"/>
        <family val="3"/>
        <charset val="134"/>
      </rPr>
      <t>累及肺被膜</t>
    </r>
    <phoneticPr fontId="1" type="noConversion"/>
  </si>
  <si>
    <t>2cm</t>
    <phoneticPr fontId="1" type="noConversion"/>
  </si>
  <si>
    <r>
      <t>B.</t>
    </r>
    <r>
      <rPr>
        <sz val="12"/>
        <color rgb="FF0432FF"/>
        <rFont val="仿宋"/>
        <family val="3"/>
        <charset val="134"/>
      </rPr>
      <t>女性</t>
    </r>
  </si>
  <si>
    <r>
      <rPr>
        <sz val="12"/>
        <color theme="1"/>
        <rFont val="仿宋"/>
        <family val="3"/>
        <charset val="134"/>
      </rPr>
      <t>正常</t>
    </r>
    <phoneticPr fontId="1" type="noConversion"/>
  </si>
  <si>
    <r>
      <rPr>
        <sz val="10"/>
        <color theme="1"/>
        <rFont val="仿宋"/>
        <family val="3"/>
        <charset val="134"/>
      </rPr>
      <t>实性结节，边界较清，小空泡影，边缘毛糙，支气管分支闭塞，邻近胸膜牵拉</t>
    </r>
  </si>
  <si>
    <r>
      <rPr>
        <sz val="12"/>
        <color theme="1"/>
        <rFont val="仿宋"/>
        <family val="3"/>
        <charset val="134"/>
      </rPr>
      <t>参松养心胶囊，能气朗片，</t>
    </r>
    <r>
      <rPr>
        <sz val="12"/>
        <color rgb="FFFF0000"/>
        <rFont val="仿宋"/>
        <family val="3"/>
        <charset val="134"/>
      </rPr>
      <t>宝丽亚（喷喉）</t>
    </r>
    <phoneticPr fontId="1" type="noConversion"/>
  </si>
  <si>
    <r>
      <rPr>
        <sz val="12"/>
        <color theme="1"/>
        <rFont val="仿宋"/>
        <family val="3"/>
        <charset val="134"/>
      </rPr>
      <t>腺泡为主型，部分为乳头型（</t>
    </r>
    <r>
      <rPr>
        <sz val="12"/>
        <color theme="1"/>
        <rFont val="Times New Roman"/>
        <family val="1"/>
      </rPr>
      <t>30%</t>
    </r>
    <r>
      <rPr>
        <sz val="12"/>
        <color theme="1"/>
        <rFont val="仿宋"/>
        <family val="3"/>
        <charset val="134"/>
      </rPr>
      <t>），并可见侵犯肺被膜</t>
    </r>
    <phoneticPr fontId="1" type="noConversion"/>
  </si>
  <si>
    <r>
      <rPr>
        <sz val="12"/>
        <color theme="1"/>
        <rFont val="仿宋"/>
        <family val="3"/>
        <charset val="134"/>
      </rPr>
      <t>右上肺</t>
    </r>
    <phoneticPr fontId="1" type="noConversion"/>
  </si>
  <si>
    <t>2cm</t>
    <phoneticPr fontId="1" type="noConversion"/>
  </si>
  <si>
    <r>
      <rPr>
        <sz val="12"/>
        <color theme="1"/>
        <rFont val="仿宋"/>
        <family val="3"/>
        <charset val="134"/>
      </rPr>
      <t>正常</t>
    </r>
    <phoneticPr fontId="1" type="noConversion"/>
  </si>
  <si>
    <r>
      <rPr>
        <sz val="12"/>
        <color rgb="FFFF0000"/>
        <rFont val="仿宋"/>
        <family val="3"/>
        <charset val="134"/>
      </rPr>
      <t>高</t>
    </r>
    <phoneticPr fontId="1" type="noConversion"/>
  </si>
  <si>
    <r>
      <rPr>
        <sz val="10"/>
        <color theme="1"/>
        <rFont val="仿宋"/>
        <family val="3"/>
        <charset val="134"/>
      </rPr>
      <t>内部密度不均匀，增强呈不均匀强化，边缘呈浅分叶、短毛刺状</t>
    </r>
  </si>
  <si>
    <r>
      <rPr>
        <sz val="12"/>
        <color theme="1"/>
        <rFont val="仿宋"/>
        <family val="3"/>
        <charset val="134"/>
      </rPr>
      <t>腺泡为主型</t>
    </r>
    <phoneticPr fontId="1" type="noConversion"/>
  </si>
  <si>
    <r>
      <rPr>
        <sz val="12"/>
        <color theme="1"/>
        <rFont val="仿宋"/>
        <family val="3"/>
        <charset val="134"/>
      </rPr>
      <t>左下肺</t>
    </r>
    <phoneticPr fontId="1" type="noConversion"/>
  </si>
  <si>
    <t>1cm</t>
    <phoneticPr fontId="1" type="noConversion"/>
  </si>
  <si>
    <r>
      <rPr>
        <sz val="10"/>
        <color theme="1"/>
        <rFont val="仿宋"/>
        <family val="3"/>
        <charset val="134"/>
      </rPr>
      <t>磨玻璃样，小空泡，</t>
    </r>
  </si>
  <si>
    <r>
      <rPr>
        <sz val="12"/>
        <color theme="1"/>
        <rFont val="仿宋"/>
        <family val="3"/>
        <charset val="134"/>
      </rPr>
      <t>腺泡为主型</t>
    </r>
    <r>
      <rPr>
        <sz val="12"/>
        <color theme="1"/>
        <rFont val="Times New Roman"/>
        <family val="1"/>
      </rPr>
      <t>,</t>
    </r>
    <r>
      <rPr>
        <sz val="12"/>
        <color theme="1"/>
        <rFont val="仿宋"/>
        <family val="3"/>
        <charset val="134"/>
      </rPr>
      <t>部分为乳头型（约占</t>
    </r>
    <r>
      <rPr>
        <sz val="12"/>
        <color theme="1"/>
        <rFont val="Times New Roman"/>
        <family val="1"/>
      </rPr>
      <t>30%</t>
    </r>
    <r>
      <rPr>
        <sz val="12"/>
        <color theme="1"/>
        <rFont val="仿宋"/>
        <family val="3"/>
        <charset val="134"/>
      </rPr>
      <t>），邻近被膜</t>
    </r>
    <phoneticPr fontId="1" type="noConversion"/>
  </si>
  <si>
    <r>
      <rPr>
        <sz val="12"/>
        <color theme="1"/>
        <rFont val="仿宋"/>
        <family val="3"/>
        <charset val="134"/>
      </rPr>
      <t>右上肺</t>
    </r>
    <phoneticPr fontId="1" type="noConversion"/>
  </si>
  <si>
    <r>
      <rPr>
        <sz val="10"/>
        <color theme="1"/>
        <rFont val="仿宋"/>
        <family val="3"/>
        <charset val="134"/>
      </rPr>
      <t>不规则磨玻璃密结节影，浅分叶，扩张支气管影，邻近胸膜牵拉</t>
    </r>
  </si>
  <si>
    <r>
      <rPr>
        <sz val="12"/>
        <color theme="1"/>
        <rFont val="仿宋"/>
        <family val="3"/>
        <charset val="134"/>
      </rPr>
      <t>部分为腺泡型（约占</t>
    </r>
    <r>
      <rPr>
        <sz val="12"/>
        <color theme="1"/>
        <rFont val="Times New Roman"/>
        <family val="1"/>
      </rPr>
      <t>60%</t>
    </r>
    <r>
      <rPr>
        <sz val="12"/>
        <color theme="1"/>
        <rFont val="仿宋"/>
        <family val="3"/>
        <charset val="134"/>
      </rPr>
      <t>），部分为附壁型（约占</t>
    </r>
    <r>
      <rPr>
        <sz val="12"/>
        <color theme="1"/>
        <rFont val="Times New Roman"/>
        <family val="1"/>
      </rPr>
      <t>40%</t>
    </r>
    <r>
      <rPr>
        <sz val="12"/>
        <color theme="1"/>
        <rFont val="仿宋"/>
        <family val="3"/>
        <charset val="134"/>
      </rPr>
      <t>）</t>
    </r>
    <phoneticPr fontId="1" type="noConversion"/>
  </si>
  <si>
    <t>2.5cm</t>
    <phoneticPr fontId="1" type="noConversion"/>
  </si>
  <si>
    <r>
      <rPr>
        <sz val="12"/>
        <color rgb="FFFF0000"/>
        <rFont val="仿宋"/>
        <family val="3"/>
        <charset val="134"/>
      </rPr>
      <t>高</t>
    </r>
    <phoneticPr fontId="1" type="noConversion"/>
  </si>
  <si>
    <r>
      <rPr>
        <sz val="10"/>
        <color theme="1"/>
        <rFont val="仿宋"/>
        <family val="3"/>
        <charset val="134"/>
      </rPr>
      <t>亚实性小结节</t>
    </r>
  </si>
  <si>
    <r>
      <rPr>
        <sz val="12"/>
        <color rgb="FFC00000"/>
        <rFont val="仿宋"/>
        <family val="3"/>
        <charset val="134"/>
      </rPr>
      <t>帽子未盖紧</t>
    </r>
    <phoneticPr fontId="1" type="noConversion"/>
  </si>
  <si>
    <r>
      <rPr>
        <sz val="12"/>
        <color theme="1"/>
        <rFont val="仿宋"/>
        <family val="3"/>
        <charset val="134"/>
      </rPr>
      <t>肺原位腺癌</t>
    </r>
  </si>
  <si>
    <r>
      <rPr>
        <sz val="12"/>
        <color theme="1"/>
        <rFont val="仿宋"/>
        <family val="3"/>
        <charset val="134"/>
      </rPr>
      <t>右中肺</t>
    </r>
    <phoneticPr fontId="1" type="noConversion"/>
  </si>
  <si>
    <t>1.5cm</t>
    <phoneticPr fontId="1" type="noConversion"/>
  </si>
  <si>
    <r>
      <rPr>
        <sz val="10"/>
        <color theme="1"/>
        <rFont val="仿宋"/>
        <family val="3"/>
        <charset val="134"/>
      </rPr>
      <t>磨玻璃密度，边缘清楚</t>
    </r>
    <r>
      <rPr>
        <sz val="10"/>
        <color theme="1"/>
        <rFont val="Times New Roman"/>
        <family val="1"/>
      </rPr>
      <t>,</t>
    </r>
    <r>
      <rPr>
        <sz val="10"/>
        <color theme="1"/>
        <rFont val="仿宋"/>
        <family val="3"/>
        <charset val="134"/>
      </rPr>
      <t>小毛刺，实性成分较前增多，增强病灶无明显强化</t>
    </r>
  </si>
  <si>
    <r>
      <rPr>
        <sz val="12"/>
        <color theme="1"/>
        <rFont val="仿宋"/>
        <family val="3"/>
        <charset val="134"/>
      </rPr>
      <t>克赛（皮下），倍他乐克，泮托拉唑，可定片，科素亚</t>
    </r>
  </si>
  <si>
    <r>
      <rPr>
        <sz val="12"/>
        <color theme="1"/>
        <rFont val="仿宋"/>
        <family val="3"/>
        <charset val="134"/>
      </rPr>
      <t>右中肺</t>
    </r>
    <phoneticPr fontId="1" type="noConversion"/>
  </si>
  <si>
    <r>
      <rPr>
        <sz val="12"/>
        <color theme="1"/>
        <rFont val="仿宋"/>
        <family val="3"/>
        <charset val="134"/>
      </rPr>
      <t>左上肺</t>
    </r>
    <phoneticPr fontId="1" type="noConversion"/>
  </si>
  <si>
    <r>
      <t>C.</t>
    </r>
    <r>
      <rPr>
        <sz val="11"/>
        <color indexed="8"/>
        <rFont val="仿宋"/>
        <family val="3"/>
        <charset val="134"/>
      </rPr>
      <t>过去吸烟，但是现在已经戒烟</t>
    </r>
    <r>
      <rPr>
        <sz val="11"/>
        <color indexed="8"/>
        <rFont val="Times New Roman"/>
        <family val="1"/>
      </rPr>
      <t xml:space="preserve"> / 10-20</t>
    </r>
    <r>
      <rPr>
        <sz val="11"/>
        <color indexed="8"/>
        <rFont val="仿宋"/>
        <family val="3"/>
        <charset val="134"/>
      </rPr>
      <t>支每日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20</t>
    </r>
    <r>
      <rPr>
        <sz val="11"/>
        <color indexed="8"/>
        <rFont val="仿宋"/>
        <family val="3"/>
        <charset val="134"/>
      </rPr>
      <t>年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戒烟</t>
    </r>
    <r>
      <rPr>
        <sz val="11"/>
        <color indexed="8"/>
        <rFont val="Times New Roman"/>
        <family val="1"/>
      </rPr>
      <t>9</t>
    </r>
    <r>
      <rPr>
        <sz val="11"/>
        <color indexed="8"/>
        <rFont val="仿宋"/>
        <family val="3"/>
        <charset val="134"/>
      </rPr>
      <t>年</t>
    </r>
    <phoneticPr fontId="1" type="noConversion"/>
  </si>
  <si>
    <r>
      <rPr>
        <sz val="12"/>
        <color rgb="FFC00000"/>
        <rFont val="仿宋"/>
        <family val="3"/>
        <charset val="134"/>
      </rPr>
      <t>帽子未盖紧</t>
    </r>
    <phoneticPr fontId="1" type="noConversion"/>
  </si>
  <si>
    <r>
      <rPr>
        <sz val="12"/>
        <color theme="1"/>
        <rFont val="仿宋"/>
        <family val="3"/>
        <charset val="134"/>
      </rPr>
      <t>正常</t>
    </r>
    <phoneticPr fontId="1" type="noConversion"/>
  </si>
  <si>
    <r>
      <rPr>
        <sz val="12"/>
        <color rgb="FFFF0000"/>
        <rFont val="仿宋"/>
        <family val="3"/>
        <charset val="134"/>
      </rPr>
      <t>高</t>
    </r>
    <phoneticPr fontId="1" type="noConversion"/>
  </si>
  <si>
    <r>
      <rPr>
        <sz val="10"/>
        <color theme="1"/>
        <rFont val="仿宋"/>
        <family val="3"/>
        <charset val="134"/>
      </rPr>
      <t>混合磨玻璃结节，分叶与毛刺，内部实性密度稍增高</t>
    </r>
  </si>
  <si>
    <r>
      <rPr>
        <sz val="12"/>
        <color theme="1"/>
        <rFont val="仿宋"/>
        <family val="3"/>
        <charset val="134"/>
      </rPr>
      <t>左上肺</t>
    </r>
    <phoneticPr fontId="1" type="noConversion"/>
  </si>
  <si>
    <t>0.8cm</t>
    <phoneticPr fontId="1" type="noConversion"/>
  </si>
  <si>
    <r>
      <t>C.</t>
    </r>
    <r>
      <rPr>
        <sz val="11"/>
        <color indexed="8"/>
        <rFont val="仿宋"/>
        <family val="3"/>
        <charset val="134"/>
      </rPr>
      <t>过去吸烟，但是现在已经戒烟</t>
    </r>
    <r>
      <rPr>
        <sz val="11"/>
        <color indexed="8"/>
        <rFont val="Times New Roman"/>
        <family val="1"/>
      </rPr>
      <t xml:space="preserve"> / 10-20</t>
    </r>
    <r>
      <rPr>
        <sz val="11"/>
        <color indexed="8"/>
        <rFont val="仿宋"/>
        <family val="3"/>
        <charset val="134"/>
      </rPr>
      <t>支每日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20</t>
    </r>
    <r>
      <rPr>
        <sz val="11"/>
        <color indexed="8"/>
        <rFont val="仿宋"/>
        <family val="3"/>
        <charset val="134"/>
      </rPr>
      <t>年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戒烟</t>
    </r>
    <r>
      <rPr>
        <sz val="11"/>
        <color indexed="8"/>
        <rFont val="Times New Roman"/>
        <family val="1"/>
      </rPr>
      <t>10</t>
    </r>
    <r>
      <rPr>
        <sz val="11"/>
        <color indexed="8"/>
        <rFont val="仿宋"/>
        <family val="3"/>
        <charset val="134"/>
      </rPr>
      <t>年</t>
    </r>
  </si>
  <si>
    <r>
      <t>C.</t>
    </r>
    <r>
      <rPr>
        <sz val="11"/>
        <color indexed="8"/>
        <rFont val="仿宋"/>
        <family val="3"/>
        <charset val="134"/>
      </rPr>
      <t>过去吸烟，但是现在已经戒烟</t>
    </r>
    <r>
      <rPr>
        <sz val="11"/>
        <color indexed="8"/>
        <rFont val="Times New Roman"/>
        <family val="1"/>
      </rPr>
      <t xml:space="preserve"> / 10-20</t>
    </r>
    <r>
      <rPr>
        <sz val="11"/>
        <color indexed="8"/>
        <rFont val="仿宋"/>
        <family val="3"/>
        <charset val="134"/>
      </rPr>
      <t>支每日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20</t>
    </r>
    <r>
      <rPr>
        <sz val="11"/>
        <color indexed="8"/>
        <rFont val="仿宋"/>
        <family val="3"/>
        <charset val="134"/>
      </rPr>
      <t>年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戒烟</t>
    </r>
    <r>
      <rPr>
        <sz val="11"/>
        <color indexed="8"/>
        <rFont val="Times New Roman"/>
        <family val="1"/>
      </rPr>
      <t>11</t>
    </r>
    <r>
      <rPr>
        <sz val="11"/>
        <color indexed="8"/>
        <rFont val="仿宋"/>
        <family val="3"/>
        <charset val="134"/>
      </rPr>
      <t>年</t>
    </r>
  </si>
  <si>
    <t>3×2.5×2cm</t>
    <phoneticPr fontId="1" type="noConversion"/>
  </si>
  <si>
    <r>
      <rPr>
        <sz val="10"/>
        <color theme="1"/>
        <rFont val="仿宋"/>
        <family val="3"/>
        <charset val="134"/>
      </rPr>
      <t>磨玻璃结节，密度不均匀，边界不清，形态不规则</t>
    </r>
  </si>
  <si>
    <r>
      <rPr>
        <sz val="12"/>
        <color theme="1"/>
        <rFont val="仿宋"/>
        <family val="3"/>
        <charset val="134"/>
      </rPr>
      <t>泮托拉唑钠肠溶片，优力平，益适纯，克赛，</t>
    </r>
    <r>
      <rPr>
        <sz val="12"/>
        <color rgb="FFFF0000"/>
        <rFont val="仿宋"/>
        <family val="3"/>
        <charset val="134"/>
      </rPr>
      <t>宝丽亚（喷喉）</t>
    </r>
    <r>
      <rPr>
        <sz val="12"/>
        <color theme="1"/>
        <rFont val="仿宋"/>
        <family val="3"/>
        <charset val="134"/>
      </rPr>
      <t>，能气朗，</t>
    </r>
    <phoneticPr fontId="1" type="noConversion"/>
  </si>
  <si>
    <r>
      <rPr>
        <sz val="12"/>
        <color theme="1"/>
        <rFont val="仿宋"/>
        <family val="3"/>
        <charset val="134"/>
      </rPr>
      <t>标签贴错成门诊了</t>
    </r>
    <phoneticPr fontId="1" type="noConversion"/>
  </si>
  <si>
    <t>0.5cm</t>
    <phoneticPr fontId="1" type="noConversion"/>
  </si>
  <si>
    <r>
      <rPr>
        <sz val="10"/>
        <color theme="1"/>
        <rFont val="仿宋"/>
        <family val="3"/>
        <charset val="134"/>
      </rPr>
      <t>混合磨玻璃密度结节，边界清晰，可见毛刺，局部胸膜稍凹陷</t>
    </r>
  </si>
  <si>
    <r>
      <rPr>
        <sz val="12"/>
        <color theme="1"/>
        <rFont val="仿宋"/>
        <family val="3"/>
        <charset val="134"/>
      </rPr>
      <t>腺泡为主型，局灶为乳头型（＜</t>
    </r>
    <r>
      <rPr>
        <sz val="12"/>
        <color theme="1"/>
        <rFont val="Times New Roman"/>
        <family val="1"/>
      </rPr>
      <t>5%</t>
    </r>
    <r>
      <rPr>
        <sz val="12"/>
        <color theme="1"/>
        <rFont val="仿宋"/>
        <family val="3"/>
        <charset val="134"/>
      </rPr>
      <t>）</t>
    </r>
    <phoneticPr fontId="1" type="noConversion"/>
  </si>
  <si>
    <t>4×3×2</t>
    <phoneticPr fontId="1" type="noConversion"/>
  </si>
  <si>
    <r>
      <rPr>
        <sz val="10"/>
        <color theme="1"/>
        <rFont val="仿宋"/>
        <family val="3"/>
        <charset val="134"/>
      </rPr>
      <t>软组织密度肿块影，大小约</t>
    </r>
    <r>
      <rPr>
        <sz val="10"/>
        <color theme="1"/>
        <rFont val="Times New Roman"/>
        <family val="1"/>
      </rPr>
      <t xml:space="preserve">32×32mm </t>
    </r>
    <r>
      <rPr>
        <sz val="10"/>
        <color theme="1"/>
        <rFont val="仿宋"/>
        <family val="3"/>
        <charset val="134"/>
      </rPr>
      <t>，边界模糊，胸膜相粘连，不均匀明显强化，周围见支气管受推移改变</t>
    </r>
  </si>
  <si>
    <r>
      <rPr>
        <sz val="12"/>
        <color theme="1"/>
        <rFont val="仿宋"/>
        <family val="3"/>
        <charset val="134"/>
      </rPr>
      <t>阿斯美（</t>
    </r>
    <r>
      <rPr>
        <sz val="12"/>
        <color rgb="FFFF0000"/>
        <rFont val="Times New Roman"/>
        <family val="1"/>
      </rPr>
      <t>12-31</t>
    </r>
    <r>
      <rPr>
        <sz val="12"/>
        <color theme="1"/>
        <rFont val="仿宋"/>
        <family val="3"/>
        <charset val="134"/>
      </rPr>
      <t>）</t>
    </r>
    <phoneticPr fontId="1" type="noConversion"/>
  </si>
  <si>
    <r>
      <rPr>
        <sz val="12"/>
        <color theme="1"/>
        <rFont val="仿宋"/>
        <family val="3"/>
        <charset val="134"/>
      </rPr>
      <t>右下肺</t>
    </r>
    <phoneticPr fontId="1" type="noConversion"/>
  </si>
  <si>
    <r>
      <rPr>
        <sz val="10"/>
        <color theme="1"/>
        <rFont val="仿宋"/>
        <family val="3"/>
        <charset val="134"/>
      </rPr>
      <t>右肺下叶外基底段近胸膜下见一不规则结节影，其内可见空泡影，大小约</t>
    </r>
    <r>
      <rPr>
        <sz val="10"/>
        <color theme="1"/>
        <rFont val="Times New Roman"/>
        <family val="1"/>
      </rPr>
      <t>12mm×15mm</t>
    </r>
    <r>
      <rPr>
        <sz val="10"/>
        <color theme="1"/>
        <rFont val="仿宋"/>
        <family val="3"/>
        <charset val="134"/>
      </rPr>
      <t>，邻近胸膜牵拉，增强扫描病灶可见部分轻度强化</t>
    </r>
  </si>
  <si>
    <r>
      <rPr>
        <sz val="12"/>
        <color theme="1"/>
        <rFont val="仿宋"/>
        <family val="3"/>
        <charset val="134"/>
      </rPr>
      <t>倍他乐克，贝尼地平</t>
    </r>
  </si>
  <si>
    <r>
      <rPr>
        <sz val="12"/>
        <color theme="1"/>
        <rFont val="仿宋"/>
        <family val="3"/>
        <charset val="134"/>
      </rPr>
      <t>腺癌，附壁为主型</t>
    </r>
    <phoneticPr fontId="1" type="noConversion"/>
  </si>
  <si>
    <r>
      <rPr>
        <sz val="12"/>
        <color theme="1"/>
        <rFont val="仿宋"/>
        <family val="3"/>
        <charset val="134"/>
      </rPr>
      <t>左下肺</t>
    </r>
  </si>
  <si>
    <r>
      <rPr>
        <sz val="12"/>
        <color rgb="FF000000"/>
        <rFont val="仿宋"/>
        <family val="3"/>
        <charset val="134"/>
      </rPr>
      <t>正常</t>
    </r>
  </si>
  <si>
    <r>
      <rPr>
        <sz val="10"/>
        <color theme="1"/>
        <rFont val="仿宋"/>
        <family val="3"/>
        <charset val="134"/>
      </rPr>
      <t>混合磨玻璃结节影，边缘稍模糊，其中央见少许实性成分，增强扫描见强化</t>
    </r>
  </si>
  <si>
    <r>
      <rPr>
        <sz val="12"/>
        <color theme="1"/>
        <rFont val="仿宋"/>
        <family val="3"/>
        <charset val="134"/>
      </rPr>
      <t>氯化钾缓释片</t>
    </r>
  </si>
  <si>
    <r>
      <rPr>
        <sz val="12"/>
        <color theme="1"/>
        <rFont val="仿宋"/>
        <family val="3"/>
        <charset val="134"/>
      </rPr>
      <t>门诊</t>
    </r>
  </si>
  <si>
    <r>
      <rPr>
        <sz val="12"/>
        <color theme="1"/>
        <rFont val="仿宋"/>
        <family val="3"/>
        <charset val="134"/>
      </rPr>
      <t>门诊术前</t>
    </r>
  </si>
  <si>
    <r>
      <rPr>
        <sz val="10"/>
        <color theme="1"/>
        <rFont val="仿宋"/>
        <family val="3"/>
        <charset val="134"/>
      </rPr>
      <t>混合磨玻璃密度结节，边缘清楚，局部胸膜牵拉</t>
    </r>
  </si>
  <si>
    <r>
      <rPr>
        <sz val="12"/>
        <color theme="1"/>
        <rFont val="仿宋"/>
        <family val="3"/>
        <charset val="134"/>
      </rPr>
      <t>无</t>
    </r>
    <phoneticPr fontId="1" type="noConversion"/>
  </si>
  <si>
    <r>
      <rPr>
        <sz val="12"/>
        <color theme="1"/>
        <rFont val="仿宋"/>
        <family val="3"/>
        <charset val="134"/>
      </rPr>
      <t>术前</t>
    </r>
  </si>
  <si>
    <r>
      <rPr>
        <sz val="12"/>
        <color theme="1"/>
        <rFont val="仿宋"/>
        <family val="3"/>
        <charset val="134"/>
      </rPr>
      <t>无</t>
    </r>
    <phoneticPr fontId="1" type="noConversion"/>
  </si>
  <si>
    <r>
      <rPr>
        <sz val="12"/>
        <color theme="1"/>
        <rFont val="仿宋"/>
        <family val="3"/>
        <charset val="134"/>
      </rPr>
      <t>腺泡为主型</t>
    </r>
    <phoneticPr fontId="1" type="noConversion"/>
  </si>
  <si>
    <r>
      <rPr>
        <sz val="12"/>
        <color theme="1"/>
        <rFont val="仿宋"/>
        <family val="3"/>
        <charset val="134"/>
      </rPr>
      <t>右中肺</t>
    </r>
    <phoneticPr fontId="1" type="noConversion"/>
  </si>
  <si>
    <t>0.5cm</t>
    <phoneticPr fontId="1" type="noConversion"/>
  </si>
  <si>
    <r>
      <rPr>
        <sz val="12"/>
        <color theme="1"/>
        <rFont val="仿宋"/>
        <family val="3"/>
        <charset val="134"/>
      </rPr>
      <t>艾司奥美拉唑（静脉，</t>
    </r>
    <r>
      <rPr>
        <sz val="12"/>
        <color theme="1"/>
        <rFont val="Times New Roman"/>
        <family val="1"/>
      </rPr>
      <t>12-28</t>
    </r>
    <r>
      <rPr>
        <sz val="12"/>
        <color theme="1"/>
        <rFont val="仿宋"/>
        <family val="3"/>
        <charset val="134"/>
      </rPr>
      <t>）</t>
    </r>
    <phoneticPr fontId="1" type="noConversion"/>
  </si>
  <si>
    <r>
      <rPr>
        <sz val="12"/>
        <color theme="1"/>
        <rFont val="仿宋"/>
        <family val="3"/>
        <charset val="134"/>
      </rPr>
      <t>艾司奥美拉唑（静脉，</t>
    </r>
    <r>
      <rPr>
        <sz val="12"/>
        <color theme="1"/>
        <rFont val="Times New Roman"/>
        <family val="1"/>
      </rPr>
      <t>12-28</t>
    </r>
    <r>
      <rPr>
        <sz val="12"/>
        <color theme="1"/>
        <rFont val="仿宋"/>
        <family val="3"/>
        <charset val="134"/>
      </rPr>
      <t>），优甲乐（</t>
    </r>
    <r>
      <rPr>
        <sz val="12"/>
        <color theme="1"/>
        <rFont val="Times New Roman"/>
        <family val="1"/>
      </rPr>
      <t>12-31</t>
    </r>
    <r>
      <rPr>
        <sz val="12"/>
        <color theme="1"/>
        <rFont val="仿宋"/>
        <family val="3"/>
        <charset val="134"/>
      </rPr>
      <t>）</t>
    </r>
    <phoneticPr fontId="1" type="noConversion"/>
  </si>
  <si>
    <r>
      <rPr>
        <sz val="12"/>
        <color theme="1"/>
        <rFont val="仿宋"/>
        <family val="3"/>
        <charset val="134"/>
      </rPr>
      <t>艾司奥美拉唑（静脉，</t>
    </r>
    <r>
      <rPr>
        <sz val="12"/>
        <color theme="1"/>
        <rFont val="Times New Roman"/>
        <family val="1"/>
      </rPr>
      <t>12-28</t>
    </r>
    <r>
      <rPr>
        <sz val="12"/>
        <color theme="1"/>
        <rFont val="仿宋"/>
        <family val="3"/>
        <charset val="134"/>
      </rPr>
      <t>），优甲乐（</t>
    </r>
    <r>
      <rPr>
        <sz val="12"/>
        <color theme="1"/>
        <rFont val="Times New Roman"/>
        <family val="1"/>
      </rPr>
      <t>12-31</t>
    </r>
    <r>
      <rPr>
        <sz val="12"/>
        <color theme="1"/>
        <rFont val="仿宋"/>
        <family val="3"/>
        <charset val="134"/>
      </rPr>
      <t>），阿斯美（</t>
    </r>
    <r>
      <rPr>
        <sz val="12"/>
        <color theme="1"/>
        <rFont val="Times New Roman"/>
        <family val="1"/>
      </rPr>
      <t>2022-1-2</t>
    </r>
    <r>
      <rPr>
        <sz val="12"/>
        <color theme="1"/>
        <rFont val="仿宋"/>
        <family val="3"/>
        <charset val="134"/>
      </rPr>
      <t>），切诺（</t>
    </r>
    <r>
      <rPr>
        <sz val="12"/>
        <color theme="1"/>
        <rFont val="Times New Roman"/>
        <family val="1"/>
      </rPr>
      <t>2022-1-2</t>
    </r>
    <r>
      <rPr>
        <sz val="12"/>
        <color theme="1"/>
        <rFont val="仿宋"/>
        <family val="3"/>
        <charset val="134"/>
      </rPr>
      <t>）</t>
    </r>
    <phoneticPr fontId="1" type="noConversion"/>
  </si>
  <si>
    <r>
      <rPr>
        <sz val="12"/>
        <color theme="1"/>
        <rFont val="仿宋"/>
        <family val="3"/>
        <charset val="134"/>
      </rPr>
      <t>均为肺腺癌</t>
    </r>
    <phoneticPr fontId="1" type="noConversion"/>
  </si>
  <si>
    <r>
      <rPr>
        <sz val="12"/>
        <color theme="1"/>
        <rFont val="仿宋"/>
        <family val="3"/>
        <charset val="134"/>
      </rPr>
      <t>五个结节</t>
    </r>
    <r>
      <rPr>
        <sz val="12"/>
        <color theme="1"/>
        <rFont val="Times New Roman"/>
        <family val="1"/>
      </rPr>
      <t>0.3-1cm</t>
    </r>
    <phoneticPr fontId="1" type="noConversion"/>
  </si>
  <si>
    <r>
      <rPr>
        <sz val="10"/>
        <color theme="1"/>
        <rFont val="仿宋"/>
        <family val="3"/>
        <charset val="134"/>
      </rPr>
      <t>磨玻璃结节，边界尚清，毛刺</t>
    </r>
  </si>
  <si>
    <r>
      <rPr>
        <sz val="12"/>
        <color theme="1"/>
        <rFont val="仿宋"/>
        <family val="3"/>
        <charset val="134"/>
      </rPr>
      <t>能气朗片（</t>
    </r>
    <r>
      <rPr>
        <sz val="12"/>
        <color theme="1"/>
        <rFont val="Times New Roman"/>
        <family val="1"/>
      </rPr>
      <t>12-31</t>
    </r>
    <r>
      <rPr>
        <sz val="12"/>
        <color theme="1"/>
        <rFont val="仿宋"/>
        <family val="3"/>
        <charset val="134"/>
      </rPr>
      <t>）</t>
    </r>
  </si>
  <si>
    <t>2.5cm</t>
    <phoneticPr fontId="1" type="noConversion"/>
  </si>
  <si>
    <r>
      <t>C.</t>
    </r>
    <r>
      <rPr>
        <sz val="11"/>
        <color indexed="8"/>
        <rFont val="仿宋"/>
        <family val="3"/>
        <charset val="134"/>
      </rPr>
      <t>过去吸烟，但是现在已经戒烟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3-5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仿宋"/>
        <family val="3"/>
        <charset val="134"/>
      </rPr>
      <t>年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戒烟</t>
    </r>
    <r>
      <rPr>
        <sz val="11"/>
        <color indexed="8"/>
        <rFont val="Times New Roman"/>
        <family val="1"/>
      </rPr>
      <t>40</t>
    </r>
    <r>
      <rPr>
        <sz val="11"/>
        <color indexed="8"/>
        <rFont val="仿宋"/>
        <family val="3"/>
        <charset val="134"/>
      </rPr>
      <t>年</t>
    </r>
    <phoneticPr fontId="1" type="noConversion"/>
  </si>
  <si>
    <r>
      <rPr>
        <sz val="10"/>
        <color theme="1"/>
        <rFont val="仿宋"/>
        <family val="3"/>
        <charset val="134"/>
      </rPr>
      <t>不规则形混合磨玻璃密度结节影，实性成分较多，边界尚清，毛刺影，胸膜增厚、粘连，空气支气管影，明显欠均匀强化</t>
    </r>
  </si>
  <si>
    <r>
      <rPr>
        <sz val="12"/>
        <color theme="1"/>
        <rFont val="仿宋"/>
        <family val="3"/>
        <charset val="134"/>
      </rPr>
      <t>倍他乐克，拜新同</t>
    </r>
  </si>
  <si>
    <r>
      <t>C.</t>
    </r>
    <r>
      <rPr>
        <sz val="11"/>
        <color indexed="8"/>
        <rFont val="仿宋"/>
        <family val="3"/>
        <charset val="134"/>
      </rPr>
      <t>过去吸烟，但是现在已经戒烟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3-5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仿宋"/>
        <family val="3"/>
        <charset val="134"/>
      </rPr>
      <t>年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戒烟</t>
    </r>
    <r>
      <rPr>
        <sz val="11"/>
        <color indexed="8"/>
        <rFont val="Times New Roman"/>
        <family val="1"/>
      </rPr>
      <t>41</t>
    </r>
    <r>
      <rPr>
        <sz val="11"/>
        <color indexed="8"/>
        <rFont val="仿宋"/>
        <family val="3"/>
        <charset val="134"/>
      </rPr>
      <t>年</t>
    </r>
  </si>
  <si>
    <r>
      <t>C.</t>
    </r>
    <r>
      <rPr>
        <sz val="11"/>
        <color indexed="8"/>
        <rFont val="仿宋"/>
        <family val="3"/>
        <charset val="134"/>
      </rPr>
      <t>过去吸烟，但是现在已经戒烟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3-5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仿宋"/>
        <family val="3"/>
        <charset val="134"/>
      </rPr>
      <t>年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戒烟</t>
    </r>
    <r>
      <rPr>
        <sz val="11"/>
        <color indexed="8"/>
        <rFont val="Times New Roman"/>
        <family val="1"/>
      </rPr>
      <t>42</t>
    </r>
    <r>
      <rPr>
        <sz val="11"/>
        <color indexed="8"/>
        <rFont val="仿宋"/>
        <family val="3"/>
        <charset val="134"/>
      </rPr>
      <t>年</t>
    </r>
  </si>
  <si>
    <r>
      <t>C.</t>
    </r>
    <r>
      <rPr>
        <sz val="11"/>
        <color indexed="8"/>
        <rFont val="仿宋"/>
        <family val="3"/>
        <charset val="134"/>
      </rPr>
      <t>过去吸烟，但是现在已经戒烟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3-5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仿宋"/>
        <family val="3"/>
        <charset val="134"/>
      </rPr>
      <t>年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戒烟</t>
    </r>
    <r>
      <rPr>
        <sz val="11"/>
        <color indexed="8"/>
        <rFont val="Times New Roman"/>
        <family val="1"/>
      </rPr>
      <t>43</t>
    </r>
    <r>
      <rPr>
        <sz val="11"/>
        <color indexed="8"/>
        <rFont val="仿宋"/>
        <family val="3"/>
        <charset val="134"/>
      </rPr>
      <t>年</t>
    </r>
  </si>
  <si>
    <r>
      <rPr>
        <sz val="12"/>
        <color theme="1"/>
        <rFont val="仿宋"/>
        <family val="3"/>
        <charset val="134"/>
      </rPr>
      <t>附壁为主型</t>
    </r>
    <phoneticPr fontId="1" type="noConversion"/>
  </si>
  <si>
    <r>
      <rPr>
        <sz val="12"/>
        <color theme="1"/>
        <rFont val="仿宋"/>
        <family val="3"/>
        <charset val="134"/>
      </rPr>
      <t>左下肺</t>
    </r>
    <phoneticPr fontId="1" type="noConversion"/>
  </si>
  <si>
    <r>
      <rPr>
        <sz val="10"/>
        <color theme="1"/>
        <rFont val="仿宋"/>
        <family val="3"/>
        <charset val="134"/>
      </rPr>
      <t>磨玻璃密度结节，密度不均，小气泡影，边界稍模糊，边缘略不规则</t>
    </r>
  </si>
  <si>
    <r>
      <rPr>
        <sz val="12"/>
        <color theme="1"/>
        <rFont val="仿宋"/>
        <family val="3"/>
        <charset val="134"/>
      </rPr>
      <t>瑞甘颗粒，壹丽安，喜美欣，</t>
    </r>
  </si>
  <si>
    <r>
      <rPr>
        <sz val="12"/>
        <color theme="1"/>
        <rFont val="仿宋"/>
        <family val="3"/>
        <charset val="134"/>
      </rPr>
      <t>右下肺腺癌，实性为主型，</t>
    </r>
    <r>
      <rPr>
        <sz val="12"/>
        <color theme="1"/>
        <rFont val="Times New Roman"/>
        <family val="1"/>
      </rPr>
      <t>2.5cm</t>
    </r>
    <r>
      <rPr>
        <sz val="12"/>
        <color theme="1"/>
        <rFont val="仿宋"/>
        <family val="3"/>
        <charset val="134"/>
      </rPr>
      <t>，累及被膜；右中肺腺癌，附壁为主型，</t>
    </r>
    <r>
      <rPr>
        <sz val="12"/>
        <color theme="1"/>
        <rFont val="Times New Roman"/>
        <family val="1"/>
      </rPr>
      <t>0.7cm</t>
    </r>
    <phoneticPr fontId="1" type="noConversion"/>
  </si>
  <si>
    <r>
      <rPr>
        <sz val="12"/>
        <color theme="1"/>
        <rFont val="仿宋"/>
        <family val="3"/>
        <charset val="134"/>
      </rPr>
      <t>右下肺腺癌，实性为主型。右中肺腺癌，附壁为主型</t>
    </r>
    <phoneticPr fontId="1" type="noConversion"/>
  </si>
  <si>
    <r>
      <rPr>
        <sz val="12"/>
        <color theme="1"/>
        <rFont val="仿宋"/>
        <family val="3"/>
        <charset val="134"/>
      </rPr>
      <t>右下肺右中肺</t>
    </r>
    <phoneticPr fontId="1" type="noConversion"/>
  </si>
  <si>
    <t>2.5cm, 07cm</t>
    <phoneticPr fontId="1" type="noConversion"/>
  </si>
  <si>
    <r>
      <rPr>
        <sz val="12"/>
        <color theme="1"/>
        <rFont val="仿宋"/>
        <family val="3"/>
        <charset val="134"/>
      </rPr>
      <t>左上肺，未见明显结节，附壁为主型</t>
    </r>
    <phoneticPr fontId="1" type="noConversion"/>
  </si>
  <si>
    <r>
      <rPr>
        <sz val="12"/>
        <color theme="1"/>
        <rFont val="仿宋"/>
        <family val="3"/>
        <charset val="134"/>
      </rPr>
      <t>左上肺</t>
    </r>
    <phoneticPr fontId="1" type="noConversion"/>
  </si>
  <si>
    <r>
      <rPr>
        <sz val="12"/>
        <color theme="1"/>
        <rFont val="仿宋"/>
        <family val="3"/>
        <charset val="134"/>
      </rPr>
      <t>未见明显结节，附壁</t>
    </r>
    <phoneticPr fontId="1" type="noConversion"/>
  </si>
  <si>
    <r>
      <rPr>
        <sz val="12"/>
        <color theme="1"/>
        <rFont val="仿宋"/>
        <family val="3"/>
        <charset val="134"/>
      </rPr>
      <t>右上肺，</t>
    </r>
    <r>
      <rPr>
        <sz val="12"/>
        <color theme="1"/>
        <rFont val="Times New Roman"/>
        <family val="1"/>
      </rPr>
      <t>0.8cm</t>
    </r>
    <r>
      <rPr>
        <sz val="12"/>
        <color theme="1"/>
        <rFont val="仿宋"/>
        <family val="3"/>
        <charset val="134"/>
      </rPr>
      <t>，实性癌伴粘液分泌</t>
    </r>
    <phoneticPr fontId="1" type="noConversion"/>
  </si>
  <si>
    <r>
      <rPr>
        <sz val="12"/>
        <color theme="1"/>
        <rFont val="仿宋"/>
        <family val="3"/>
        <charset val="134"/>
      </rPr>
      <t>右上肺</t>
    </r>
    <phoneticPr fontId="1" type="noConversion"/>
  </si>
  <si>
    <t>0.8cm</t>
    <phoneticPr fontId="1" type="noConversion"/>
  </si>
  <si>
    <r>
      <rPr>
        <sz val="12"/>
        <color theme="1"/>
        <rFont val="仿宋"/>
        <family val="3"/>
        <charset val="134"/>
      </rPr>
      <t>右上肺，腺泡为主型，</t>
    </r>
    <r>
      <rPr>
        <sz val="12"/>
        <color theme="1"/>
        <rFont val="Times New Roman"/>
        <family val="1"/>
      </rPr>
      <t>0.5cm</t>
    </r>
    <phoneticPr fontId="1" type="noConversion"/>
  </si>
  <si>
    <t>0.5cm</t>
    <phoneticPr fontId="1" type="noConversion"/>
  </si>
  <si>
    <r>
      <rPr>
        <sz val="12"/>
        <color theme="1"/>
        <rFont val="仿宋"/>
        <family val="3"/>
        <charset val="134"/>
      </rPr>
      <t>右上肺，附壁为主型，</t>
    </r>
    <r>
      <rPr>
        <sz val="12"/>
        <color theme="1"/>
        <rFont val="Times New Roman"/>
        <family val="1"/>
      </rPr>
      <t>1.5cm</t>
    </r>
    <phoneticPr fontId="1" type="noConversion"/>
  </si>
  <si>
    <t>1.5cm</t>
    <phoneticPr fontId="1" type="noConversion"/>
  </si>
  <si>
    <r>
      <rPr>
        <sz val="12"/>
        <color theme="1"/>
        <rFont val="仿宋"/>
        <family val="3"/>
        <charset val="134"/>
      </rPr>
      <t>右下肺，附壁为主型，</t>
    </r>
    <r>
      <rPr>
        <sz val="12"/>
        <color theme="1"/>
        <rFont val="Times New Roman"/>
        <family val="1"/>
      </rPr>
      <t>0.5cm</t>
    </r>
    <phoneticPr fontId="1" type="noConversion"/>
  </si>
  <si>
    <r>
      <rPr>
        <sz val="12"/>
        <color theme="1"/>
        <rFont val="仿宋"/>
        <family val="3"/>
        <charset val="134"/>
      </rPr>
      <t>右下肺</t>
    </r>
    <phoneticPr fontId="1" type="noConversion"/>
  </si>
  <si>
    <r>
      <rPr>
        <sz val="12"/>
        <color theme="1"/>
        <rFont val="仿宋"/>
        <family val="3"/>
        <charset val="134"/>
      </rPr>
      <t>左下肺，腺泡为主型，</t>
    </r>
    <r>
      <rPr>
        <sz val="12"/>
        <color theme="1"/>
        <rFont val="Times New Roman"/>
        <family val="1"/>
      </rPr>
      <t>0.4cm</t>
    </r>
    <r>
      <rPr>
        <sz val="12"/>
        <color theme="1"/>
        <rFont val="仿宋"/>
        <family val="3"/>
        <charset val="134"/>
      </rPr>
      <t>。</t>
    </r>
    <phoneticPr fontId="1" type="noConversion"/>
  </si>
  <si>
    <r>
      <rPr>
        <sz val="12"/>
        <color theme="1"/>
        <rFont val="仿宋"/>
        <family val="3"/>
        <charset val="134"/>
      </rPr>
      <t>左下肺</t>
    </r>
    <phoneticPr fontId="1" type="noConversion"/>
  </si>
  <si>
    <r>
      <rPr>
        <sz val="12"/>
        <color theme="1"/>
        <rFont val="仿宋"/>
        <family val="3"/>
        <charset val="134"/>
      </rPr>
      <t>右下肺，部分腺泡型，部分为微乳头型（约占</t>
    </r>
    <r>
      <rPr>
        <sz val="12"/>
        <color theme="1"/>
        <rFont val="Times New Roman"/>
        <family val="1"/>
      </rPr>
      <t>30%</t>
    </r>
    <r>
      <rPr>
        <sz val="12"/>
        <color theme="1"/>
        <rFont val="仿宋"/>
        <family val="3"/>
        <charset val="134"/>
      </rPr>
      <t>），</t>
    </r>
    <r>
      <rPr>
        <sz val="12"/>
        <color theme="1"/>
        <rFont val="Times New Roman"/>
        <family val="1"/>
      </rPr>
      <t>1cm</t>
    </r>
    <phoneticPr fontId="1" type="noConversion"/>
  </si>
  <si>
    <t>1cm</t>
    <phoneticPr fontId="1" type="noConversion"/>
  </si>
  <si>
    <r>
      <rPr>
        <sz val="12"/>
        <color theme="1"/>
        <rFont val="仿宋"/>
        <family val="3"/>
        <charset val="134"/>
      </rPr>
      <t>左上肺，腺泡为主型，</t>
    </r>
    <r>
      <rPr>
        <sz val="12"/>
        <color theme="1"/>
        <rFont val="Times New Roman"/>
        <family val="1"/>
      </rPr>
      <t>1.5cm</t>
    </r>
    <phoneticPr fontId="1" type="noConversion"/>
  </si>
  <si>
    <r>
      <rPr>
        <sz val="12"/>
        <color theme="1"/>
        <rFont val="仿宋"/>
        <family val="3"/>
        <charset val="134"/>
      </rPr>
      <t>右上肺两处结节</t>
    </r>
    <r>
      <rPr>
        <sz val="12"/>
        <color theme="1"/>
        <rFont val="Times New Roman"/>
        <family val="1"/>
      </rPr>
      <t>0.8cm</t>
    </r>
    <r>
      <rPr>
        <sz val="12"/>
        <color theme="1"/>
        <rFont val="仿宋"/>
        <family val="3"/>
        <charset val="134"/>
      </rPr>
      <t>，均腺泡为主型</t>
    </r>
    <phoneticPr fontId="1" type="noConversion"/>
  </si>
  <si>
    <r>
      <rPr>
        <sz val="12"/>
        <color theme="1"/>
        <rFont val="仿宋"/>
        <family val="3"/>
        <charset val="134"/>
      </rPr>
      <t>左上肺，腺泡为主型，</t>
    </r>
    <r>
      <rPr>
        <sz val="12"/>
        <color theme="1"/>
        <rFont val="Times New Roman"/>
        <family val="1"/>
      </rPr>
      <t>1.1cm</t>
    </r>
    <phoneticPr fontId="1" type="noConversion"/>
  </si>
  <si>
    <t>1.1cm</t>
    <phoneticPr fontId="1" type="noConversion"/>
  </si>
  <si>
    <r>
      <rPr>
        <sz val="12"/>
        <color theme="1"/>
        <rFont val="仿宋"/>
        <family val="3"/>
        <charset val="134"/>
      </rPr>
      <t>右下肺，</t>
    </r>
    <r>
      <rPr>
        <sz val="12"/>
        <color theme="1"/>
        <rFont val="Times New Roman"/>
        <family val="1"/>
      </rPr>
      <t>3.2×1.5cm</t>
    </r>
    <r>
      <rPr>
        <sz val="12"/>
        <color theme="1"/>
        <rFont val="仿宋"/>
        <family val="3"/>
        <charset val="134"/>
      </rPr>
      <t>，腺泡为主型，累及脏层胸膜，另见</t>
    </r>
    <r>
      <rPr>
        <sz val="12"/>
        <color theme="1"/>
        <rFont val="Times New Roman"/>
        <family val="1"/>
      </rPr>
      <t>0.6cm</t>
    </r>
    <r>
      <rPr>
        <sz val="12"/>
        <color theme="1"/>
        <rFont val="仿宋"/>
        <family val="3"/>
        <charset val="134"/>
      </rPr>
      <t>结节，为原位腺癌</t>
    </r>
    <phoneticPr fontId="1" type="noConversion"/>
  </si>
  <si>
    <t>3.2×1.5cm / 0.6cm</t>
    <phoneticPr fontId="1" type="noConversion"/>
  </si>
  <si>
    <r>
      <rPr>
        <sz val="12"/>
        <color theme="1"/>
        <rFont val="仿宋"/>
        <family val="3"/>
        <charset val="134"/>
      </rPr>
      <t>左下肺，腺泡为主型，</t>
    </r>
    <phoneticPr fontId="1" type="noConversion"/>
  </si>
  <si>
    <t>1.2cm</t>
    <phoneticPr fontId="1" type="noConversion"/>
  </si>
  <si>
    <r>
      <rPr>
        <sz val="12"/>
        <color theme="1"/>
        <rFont val="仿宋"/>
        <family val="3"/>
        <charset val="134"/>
      </rPr>
      <t>肺粘液腺癌</t>
    </r>
  </si>
  <si>
    <r>
      <rPr>
        <sz val="12"/>
        <color theme="1"/>
        <rFont val="仿宋"/>
        <family val="3"/>
        <charset val="134"/>
      </rPr>
      <t>右上肺，</t>
    </r>
    <r>
      <rPr>
        <sz val="12"/>
        <color theme="1"/>
        <rFont val="Times New Roman"/>
        <family val="1"/>
      </rPr>
      <t>1.5cm</t>
    </r>
    <r>
      <rPr>
        <sz val="12"/>
        <color theme="1"/>
        <rFont val="仿宋"/>
        <family val="3"/>
        <charset val="134"/>
      </rPr>
      <t>，</t>
    </r>
    <phoneticPr fontId="1" type="noConversion"/>
  </si>
  <si>
    <r>
      <rPr>
        <sz val="12"/>
        <color theme="1"/>
        <rFont val="仿宋"/>
        <family val="3"/>
        <charset val="134"/>
      </rPr>
      <t>血检</t>
    </r>
    <r>
      <rPr>
        <sz val="12"/>
        <color theme="1"/>
        <rFont val="Times New Roman"/>
        <family val="1"/>
      </rPr>
      <t>-</t>
    </r>
    <r>
      <rPr>
        <sz val="12"/>
        <color theme="1"/>
        <rFont val="仿宋"/>
        <family val="3"/>
        <charset val="134"/>
      </rPr>
      <t>肺肿瘤组合</t>
    </r>
    <phoneticPr fontId="1" type="noConversion"/>
  </si>
  <si>
    <r>
      <t>(i2)</t>
    </r>
    <r>
      <rPr>
        <sz val="12"/>
        <color theme="1"/>
        <rFont val="仿宋"/>
        <family val="3"/>
        <charset val="134"/>
      </rPr>
      <t>男性肿瘤筛查组合</t>
    </r>
  </si>
  <si>
    <r>
      <t>(i2)</t>
    </r>
    <r>
      <rPr>
        <sz val="12"/>
        <color theme="1"/>
        <rFont val="仿宋"/>
        <family val="3"/>
        <charset val="134"/>
      </rPr>
      <t>女性肿瘤筛查组合</t>
    </r>
  </si>
  <si>
    <r>
      <rPr>
        <sz val="12"/>
        <color theme="1"/>
        <rFont val="仿宋"/>
        <family val="3"/>
        <charset val="134"/>
      </rPr>
      <t>中低分化鳞状细胞癌</t>
    </r>
  </si>
  <si>
    <r>
      <rPr>
        <sz val="12"/>
        <color theme="1"/>
        <rFont val="仿宋"/>
        <family val="3"/>
        <charset val="134"/>
      </rPr>
      <t>中低分化鳞状细胞癌</t>
    </r>
    <phoneticPr fontId="1" type="noConversion"/>
  </si>
  <si>
    <r>
      <rPr>
        <sz val="12"/>
        <color theme="1"/>
        <rFont val="仿宋"/>
        <family val="3"/>
        <charset val="134"/>
      </rPr>
      <t>右下肺</t>
    </r>
    <phoneticPr fontId="1" type="noConversion"/>
  </si>
  <si>
    <r>
      <rPr>
        <sz val="12"/>
        <color theme="1"/>
        <rFont val="仿宋"/>
        <family val="3"/>
        <charset val="134"/>
      </rPr>
      <t>有，第七组淋巴结转移</t>
    </r>
    <phoneticPr fontId="1" type="noConversion"/>
  </si>
  <si>
    <r>
      <t>C.</t>
    </r>
    <r>
      <rPr>
        <sz val="11"/>
        <color indexed="8"/>
        <rFont val="仿宋"/>
        <family val="3"/>
        <charset val="134"/>
      </rPr>
      <t>过去吸烟，但是现在已经戒烟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20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30</t>
    </r>
    <r>
      <rPr>
        <sz val="11"/>
        <color indexed="8"/>
        <rFont val="仿宋"/>
        <family val="3"/>
        <charset val="134"/>
      </rPr>
      <t>年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戒烟</t>
    </r>
    <r>
      <rPr>
        <sz val="11"/>
        <color indexed="8"/>
        <rFont val="Times New Roman"/>
        <family val="1"/>
      </rPr>
      <t>20</t>
    </r>
    <r>
      <rPr>
        <sz val="11"/>
        <color indexed="8"/>
        <rFont val="仿宋"/>
        <family val="3"/>
        <charset val="134"/>
      </rPr>
      <t>天</t>
    </r>
    <phoneticPr fontId="1" type="noConversion"/>
  </si>
  <si>
    <r>
      <rPr>
        <sz val="10"/>
        <color theme="1"/>
        <rFont val="仿宋"/>
        <family val="3"/>
        <charset val="134"/>
      </rPr>
      <t>软组织密度影，密度欠均匀，分叶征，支气管截断，</t>
    </r>
  </si>
  <si>
    <r>
      <rPr>
        <sz val="11"/>
        <color rgb="FFFF0000"/>
        <rFont val="仿宋"/>
        <family val="3"/>
        <charset val="134"/>
      </rPr>
      <t>宝丽亚（喷喉用），博利康尼（喷喉用），阿斯美，氯雷他定，布地奈德（喷喉），异丙托溴铵（喷喉）</t>
    </r>
    <phoneticPr fontId="86" type="noConversion"/>
  </si>
  <si>
    <r>
      <rPr>
        <sz val="12"/>
        <color theme="1"/>
        <rFont val="仿宋"/>
        <family val="3"/>
        <charset val="134"/>
      </rPr>
      <t>中分化鳞状细胞癌</t>
    </r>
  </si>
  <si>
    <r>
      <rPr>
        <sz val="12"/>
        <color theme="1"/>
        <rFont val="仿宋"/>
        <family val="3"/>
        <charset val="134"/>
      </rPr>
      <t>左上肺</t>
    </r>
    <phoneticPr fontId="1" type="noConversion"/>
  </si>
  <si>
    <t xml:space="preserve"> 5cm</t>
    <phoneticPr fontId="1" type="noConversion"/>
  </si>
  <si>
    <r>
      <t>C.</t>
    </r>
    <r>
      <rPr>
        <sz val="11"/>
        <color indexed="8"/>
        <rFont val="仿宋"/>
        <family val="3"/>
        <charset val="134"/>
      </rPr>
      <t>过去吸烟，但是现在已经戒烟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20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50</t>
    </r>
    <r>
      <rPr>
        <sz val="11"/>
        <color indexed="8"/>
        <rFont val="仿宋"/>
        <family val="3"/>
        <charset val="134"/>
      </rPr>
      <t>年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戒烟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仿宋"/>
        <family val="3"/>
        <charset val="134"/>
      </rPr>
      <t>无</t>
    </r>
    <phoneticPr fontId="1" type="noConversion"/>
  </si>
  <si>
    <r>
      <rPr>
        <sz val="10"/>
        <color theme="1"/>
        <rFont val="仿宋"/>
        <family val="3"/>
        <charset val="134"/>
      </rPr>
      <t>内密度尚均匀，分叶，无明显毛刺，气管狭窄，增强扫描病灶边缘轻度强化</t>
    </r>
  </si>
  <si>
    <t xml:space="preserve"> 5cm</t>
    <phoneticPr fontId="1" type="noConversion"/>
  </si>
  <si>
    <r>
      <t>C.</t>
    </r>
    <r>
      <rPr>
        <sz val="11"/>
        <color indexed="8"/>
        <rFont val="仿宋"/>
        <family val="3"/>
        <charset val="134"/>
      </rPr>
      <t>过去吸烟，但是现在已经戒烟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20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50</t>
    </r>
    <r>
      <rPr>
        <sz val="11"/>
        <color indexed="8"/>
        <rFont val="仿宋"/>
        <family val="3"/>
        <charset val="134"/>
      </rPr>
      <t>年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戒烟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仿宋"/>
        <family val="3"/>
        <charset val="134"/>
      </rPr>
      <t>无</t>
    </r>
    <phoneticPr fontId="1" type="noConversion"/>
  </si>
  <si>
    <r>
      <rPr>
        <sz val="12"/>
        <color rgb="FFC00000"/>
        <rFont val="仿宋"/>
        <family val="3"/>
        <charset val="134"/>
      </rPr>
      <t>帽子没盖紧</t>
    </r>
    <phoneticPr fontId="1" type="noConversion"/>
  </si>
  <si>
    <r>
      <rPr>
        <sz val="12"/>
        <color theme="1"/>
        <rFont val="仿宋"/>
        <family val="3"/>
        <charset val="134"/>
      </rPr>
      <t>肺鳞癌</t>
    </r>
  </si>
  <si>
    <r>
      <rPr>
        <sz val="12"/>
        <color theme="1"/>
        <rFont val="仿宋"/>
        <family val="3"/>
        <charset val="134"/>
      </rPr>
      <t>鳞状细胞癌（</t>
    </r>
    <r>
      <rPr>
        <sz val="12"/>
        <color theme="1"/>
        <rFont val="Times New Roman"/>
        <family val="1"/>
      </rPr>
      <t>T4N2M1a</t>
    </r>
    <r>
      <rPr>
        <sz val="12"/>
        <color theme="1"/>
        <rFont val="仿宋"/>
        <family val="3"/>
        <charset val="134"/>
      </rPr>
      <t>）</t>
    </r>
    <phoneticPr fontId="1" type="noConversion"/>
  </si>
  <si>
    <r>
      <rPr>
        <sz val="10"/>
        <color theme="1"/>
        <rFont val="仿宋"/>
        <family val="3"/>
        <charset val="134"/>
      </rPr>
      <t>支气管截断，增强扫描明显不均匀强化</t>
    </r>
  </si>
  <si>
    <r>
      <rPr>
        <sz val="12"/>
        <color theme="1"/>
        <rFont val="仿宋"/>
        <family val="3"/>
        <charset val="134"/>
      </rPr>
      <t>缬沙坦，</t>
    </r>
    <r>
      <rPr>
        <sz val="12"/>
        <color rgb="FFFF0000"/>
        <rFont val="仿宋"/>
        <family val="3"/>
        <charset val="134"/>
      </rPr>
      <t>阿斯美</t>
    </r>
    <phoneticPr fontId="1" type="noConversion"/>
  </si>
  <si>
    <r>
      <rPr>
        <sz val="12"/>
        <color rgb="FFFF0000"/>
        <rFont val="仿宋"/>
        <family val="3"/>
        <charset val="134"/>
      </rPr>
      <t>腺鳞癌</t>
    </r>
  </si>
  <si>
    <r>
      <rPr>
        <sz val="12"/>
        <color theme="1"/>
        <rFont val="仿宋"/>
        <family val="3"/>
        <charset val="134"/>
      </rPr>
      <t>混合性癌，大部分为腺癌伴粘液分泌（约占</t>
    </r>
    <r>
      <rPr>
        <sz val="12"/>
        <color theme="1"/>
        <rFont val="Times New Roman"/>
        <family val="1"/>
      </rPr>
      <t>95%</t>
    </r>
    <r>
      <rPr>
        <sz val="12"/>
        <color theme="1"/>
        <rFont val="仿宋"/>
        <family val="3"/>
        <charset val="134"/>
      </rPr>
      <t>），少部分为鳞状细胞癌（约占</t>
    </r>
    <r>
      <rPr>
        <sz val="12"/>
        <color theme="1"/>
        <rFont val="Times New Roman"/>
        <family val="1"/>
      </rPr>
      <t>5%</t>
    </r>
    <r>
      <rPr>
        <sz val="12"/>
        <color theme="1"/>
        <rFont val="仿宋"/>
        <family val="3"/>
        <charset val="134"/>
      </rPr>
      <t>）</t>
    </r>
    <phoneticPr fontId="1" type="noConversion"/>
  </si>
  <si>
    <r>
      <rPr>
        <sz val="12"/>
        <color rgb="FFFF0000"/>
        <rFont val="仿宋"/>
        <family val="3"/>
        <charset val="134"/>
      </rPr>
      <t>左上肺</t>
    </r>
    <phoneticPr fontId="1" type="noConversion"/>
  </si>
  <si>
    <t>1.7×1.7×1.5</t>
    <phoneticPr fontId="1" type="noConversion"/>
  </si>
  <si>
    <r>
      <t>B.</t>
    </r>
    <r>
      <rPr>
        <sz val="11"/>
        <color indexed="8"/>
        <rFont val="仿宋"/>
        <family val="3"/>
        <charset val="134"/>
      </rPr>
      <t>目前吸烟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30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40</t>
    </r>
    <r>
      <rPr>
        <sz val="11"/>
        <color indexed="8"/>
        <rFont val="仿宋"/>
        <family val="3"/>
        <charset val="134"/>
      </rPr>
      <t>年</t>
    </r>
    <phoneticPr fontId="1" type="noConversion"/>
  </si>
  <si>
    <r>
      <rPr>
        <sz val="10"/>
        <color theme="1"/>
        <rFont val="仿宋"/>
        <family val="3"/>
        <charset val="134"/>
      </rPr>
      <t>结节影，密度欠均匀，浅分叶，毛刺征，胸膜牵拉，增强扫描呈中度强化</t>
    </r>
  </si>
  <si>
    <r>
      <rPr>
        <sz val="12"/>
        <color theme="1"/>
        <rFont val="仿宋"/>
        <family val="3"/>
        <charset val="134"/>
      </rPr>
      <t>倍他乐克，匹伐他汀，安达唐，拜糖平，克赛（皮下），</t>
    </r>
  </si>
  <si>
    <r>
      <t>B.</t>
    </r>
    <r>
      <rPr>
        <sz val="11"/>
        <color indexed="8"/>
        <rFont val="仿宋"/>
        <family val="3"/>
        <charset val="134"/>
      </rPr>
      <t>目前吸烟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30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41</t>
    </r>
    <r>
      <rPr>
        <sz val="11"/>
        <color indexed="8"/>
        <rFont val="仿宋"/>
        <family val="3"/>
        <charset val="134"/>
      </rPr>
      <t>年</t>
    </r>
  </si>
  <si>
    <r>
      <t>B.</t>
    </r>
    <r>
      <rPr>
        <sz val="11"/>
        <color indexed="8"/>
        <rFont val="仿宋"/>
        <family val="3"/>
        <charset val="134"/>
      </rPr>
      <t>目前吸烟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30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42</t>
    </r>
    <r>
      <rPr>
        <sz val="11"/>
        <color indexed="8"/>
        <rFont val="仿宋"/>
        <family val="3"/>
        <charset val="134"/>
      </rPr>
      <t>年</t>
    </r>
  </si>
  <si>
    <r>
      <t>B.</t>
    </r>
    <r>
      <rPr>
        <sz val="11"/>
        <color indexed="8"/>
        <rFont val="仿宋"/>
        <family val="3"/>
        <charset val="134"/>
      </rPr>
      <t>目前吸烟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30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43</t>
    </r>
    <r>
      <rPr>
        <sz val="11"/>
        <color indexed="8"/>
        <rFont val="仿宋"/>
        <family val="3"/>
        <charset val="134"/>
      </rPr>
      <t>年</t>
    </r>
  </si>
  <si>
    <r>
      <t>B.</t>
    </r>
    <r>
      <rPr>
        <sz val="11"/>
        <color indexed="8"/>
        <rFont val="仿宋"/>
        <family val="3"/>
        <charset val="134"/>
      </rPr>
      <t>目前吸烟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30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44</t>
    </r>
    <r>
      <rPr>
        <sz val="11"/>
        <color indexed="8"/>
        <rFont val="仿宋"/>
        <family val="3"/>
        <charset val="134"/>
      </rPr>
      <t>年</t>
    </r>
  </si>
  <si>
    <r>
      <t>B.</t>
    </r>
    <r>
      <rPr>
        <sz val="11"/>
        <color indexed="8"/>
        <rFont val="仿宋"/>
        <family val="3"/>
        <charset val="134"/>
      </rPr>
      <t>目前吸烟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30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45</t>
    </r>
    <r>
      <rPr>
        <sz val="11"/>
        <color indexed="8"/>
        <rFont val="仿宋"/>
        <family val="3"/>
        <charset val="134"/>
      </rPr>
      <t>年</t>
    </r>
  </si>
  <si>
    <r>
      <rPr>
        <sz val="12"/>
        <color rgb="FFFF0000"/>
        <rFont val="仿宋"/>
        <family val="3"/>
        <charset val="134"/>
      </rPr>
      <t>肺腺癌</t>
    </r>
  </si>
  <si>
    <r>
      <rPr>
        <sz val="12"/>
        <color rgb="FFFF0000"/>
        <rFont val="仿宋"/>
        <family val="3"/>
        <charset val="134"/>
      </rPr>
      <t>其中两处大部分微乳头型（约占</t>
    </r>
    <r>
      <rPr>
        <sz val="12"/>
        <color rgb="FFFF0000"/>
        <rFont val="Times New Roman"/>
        <family val="1"/>
      </rPr>
      <t>50%</t>
    </r>
    <r>
      <rPr>
        <sz val="12"/>
        <color rgb="FFFF0000"/>
        <rFont val="仿宋"/>
        <family val="3"/>
        <charset val="134"/>
      </rPr>
      <t>），部分为腺泡型（约</t>
    </r>
    <r>
      <rPr>
        <sz val="12"/>
        <color rgb="FFFF0000"/>
        <rFont val="Times New Roman"/>
        <family val="1"/>
      </rPr>
      <t>40%</t>
    </r>
    <r>
      <rPr>
        <sz val="12"/>
        <color rgb="FFFF0000"/>
        <rFont val="仿宋"/>
        <family val="3"/>
        <charset val="134"/>
      </rPr>
      <t>），少量为乳头型（约</t>
    </r>
    <r>
      <rPr>
        <sz val="12"/>
        <color rgb="FFFF0000"/>
        <rFont val="Times New Roman"/>
        <family val="1"/>
      </rPr>
      <t>10%</t>
    </r>
    <r>
      <rPr>
        <sz val="12"/>
        <color rgb="FFFF0000"/>
        <rFont val="仿宋"/>
        <family val="3"/>
        <charset val="134"/>
      </rPr>
      <t>），第三处腺泡为主型，第四处符合上皮源性恶性肿瘤，需除外肺小细胞癌的可能</t>
    </r>
    <phoneticPr fontId="1" type="noConversion"/>
  </si>
  <si>
    <r>
      <rPr>
        <sz val="12"/>
        <color rgb="FFFF0000"/>
        <rFont val="仿宋"/>
        <family val="3"/>
        <charset val="134"/>
      </rPr>
      <t>右上肺</t>
    </r>
    <phoneticPr fontId="1" type="noConversion"/>
  </si>
  <si>
    <r>
      <rPr>
        <sz val="12"/>
        <color rgb="FFFF0000"/>
        <rFont val="仿宋"/>
        <family val="3"/>
        <charset val="134"/>
      </rPr>
      <t>四处病变直径在</t>
    </r>
    <r>
      <rPr>
        <sz val="12"/>
        <color rgb="FFFF0000"/>
        <rFont val="Times New Roman"/>
        <family val="1"/>
      </rPr>
      <t>2.5-4cm</t>
    </r>
    <phoneticPr fontId="1" type="noConversion"/>
  </si>
  <si>
    <r>
      <t>B.</t>
    </r>
    <r>
      <rPr>
        <sz val="11"/>
        <color indexed="8"/>
        <rFont val="仿宋"/>
        <family val="3"/>
        <charset val="134"/>
      </rPr>
      <t>目前吸烟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20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27</t>
    </r>
    <r>
      <rPr>
        <sz val="11"/>
        <color indexed="8"/>
        <rFont val="仿宋"/>
        <family val="3"/>
        <charset val="134"/>
      </rPr>
      <t>年</t>
    </r>
    <phoneticPr fontId="1" type="noConversion"/>
  </si>
  <si>
    <r>
      <rPr>
        <sz val="12"/>
        <color theme="1"/>
        <rFont val="仿宋"/>
        <family val="3"/>
        <charset val="134"/>
      </rPr>
      <t>倍他乐克，缬沙坦氨氯地平</t>
    </r>
  </si>
  <si>
    <r>
      <rPr>
        <sz val="12"/>
        <color rgb="FFFF0000"/>
        <rFont val="仿宋"/>
        <family val="3"/>
        <charset val="134"/>
      </rPr>
      <t>其中两处大部分微乳头型（约占</t>
    </r>
    <r>
      <rPr>
        <sz val="12"/>
        <color rgb="FFFF0000"/>
        <rFont val="Times New Roman"/>
        <family val="1"/>
      </rPr>
      <t>50%</t>
    </r>
    <r>
      <rPr>
        <sz val="12"/>
        <color rgb="FFFF0000"/>
        <rFont val="仿宋"/>
        <family val="3"/>
        <charset val="134"/>
      </rPr>
      <t>），部分为腺泡型（约</t>
    </r>
    <r>
      <rPr>
        <sz val="12"/>
        <color rgb="FFFF0000"/>
        <rFont val="Times New Roman"/>
        <family val="1"/>
      </rPr>
      <t>40%</t>
    </r>
    <r>
      <rPr>
        <sz val="12"/>
        <color rgb="FFFF0000"/>
        <rFont val="仿宋"/>
        <family val="3"/>
        <charset val="134"/>
      </rPr>
      <t>），少量为乳头型（约</t>
    </r>
    <r>
      <rPr>
        <sz val="12"/>
        <color rgb="FFFF0000"/>
        <rFont val="Times New Roman"/>
        <family val="1"/>
      </rPr>
      <t>10%</t>
    </r>
    <r>
      <rPr>
        <sz val="12"/>
        <color rgb="FFFF0000"/>
        <rFont val="仿宋"/>
        <family val="3"/>
        <charset val="134"/>
      </rPr>
      <t>），第三处腺泡为主型，第四处符合上皮源性恶性肿瘤，需除外肺小细胞癌的可能</t>
    </r>
    <phoneticPr fontId="1" type="noConversion"/>
  </si>
  <si>
    <r>
      <rPr>
        <sz val="12"/>
        <color rgb="FFFF0000"/>
        <rFont val="仿宋"/>
        <family val="3"/>
        <charset val="134"/>
      </rPr>
      <t>右上肺</t>
    </r>
    <phoneticPr fontId="1" type="noConversion"/>
  </si>
  <si>
    <r>
      <rPr>
        <sz val="12"/>
        <color rgb="FFFF0000"/>
        <rFont val="仿宋"/>
        <family val="3"/>
        <charset val="134"/>
      </rPr>
      <t>四处病变直径在</t>
    </r>
    <r>
      <rPr>
        <sz val="12"/>
        <color rgb="FFFF0000"/>
        <rFont val="Times New Roman"/>
        <family val="1"/>
      </rPr>
      <t>2.5-4cm</t>
    </r>
    <phoneticPr fontId="1" type="noConversion"/>
  </si>
  <si>
    <r>
      <t>B.</t>
    </r>
    <r>
      <rPr>
        <sz val="11"/>
        <color indexed="8"/>
        <rFont val="仿宋"/>
        <family val="3"/>
        <charset val="134"/>
      </rPr>
      <t>目前吸烟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20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28</t>
    </r>
    <r>
      <rPr>
        <sz val="11"/>
        <color indexed="8"/>
        <rFont val="仿宋"/>
        <family val="3"/>
        <charset val="134"/>
      </rPr>
      <t>年</t>
    </r>
  </si>
  <si>
    <r>
      <rPr>
        <sz val="12"/>
        <color rgb="FFC00000"/>
        <rFont val="仿宋"/>
        <family val="3"/>
        <charset val="134"/>
      </rPr>
      <t>帽子没盖紧</t>
    </r>
    <phoneticPr fontId="1" type="noConversion"/>
  </si>
  <si>
    <r>
      <t>B.</t>
    </r>
    <r>
      <rPr>
        <sz val="11"/>
        <color indexed="8"/>
        <rFont val="仿宋"/>
        <family val="3"/>
        <charset val="134"/>
      </rPr>
      <t>目前吸烟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20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29</t>
    </r>
    <r>
      <rPr>
        <sz val="11"/>
        <color indexed="8"/>
        <rFont val="仿宋"/>
        <family val="3"/>
        <charset val="134"/>
      </rPr>
      <t>年</t>
    </r>
  </si>
  <si>
    <r>
      <t>B.</t>
    </r>
    <r>
      <rPr>
        <sz val="11"/>
        <color indexed="8"/>
        <rFont val="仿宋"/>
        <family val="3"/>
        <charset val="134"/>
      </rPr>
      <t>目前吸烟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20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30</t>
    </r>
    <r>
      <rPr>
        <sz val="11"/>
        <color indexed="8"/>
        <rFont val="仿宋"/>
        <family val="3"/>
        <charset val="134"/>
      </rPr>
      <t>年</t>
    </r>
  </si>
  <si>
    <r>
      <t>B.</t>
    </r>
    <r>
      <rPr>
        <sz val="11"/>
        <color indexed="8"/>
        <rFont val="仿宋"/>
        <family val="3"/>
        <charset val="134"/>
      </rPr>
      <t>目前吸烟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20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31</t>
    </r>
    <r>
      <rPr>
        <sz val="11"/>
        <color indexed="8"/>
        <rFont val="仿宋"/>
        <family val="3"/>
        <charset val="134"/>
      </rPr>
      <t>年</t>
    </r>
  </si>
  <si>
    <r>
      <rPr>
        <sz val="12"/>
        <color theme="1"/>
        <rFont val="仿宋"/>
        <family val="3"/>
        <charset val="134"/>
      </rPr>
      <t>硬化性肺泡细胞瘤</t>
    </r>
  </si>
  <si>
    <r>
      <rPr>
        <sz val="12"/>
        <color theme="1"/>
        <rFont val="仿宋"/>
        <family val="3"/>
        <charset val="134"/>
      </rPr>
      <t>右下肺</t>
    </r>
    <phoneticPr fontId="1" type="noConversion"/>
  </si>
  <si>
    <t>0.8cm</t>
    <phoneticPr fontId="1" type="noConversion"/>
  </si>
  <si>
    <r>
      <rPr>
        <sz val="12"/>
        <color theme="1"/>
        <rFont val="仿宋"/>
        <family val="3"/>
        <charset val="134"/>
      </rPr>
      <t>正常</t>
    </r>
    <phoneticPr fontId="1" type="noConversion"/>
  </si>
  <si>
    <r>
      <rPr>
        <sz val="10"/>
        <color theme="1"/>
        <rFont val="仿宋"/>
        <family val="3"/>
        <charset val="134"/>
      </rPr>
      <t>结节影，边界尚清，增强扫描呈明显强化</t>
    </r>
  </si>
  <si>
    <r>
      <rPr>
        <sz val="12"/>
        <color theme="1"/>
        <rFont val="仿宋"/>
        <family val="3"/>
        <charset val="134"/>
      </rPr>
      <t>无</t>
    </r>
    <phoneticPr fontId="1" type="noConversion"/>
  </si>
  <si>
    <r>
      <rPr>
        <sz val="12"/>
        <color theme="1"/>
        <rFont val="仿宋"/>
        <family val="3"/>
        <charset val="134"/>
      </rPr>
      <t>右下肺</t>
    </r>
    <phoneticPr fontId="1" type="noConversion"/>
  </si>
  <si>
    <r>
      <rPr>
        <sz val="12"/>
        <color rgb="FFC00000"/>
        <rFont val="仿宋"/>
        <family val="3"/>
        <charset val="134"/>
      </rPr>
      <t>帽子没盖紧</t>
    </r>
    <phoneticPr fontId="1" type="noConversion"/>
  </si>
  <si>
    <r>
      <rPr>
        <sz val="12"/>
        <color theme="1"/>
        <rFont val="仿宋"/>
        <family val="3"/>
        <charset val="134"/>
      </rPr>
      <t>错构瘤</t>
    </r>
  </si>
  <si>
    <r>
      <t>C.</t>
    </r>
    <r>
      <rPr>
        <sz val="11"/>
        <color indexed="8"/>
        <rFont val="仿宋"/>
        <family val="3"/>
        <charset val="134"/>
      </rPr>
      <t>过去吸烟，但是现在已经戒烟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30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40</t>
    </r>
    <r>
      <rPr>
        <sz val="11"/>
        <color indexed="8"/>
        <rFont val="仿宋"/>
        <family val="3"/>
        <charset val="134"/>
      </rPr>
      <t>年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戒烟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仿宋"/>
        <family val="3"/>
        <charset val="134"/>
      </rPr>
      <t>周</t>
    </r>
    <phoneticPr fontId="1" type="noConversion"/>
  </si>
  <si>
    <r>
      <rPr>
        <sz val="10"/>
        <color theme="1"/>
        <rFont val="仿宋"/>
        <family val="3"/>
        <charset val="134"/>
      </rPr>
      <t>实性结节影，边界清楚，边缘大致规则，密度均匀，部分密度较前增高</t>
    </r>
  </si>
  <si>
    <r>
      <rPr>
        <sz val="12"/>
        <color theme="1"/>
        <rFont val="仿宋"/>
        <family val="3"/>
        <charset val="134"/>
      </rPr>
      <t>亚莫利，立普妥，恩格列净，富马酸比索洛尔，</t>
    </r>
  </si>
  <si>
    <r>
      <t>C.</t>
    </r>
    <r>
      <rPr>
        <sz val="11"/>
        <color indexed="8"/>
        <rFont val="仿宋"/>
        <family val="3"/>
        <charset val="134"/>
      </rPr>
      <t>过去吸烟，但是现在已经戒烟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30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40</t>
    </r>
    <r>
      <rPr>
        <sz val="11"/>
        <color indexed="8"/>
        <rFont val="仿宋"/>
        <family val="3"/>
        <charset val="134"/>
      </rPr>
      <t>年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戒烟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仿宋"/>
        <family val="3"/>
        <charset val="134"/>
      </rPr>
      <t>周</t>
    </r>
  </si>
  <si>
    <r>
      <t>C.</t>
    </r>
    <r>
      <rPr>
        <sz val="11"/>
        <color indexed="8"/>
        <rFont val="仿宋"/>
        <family val="3"/>
        <charset val="134"/>
      </rPr>
      <t>过去吸烟，但是现在已经戒烟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30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40</t>
    </r>
    <r>
      <rPr>
        <sz val="11"/>
        <color indexed="8"/>
        <rFont val="仿宋"/>
        <family val="3"/>
        <charset val="134"/>
      </rPr>
      <t>年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戒烟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仿宋"/>
        <family val="3"/>
        <charset val="134"/>
      </rPr>
      <t>周</t>
    </r>
  </si>
  <si>
    <r>
      <t>C.</t>
    </r>
    <r>
      <rPr>
        <sz val="11"/>
        <color indexed="8"/>
        <rFont val="仿宋"/>
        <family val="3"/>
        <charset val="134"/>
      </rPr>
      <t>过去吸烟，但是现在已经戒烟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30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40</t>
    </r>
    <r>
      <rPr>
        <sz val="11"/>
        <color indexed="8"/>
        <rFont val="仿宋"/>
        <family val="3"/>
        <charset val="134"/>
      </rPr>
      <t>年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戒烟</t>
    </r>
    <r>
      <rPr>
        <sz val="11"/>
        <color indexed="8"/>
        <rFont val="Times New Roman"/>
        <family val="1"/>
      </rPr>
      <t>5</t>
    </r>
    <r>
      <rPr>
        <sz val="11"/>
        <color indexed="8"/>
        <rFont val="仿宋"/>
        <family val="3"/>
        <charset val="134"/>
      </rPr>
      <t>周</t>
    </r>
  </si>
  <si>
    <r>
      <t>C.</t>
    </r>
    <r>
      <rPr>
        <sz val="11"/>
        <color indexed="8"/>
        <rFont val="仿宋"/>
        <family val="3"/>
        <charset val="134"/>
      </rPr>
      <t>过去吸烟，但是现在已经戒烟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30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40</t>
    </r>
    <r>
      <rPr>
        <sz val="11"/>
        <color indexed="8"/>
        <rFont val="仿宋"/>
        <family val="3"/>
        <charset val="134"/>
      </rPr>
      <t>年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戒烟</t>
    </r>
    <r>
      <rPr>
        <sz val="11"/>
        <color indexed="8"/>
        <rFont val="Times New Roman"/>
        <family val="1"/>
      </rPr>
      <t>6</t>
    </r>
    <r>
      <rPr>
        <sz val="11"/>
        <color indexed="8"/>
        <rFont val="仿宋"/>
        <family val="3"/>
        <charset val="134"/>
      </rPr>
      <t>周</t>
    </r>
  </si>
  <si>
    <r>
      <t>C.</t>
    </r>
    <r>
      <rPr>
        <sz val="11"/>
        <color indexed="8"/>
        <rFont val="仿宋"/>
        <family val="3"/>
        <charset val="134"/>
      </rPr>
      <t>过去吸烟，但是现在已经戒烟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30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40</t>
    </r>
    <r>
      <rPr>
        <sz val="11"/>
        <color indexed="8"/>
        <rFont val="仿宋"/>
        <family val="3"/>
        <charset val="134"/>
      </rPr>
      <t>年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戒烟</t>
    </r>
    <r>
      <rPr>
        <sz val="11"/>
        <color indexed="8"/>
        <rFont val="Times New Roman"/>
        <family val="1"/>
      </rPr>
      <t>7</t>
    </r>
    <r>
      <rPr>
        <sz val="11"/>
        <color indexed="8"/>
        <rFont val="仿宋"/>
        <family val="3"/>
        <charset val="134"/>
      </rPr>
      <t>周</t>
    </r>
  </si>
  <si>
    <r>
      <t>C.</t>
    </r>
    <r>
      <rPr>
        <sz val="11"/>
        <color indexed="8"/>
        <rFont val="仿宋"/>
        <family val="3"/>
        <charset val="134"/>
      </rPr>
      <t>过去吸烟，但是现在已经戒烟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每日</t>
    </r>
    <r>
      <rPr>
        <sz val="11"/>
        <color indexed="8"/>
        <rFont val="Times New Roman"/>
        <family val="1"/>
      </rPr>
      <t>30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烟龄</t>
    </r>
    <r>
      <rPr>
        <sz val="11"/>
        <color indexed="8"/>
        <rFont val="Times New Roman"/>
        <family val="1"/>
      </rPr>
      <t>40</t>
    </r>
    <r>
      <rPr>
        <sz val="11"/>
        <color indexed="8"/>
        <rFont val="仿宋"/>
        <family val="3"/>
        <charset val="134"/>
      </rPr>
      <t>年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戒烟</t>
    </r>
    <r>
      <rPr>
        <sz val="11"/>
        <color indexed="8"/>
        <rFont val="Times New Roman"/>
        <family val="1"/>
      </rPr>
      <t>8</t>
    </r>
    <r>
      <rPr>
        <sz val="11"/>
        <color indexed="8"/>
        <rFont val="仿宋"/>
        <family val="3"/>
        <charset val="134"/>
      </rPr>
      <t>周</t>
    </r>
  </si>
  <si>
    <t>4cm</t>
    <phoneticPr fontId="1" type="noConversion"/>
  </si>
  <si>
    <r>
      <rPr>
        <sz val="10"/>
        <color theme="1"/>
        <rFont val="仿宋"/>
        <family val="3"/>
        <charset val="134"/>
      </rPr>
      <t>软组织影，浅分叶，密度不均，</t>
    </r>
  </si>
  <si>
    <r>
      <rPr>
        <sz val="12"/>
        <color theme="1"/>
        <rFont val="仿宋"/>
        <family val="3"/>
        <charset val="134"/>
      </rPr>
      <t>氯硝安定，吉加，赛乐特，易善复</t>
    </r>
  </si>
  <si>
    <r>
      <rPr>
        <sz val="12"/>
        <color theme="1"/>
        <rFont val="仿宋"/>
        <family val="3"/>
        <charset val="134"/>
      </rPr>
      <t>右下肺</t>
    </r>
    <phoneticPr fontId="1" type="noConversion"/>
  </si>
  <si>
    <r>
      <rPr>
        <sz val="12"/>
        <color theme="1"/>
        <rFont val="仿宋"/>
        <family val="3"/>
        <charset val="134"/>
      </rPr>
      <t>子宫内膜癌肺转移</t>
    </r>
  </si>
  <si>
    <r>
      <rPr>
        <sz val="12"/>
        <color rgb="FFFF0000"/>
        <rFont val="仿宋"/>
        <family val="3"/>
        <charset val="134"/>
      </rPr>
      <t>右上肺倾向转移性肿瘤</t>
    </r>
  </si>
  <si>
    <r>
      <rPr>
        <sz val="12"/>
        <color theme="1"/>
        <rFont val="仿宋"/>
        <family val="3"/>
        <charset val="134"/>
      </rPr>
      <t>右上肺</t>
    </r>
    <phoneticPr fontId="1" type="noConversion"/>
  </si>
  <si>
    <r>
      <t>2021-11-19</t>
    </r>
    <r>
      <rPr>
        <sz val="12"/>
        <color theme="1"/>
        <rFont val="仿宋"/>
        <family val="3"/>
        <charset val="134"/>
      </rPr>
      <t>日，</t>
    </r>
    <r>
      <rPr>
        <sz val="12"/>
        <color theme="1"/>
        <rFont val="Times New Roman"/>
        <family val="1"/>
      </rPr>
      <t>17:37PM</t>
    </r>
  </si>
  <si>
    <r>
      <rPr>
        <sz val="12"/>
        <color theme="1"/>
        <rFont val="仿宋"/>
        <family val="3"/>
        <charset val="134"/>
      </rPr>
      <t>转科，入科第</t>
    </r>
    <r>
      <rPr>
        <sz val="12"/>
        <color theme="1"/>
        <rFont val="Times New Roman"/>
        <family val="1"/>
      </rPr>
      <t>1</t>
    </r>
    <r>
      <rPr>
        <sz val="12"/>
        <color theme="1"/>
        <rFont val="仿宋"/>
        <family val="3"/>
        <charset val="134"/>
      </rPr>
      <t>天</t>
    </r>
  </si>
  <si>
    <r>
      <rPr>
        <sz val="12"/>
        <color theme="0"/>
        <rFont val="仿宋"/>
        <family val="3"/>
        <charset val="134"/>
      </rPr>
      <t>暂不放入队列分析</t>
    </r>
    <phoneticPr fontId="1" type="noConversion"/>
  </si>
  <si>
    <r>
      <rPr>
        <sz val="12"/>
        <color theme="1"/>
        <rFont val="仿宋"/>
        <family val="3"/>
        <charset val="134"/>
      </rPr>
      <t>转移瘤</t>
    </r>
  </si>
  <si>
    <r>
      <rPr>
        <sz val="12"/>
        <color theme="1"/>
        <rFont val="仿宋"/>
        <family val="3"/>
        <charset val="134"/>
      </rPr>
      <t>醋酸甲地孕酮</t>
    </r>
  </si>
  <si>
    <r>
      <t>1</t>
    </r>
    <r>
      <rPr>
        <sz val="12"/>
        <color rgb="FFFF0000"/>
        <rFont val="仿宋"/>
        <family val="3"/>
        <charset val="134"/>
      </rPr>
      <t>、肺腺癌</t>
    </r>
    <r>
      <rPr>
        <sz val="12"/>
        <color rgb="FFFF0000"/>
        <rFont val="Times New Roman"/>
        <family val="1"/>
      </rPr>
      <t>2</t>
    </r>
    <r>
      <rPr>
        <sz val="12"/>
        <color rgb="FFFF0000"/>
        <rFont val="仿宋"/>
        <family val="3"/>
        <charset val="134"/>
      </rPr>
      <t>、胃腺癌术后</t>
    </r>
  </si>
  <si>
    <r>
      <rPr>
        <sz val="12"/>
        <color rgb="FFFF0000"/>
        <rFont val="仿宋"/>
        <family val="3"/>
        <charset val="134"/>
      </rPr>
      <t>右下肺</t>
    </r>
    <phoneticPr fontId="1" type="noConversion"/>
  </si>
  <si>
    <r>
      <t>C.</t>
    </r>
    <r>
      <rPr>
        <sz val="11"/>
        <color indexed="8"/>
        <rFont val="仿宋"/>
        <family val="3"/>
        <charset val="134"/>
      </rPr>
      <t>过去吸烟，但是现在已经戒烟</t>
    </r>
    <r>
      <rPr>
        <sz val="11"/>
        <color indexed="8"/>
        <rFont val="Times New Roman"/>
        <family val="1"/>
      </rPr>
      <t xml:space="preserve">/ </t>
    </r>
    <r>
      <rPr>
        <sz val="11"/>
        <color indexed="8"/>
        <rFont val="仿宋"/>
        <family val="3"/>
        <charset val="134"/>
      </rPr>
      <t>过去每天</t>
    </r>
    <r>
      <rPr>
        <sz val="11"/>
        <color indexed="8"/>
        <rFont val="Times New Roman"/>
        <family val="1"/>
      </rPr>
      <t>30</t>
    </r>
    <r>
      <rPr>
        <sz val="11"/>
        <color indexed="8"/>
        <rFont val="仿宋"/>
        <family val="3"/>
        <charset val="134"/>
      </rPr>
      <t>支</t>
    </r>
    <r>
      <rPr>
        <sz val="11"/>
        <color indexed="8"/>
        <rFont val="Times New Roman"/>
        <family val="1"/>
      </rPr>
      <t xml:space="preserve"> / 30</t>
    </r>
    <r>
      <rPr>
        <sz val="11"/>
        <color indexed="8"/>
        <rFont val="仿宋"/>
        <family val="3"/>
        <charset val="134"/>
      </rPr>
      <t>年烟龄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仿宋"/>
        <family val="3"/>
        <charset val="134"/>
      </rPr>
      <t>戒烟</t>
    </r>
    <r>
      <rPr>
        <sz val="11"/>
        <color indexed="8"/>
        <rFont val="Times New Roman"/>
        <family val="1"/>
      </rPr>
      <t>20</t>
    </r>
    <r>
      <rPr>
        <sz val="11"/>
        <color indexed="8"/>
        <rFont val="仿宋"/>
        <family val="3"/>
        <charset val="134"/>
      </rPr>
      <t>年</t>
    </r>
    <phoneticPr fontId="1" type="noConversion"/>
  </si>
  <si>
    <r>
      <rPr>
        <sz val="10"/>
        <color theme="1"/>
        <rFont val="仿宋"/>
        <family val="3"/>
        <charset val="134"/>
      </rPr>
      <t>不规则空洞，边界欠清，小血管穿行，胸膜牵拉，</t>
    </r>
  </si>
  <si>
    <r>
      <rPr>
        <sz val="12"/>
        <color theme="1"/>
        <rFont val="仿宋"/>
        <family val="3"/>
        <charset val="134"/>
      </rPr>
      <t>无</t>
    </r>
    <phoneticPr fontId="1" type="noConversion"/>
  </si>
  <si>
    <r>
      <rPr>
        <sz val="12"/>
        <color theme="1"/>
        <rFont val="仿宋"/>
        <family val="3"/>
        <charset val="134"/>
      </rPr>
      <t>未见恶性（</t>
    </r>
    <r>
      <rPr>
        <sz val="12"/>
        <color theme="1"/>
        <rFont val="Times New Roman"/>
        <family val="1"/>
      </rPr>
      <t>PET-CT</t>
    </r>
    <r>
      <rPr>
        <sz val="12"/>
        <color theme="1"/>
        <rFont val="仿宋"/>
        <family val="3"/>
        <charset val="134"/>
      </rPr>
      <t>代谢增高，提示恶性）</t>
    </r>
    <phoneticPr fontId="1" type="noConversion"/>
  </si>
  <si>
    <r>
      <rPr>
        <sz val="12"/>
        <color theme="1"/>
        <rFont val="仿宋"/>
        <family val="3"/>
        <charset val="134"/>
      </rPr>
      <t>左上肺</t>
    </r>
  </si>
  <si>
    <r>
      <t>2022/1/8</t>
    </r>
    <r>
      <rPr>
        <sz val="12"/>
        <color theme="1"/>
        <rFont val="仿宋"/>
        <family val="3"/>
        <charset val="134"/>
      </rPr>
      <t>日</t>
    </r>
  </si>
  <si>
    <r>
      <t>yes</t>
    </r>
    <r>
      <rPr>
        <sz val="12"/>
        <color theme="1"/>
        <rFont val="仿宋"/>
        <family val="3"/>
        <charset val="134"/>
      </rPr>
      <t>，第</t>
    </r>
    <r>
      <rPr>
        <sz val="12"/>
        <color theme="1"/>
        <rFont val="Times New Roman"/>
        <family val="1"/>
      </rPr>
      <t>1</t>
    </r>
    <r>
      <rPr>
        <sz val="12"/>
        <color theme="1"/>
        <rFont val="仿宋"/>
        <family val="3"/>
        <charset val="134"/>
      </rPr>
      <t>次</t>
    </r>
  </si>
  <si>
    <r>
      <rPr>
        <sz val="10"/>
        <color theme="1"/>
        <rFont val="仿宋"/>
        <family val="3"/>
        <charset val="134"/>
      </rPr>
      <t>混合磨玻璃结节，密度欠均匀，小空泡，分叶，血管穿行，</t>
    </r>
  </si>
  <si>
    <r>
      <rPr>
        <sz val="12"/>
        <color theme="1"/>
        <rFont val="仿宋"/>
        <family val="3"/>
        <charset val="134"/>
      </rPr>
      <t>倍他乐克，红源达，卡培他滨，欧美宁，</t>
    </r>
  </si>
  <si>
    <r>
      <t>2021.1.10-</t>
    </r>
    <r>
      <rPr>
        <sz val="12"/>
        <color theme="1"/>
        <rFont val="仿宋"/>
        <family val="3"/>
        <charset val="134"/>
      </rPr>
      <t>上午</t>
    </r>
    <r>
      <rPr>
        <sz val="12"/>
        <color theme="1"/>
        <rFont val="Times New Roman"/>
        <family val="1"/>
      </rPr>
      <t>11:04</t>
    </r>
  </si>
  <si>
    <r>
      <t>yes</t>
    </r>
    <r>
      <rPr>
        <sz val="12"/>
        <color theme="1"/>
        <rFont val="仿宋"/>
        <family val="3"/>
        <charset val="134"/>
      </rPr>
      <t>，第</t>
    </r>
    <r>
      <rPr>
        <sz val="12"/>
        <color theme="1"/>
        <rFont val="Times New Roman"/>
        <family val="1"/>
      </rPr>
      <t>2</t>
    </r>
    <r>
      <rPr>
        <sz val="12"/>
        <color theme="1"/>
        <rFont val="仿宋"/>
        <family val="3"/>
        <charset val="134"/>
      </rPr>
      <t>次</t>
    </r>
  </si>
  <si>
    <r>
      <t>2022/1/11</t>
    </r>
    <r>
      <rPr>
        <sz val="12"/>
        <color theme="1"/>
        <rFont val="仿宋"/>
        <family val="3"/>
        <charset val="134"/>
      </rPr>
      <t>日</t>
    </r>
  </si>
  <si>
    <r>
      <t>yes</t>
    </r>
    <r>
      <rPr>
        <sz val="12"/>
        <color theme="1"/>
        <rFont val="仿宋"/>
        <family val="3"/>
        <charset val="134"/>
      </rPr>
      <t>，第</t>
    </r>
    <r>
      <rPr>
        <sz val="12"/>
        <color theme="1"/>
        <rFont val="Times New Roman"/>
        <family val="1"/>
      </rPr>
      <t>3</t>
    </r>
    <r>
      <rPr>
        <sz val="12"/>
        <color theme="1"/>
        <rFont val="仿宋"/>
        <family val="3"/>
        <charset val="134"/>
      </rPr>
      <t>次</t>
    </r>
  </si>
  <si>
    <r>
      <t>2022-1-12</t>
    </r>
    <r>
      <rPr>
        <sz val="12"/>
        <color theme="1"/>
        <rFont val="仿宋"/>
        <family val="3"/>
        <charset val="134"/>
      </rPr>
      <t>，</t>
    </r>
    <r>
      <rPr>
        <sz val="12"/>
        <color theme="1"/>
        <rFont val="Times New Roman"/>
        <family val="1"/>
      </rPr>
      <t xml:space="preserve"> 15:45PM </t>
    </r>
  </si>
  <si>
    <r>
      <t>yes</t>
    </r>
    <r>
      <rPr>
        <sz val="12"/>
        <color theme="1"/>
        <rFont val="仿宋"/>
        <family val="3"/>
        <charset val="134"/>
      </rPr>
      <t>，第</t>
    </r>
    <r>
      <rPr>
        <sz val="12"/>
        <color theme="1"/>
        <rFont val="Times New Roman"/>
        <family val="1"/>
      </rPr>
      <t>4</t>
    </r>
    <r>
      <rPr>
        <sz val="12"/>
        <color theme="1"/>
        <rFont val="仿宋"/>
        <family val="3"/>
        <charset val="134"/>
      </rPr>
      <t>次</t>
    </r>
  </si>
  <si>
    <r>
      <t>2022/1/13</t>
    </r>
    <r>
      <rPr>
        <sz val="12"/>
        <color theme="1"/>
        <rFont val="仿宋"/>
        <family val="3"/>
        <charset val="134"/>
      </rPr>
      <t>日</t>
    </r>
  </si>
  <si>
    <r>
      <t>yes</t>
    </r>
    <r>
      <rPr>
        <sz val="12"/>
        <color theme="1"/>
        <rFont val="仿宋"/>
        <family val="3"/>
        <charset val="134"/>
      </rPr>
      <t>，第</t>
    </r>
    <r>
      <rPr>
        <sz val="12"/>
        <color theme="1"/>
        <rFont val="Times New Roman"/>
        <family val="1"/>
      </rPr>
      <t>5</t>
    </r>
    <r>
      <rPr>
        <sz val="12"/>
        <color theme="1"/>
        <rFont val="仿宋"/>
        <family val="3"/>
        <charset val="134"/>
      </rPr>
      <t>次</t>
    </r>
  </si>
  <si>
    <r>
      <t>2022/1/14</t>
    </r>
    <r>
      <rPr>
        <sz val="12"/>
        <color theme="1"/>
        <rFont val="仿宋"/>
        <family val="3"/>
        <charset val="134"/>
      </rPr>
      <t>日</t>
    </r>
    <r>
      <rPr>
        <sz val="12"/>
        <color theme="1"/>
        <rFont val="Times New Roman"/>
        <family val="1"/>
      </rPr>
      <t xml:space="preserve"> 11:15AM</t>
    </r>
  </si>
  <si>
    <r>
      <t>yes</t>
    </r>
    <r>
      <rPr>
        <sz val="12"/>
        <color theme="1"/>
        <rFont val="仿宋"/>
        <family val="3"/>
        <charset val="134"/>
      </rPr>
      <t>，第</t>
    </r>
    <r>
      <rPr>
        <sz val="12"/>
        <color theme="1"/>
        <rFont val="Times New Roman"/>
        <family val="1"/>
      </rPr>
      <t>6</t>
    </r>
    <r>
      <rPr>
        <sz val="12"/>
        <color theme="1"/>
        <rFont val="仿宋"/>
        <family val="3"/>
        <charset val="134"/>
      </rPr>
      <t>次</t>
    </r>
  </si>
  <si>
    <t>2022/1/9 日</t>
    <phoneticPr fontId="1" type="noConversion"/>
  </si>
  <si>
    <t>2022/1/11日</t>
    <phoneticPr fontId="1" type="noConversion"/>
  </si>
  <si>
    <t>2022/1/13日</t>
    <phoneticPr fontId="1" type="noConversion"/>
  </si>
  <si>
    <t>patient Num.</t>
    <phoneticPr fontId="1" type="noConversion"/>
  </si>
  <si>
    <r>
      <rPr>
        <i/>
        <sz val="12"/>
        <color theme="1"/>
        <rFont val="仿宋"/>
        <family val="3"/>
        <charset val="134"/>
      </rPr>
      <t>队列组</t>
    </r>
    <r>
      <rPr>
        <i/>
        <sz val="12"/>
        <color theme="1"/>
        <rFont val="Times New Roman"/>
        <family val="1"/>
      </rPr>
      <t>1-</t>
    </r>
    <r>
      <rPr>
        <i/>
        <sz val="12"/>
        <color theme="1"/>
        <rFont val="仿宋"/>
        <family val="3"/>
        <charset val="134"/>
      </rPr>
      <t>肺腺癌</t>
    </r>
    <r>
      <rPr>
        <i/>
        <sz val="12"/>
        <color theme="1"/>
        <rFont val="Times New Roman"/>
        <family val="1"/>
      </rPr>
      <t>Sample Num.</t>
    </r>
    <phoneticPr fontId="1" type="noConversion"/>
  </si>
  <si>
    <r>
      <rPr>
        <i/>
        <sz val="12"/>
        <color theme="1"/>
        <rFont val="仿宋"/>
        <family val="3"/>
        <charset val="134"/>
      </rPr>
      <t>队列组</t>
    </r>
    <r>
      <rPr>
        <i/>
        <sz val="12"/>
        <color theme="1"/>
        <rFont val="Times New Roman"/>
        <family val="1"/>
      </rPr>
      <t>2-</t>
    </r>
    <r>
      <rPr>
        <i/>
        <sz val="12"/>
        <color theme="1"/>
        <rFont val="仿宋"/>
        <family val="3"/>
        <charset val="134"/>
      </rPr>
      <t>肺鳞癌</t>
    </r>
    <r>
      <rPr>
        <i/>
        <sz val="12"/>
        <color theme="1"/>
        <rFont val="Times New Roman"/>
        <family val="1"/>
      </rPr>
      <t xml:space="preserve"> Sample Num.</t>
    </r>
    <phoneticPr fontId="1" type="noConversion"/>
  </si>
  <si>
    <t>patient Num</t>
    <phoneticPr fontId="1" type="noConversion"/>
  </si>
  <si>
    <r>
      <rPr>
        <i/>
        <sz val="12"/>
        <color theme="0"/>
        <rFont val="仿宋"/>
        <family val="3"/>
        <charset val="134"/>
      </rPr>
      <t>队列组</t>
    </r>
    <r>
      <rPr>
        <i/>
        <sz val="12"/>
        <color theme="0"/>
        <rFont val="Times New Roman"/>
        <family val="1"/>
      </rPr>
      <t>3-</t>
    </r>
    <r>
      <rPr>
        <i/>
        <sz val="12"/>
        <color theme="0"/>
        <rFont val="仿宋"/>
        <family val="3"/>
        <charset val="134"/>
      </rPr>
      <t>肺腺鳞癌</t>
    </r>
    <r>
      <rPr>
        <i/>
        <sz val="12"/>
        <color theme="0"/>
        <rFont val="Times New Roman"/>
        <family val="1"/>
      </rPr>
      <t>-</t>
    </r>
    <r>
      <rPr>
        <i/>
        <sz val="12"/>
        <color theme="0"/>
        <rFont val="仿宋"/>
        <family val="3"/>
        <charset val="134"/>
      </rPr>
      <t>混合型</t>
    </r>
    <r>
      <rPr>
        <i/>
        <sz val="12"/>
        <color theme="0"/>
        <rFont val="Times New Roman"/>
        <family val="1"/>
      </rPr>
      <t xml:space="preserve"> Sample Num.</t>
    </r>
    <phoneticPr fontId="1" type="noConversion"/>
  </si>
  <si>
    <r>
      <rPr>
        <i/>
        <sz val="12"/>
        <color theme="0"/>
        <rFont val="仿宋"/>
        <family val="3"/>
        <charset val="134"/>
      </rPr>
      <t>队列组</t>
    </r>
    <r>
      <rPr>
        <i/>
        <sz val="12"/>
        <color theme="0"/>
        <rFont val="Times New Roman"/>
        <family val="1"/>
      </rPr>
      <t>4-</t>
    </r>
    <r>
      <rPr>
        <i/>
        <sz val="12"/>
        <color theme="0"/>
        <rFont val="仿宋"/>
        <family val="3"/>
        <charset val="134"/>
      </rPr>
      <t>肺腺癌</t>
    </r>
    <r>
      <rPr>
        <i/>
        <sz val="12"/>
        <color theme="0"/>
        <rFont val="Times New Roman"/>
        <family val="1"/>
      </rPr>
      <t>+</t>
    </r>
    <r>
      <rPr>
        <i/>
        <sz val="12"/>
        <color theme="0"/>
        <rFont val="仿宋"/>
        <family val="3"/>
        <charset val="134"/>
      </rPr>
      <t>小细胞</t>
    </r>
    <r>
      <rPr>
        <i/>
        <sz val="12"/>
        <color theme="0"/>
        <rFont val="Times New Roman"/>
        <family val="1"/>
      </rPr>
      <t>-</t>
    </r>
    <r>
      <rPr>
        <i/>
        <sz val="12"/>
        <color theme="0"/>
        <rFont val="仿宋"/>
        <family val="3"/>
        <charset val="134"/>
      </rPr>
      <t>混合型</t>
    </r>
    <r>
      <rPr>
        <i/>
        <sz val="12"/>
        <color theme="0"/>
        <rFont val="Times New Roman"/>
        <family val="1"/>
      </rPr>
      <t xml:space="preserve"> Sample Num.</t>
    </r>
    <phoneticPr fontId="1" type="noConversion"/>
  </si>
  <si>
    <r>
      <rPr>
        <i/>
        <sz val="12"/>
        <color theme="1"/>
        <rFont val="仿宋"/>
        <family val="3"/>
        <charset val="134"/>
      </rPr>
      <t>队列组</t>
    </r>
    <r>
      <rPr>
        <i/>
        <sz val="12"/>
        <color theme="1"/>
        <rFont val="Times New Roman"/>
        <family val="1"/>
      </rPr>
      <t>5-</t>
    </r>
    <r>
      <rPr>
        <i/>
        <sz val="12"/>
        <color theme="1"/>
        <rFont val="仿宋"/>
        <family val="3"/>
        <charset val="134"/>
      </rPr>
      <t>肺良性肿瘤</t>
    </r>
    <r>
      <rPr>
        <i/>
        <sz val="12"/>
        <color theme="1"/>
        <rFont val="Times New Roman"/>
        <family val="1"/>
      </rPr>
      <t xml:space="preserve"> Sample Num.</t>
    </r>
    <phoneticPr fontId="1" type="noConversion"/>
  </si>
  <si>
    <r>
      <rPr>
        <i/>
        <sz val="12"/>
        <color theme="1"/>
        <rFont val="仿宋"/>
        <family val="3"/>
        <charset val="134"/>
      </rPr>
      <t>队列组</t>
    </r>
    <r>
      <rPr>
        <i/>
        <sz val="12"/>
        <color theme="1"/>
        <rFont val="Times New Roman"/>
        <family val="1"/>
      </rPr>
      <t>6-</t>
    </r>
    <r>
      <rPr>
        <i/>
        <sz val="12"/>
        <color theme="1"/>
        <rFont val="仿宋"/>
        <family val="3"/>
        <charset val="134"/>
      </rPr>
      <t>转移到肺的肿瘤</t>
    </r>
    <r>
      <rPr>
        <i/>
        <sz val="12"/>
        <color theme="1"/>
        <rFont val="Times New Roman"/>
        <family val="1"/>
      </rPr>
      <t xml:space="preserve"> Sample Num.</t>
    </r>
    <phoneticPr fontId="1" type="noConversion"/>
  </si>
  <si>
    <r>
      <t>2022/2/14日</t>
    </r>
    <r>
      <rPr>
        <sz val="10"/>
        <color rgb="FFC00000"/>
        <rFont val="宋体"/>
        <family val="3"/>
        <charset val="134"/>
      </rPr>
      <t xml:space="preserve"> </t>
    </r>
    <r>
      <rPr>
        <sz val="10"/>
        <color rgb="FFC00000"/>
        <rFont val="微软雅黑"/>
        <family val="2"/>
        <charset val="134"/>
      </rPr>
      <t>上午</t>
    </r>
  </si>
  <si>
    <t>门诊</t>
    <phoneticPr fontId="1" type="noConversion"/>
  </si>
  <si>
    <t xml:space="preserve"> </t>
    <phoneticPr fontId="1" type="noConversion"/>
  </si>
  <si>
    <t>术后一月左右复查</t>
    <phoneticPr fontId="1" type="noConversion"/>
  </si>
  <si>
    <t>Sample Num.</t>
    <phoneticPr fontId="1" type="noConversion"/>
  </si>
  <si>
    <t>队列组1-肺腺癌</t>
    <phoneticPr fontId="1" type="noConversion"/>
  </si>
  <si>
    <t>细胞类型</t>
    <phoneticPr fontId="1" type="noConversion"/>
  </si>
  <si>
    <t>肺部位</t>
    <phoneticPr fontId="1" type="noConversion"/>
  </si>
  <si>
    <t>结节大小</t>
    <phoneticPr fontId="1" type="noConversion"/>
  </si>
  <si>
    <t>结节个数</t>
    <phoneticPr fontId="1" type="noConversion"/>
  </si>
  <si>
    <t>淋巴转移</t>
    <phoneticPr fontId="1" type="noConversion"/>
  </si>
  <si>
    <t>血液转移</t>
    <phoneticPr fontId="1" type="noConversion"/>
  </si>
  <si>
    <t>肺腺癌，腺泡为主型</t>
    <phoneticPr fontId="1" type="noConversion"/>
  </si>
  <si>
    <t>右中肺</t>
    <phoneticPr fontId="1" type="noConversion"/>
  </si>
  <si>
    <t>0.5cm</t>
    <phoneticPr fontId="1" type="noConversion"/>
  </si>
  <si>
    <t>未见</t>
    <phoneticPr fontId="1" type="noConversion"/>
  </si>
  <si>
    <t>正常</t>
    <phoneticPr fontId="1" type="noConversion"/>
  </si>
  <si>
    <t>高</t>
    <phoneticPr fontId="1" type="noConversion"/>
  </si>
  <si>
    <t>腺泡为主型</t>
    <phoneticPr fontId="1" type="noConversion"/>
  </si>
  <si>
    <t>右下肺</t>
    <phoneticPr fontId="1" type="noConversion"/>
  </si>
  <si>
    <t>1.1cm</t>
    <phoneticPr fontId="1" type="noConversion"/>
  </si>
  <si>
    <t>有</t>
    <phoneticPr fontId="1" type="noConversion"/>
  </si>
  <si>
    <t>B.目前吸烟 / 大于30支每日 / 50年烟龄</t>
    <phoneticPr fontId="1" type="noConversion"/>
  </si>
  <si>
    <t>腺泡为主型,累及肺被膜</t>
    <phoneticPr fontId="1" type="noConversion"/>
  </si>
  <si>
    <t>2cm</t>
    <phoneticPr fontId="1" type="noConversion"/>
  </si>
  <si>
    <t>腺泡为主型，部分为乳头型（30%），并可见侵犯肺被膜</t>
    <phoneticPr fontId="1" type="noConversion"/>
  </si>
  <si>
    <t>右上肺</t>
    <phoneticPr fontId="1" type="noConversion"/>
  </si>
  <si>
    <t>左下肺</t>
    <phoneticPr fontId="1" type="noConversion"/>
  </si>
  <si>
    <t>1cm</t>
    <phoneticPr fontId="1" type="noConversion"/>
  </si>
  <si>
    <t>腺泡为主型,部分为乳头型（约占30%），邻近被膜</t>
    <phoneticPr fontId="1" type="noConversion"/>
  </si>
  <si>
    <t>部分为腺泡型（约占60%），部分为附壁型（约占40%）</t>
    <phoneticPr fontId="1" type="noConversion"/>
  </si>
  <si>
    <t>2.5cm</t>
    <phoneticPr fontId="1" type="noConversion"/>
  </si>
  <si>
    <t>右中肺</t>
    <phoneticPr fontId="1" type="noConversion"/>
  </si>
  <si>
    <t>1.5cm</t>
    <phoneticPr fontId="1" type="noConversion"/>
  </si>
  <si>
    <t>左上肺</t>
    <phoneticPr fontId="1" type="noConversion"/>
  </si>
  <si>
    <t>0.8cm</t>
    <phoneticPr fontId="1" type="noConversion"/>
  </si>
  <si>
    <t>C.过去吸烟，但是现在已经戒烟 / 10-20支每日 / 烟龄20年 / 戒烟10年</t>
  </si>
  <si>
    <t>3×2.5×2cm</t>
    <phoneticPr fontId="1" type="noConversion"/>
  </si>
  <si>
    <t>腺泡为主型，局灶为乳头型（＜5%）</t>
    <phoneticPr fontId="1" type="noConversion"/>
  </si>
  <si>
    <t>4×3×2</t>
    <phoneticPr fontId="1" type="noConversion"/>
  </si>
  <si>
    <t>1.5cm</t>
    <phoneticPr fontId="1" type="noConversion"/>
  </si>
  <si>
    <t>腺癌，附壁为主型</t>
    <phoneticPr fontId="1" type="noConversion"/>
  </si>
  <si>
    <t>左下肺</t>
  </si>
  <si>
    <t>2.5cm</t>
    <phoneticPr fontId="1" type="noConversion"/>
  </si>
  <si>
    <t>正常</t>
    <phoneticPr fontId="1" type="noConversion"/>
  </si>
  <si>
    <t>均为肺腺癌</t>
    <phoneticPr fontId="1" type="noConversion"/>
  </si>
  <si>
    <t>五个结节0.3-1cm</t>
    <phoneticPr fontId="1" type="noConversion"/>
  </si>
  <si>
    <t>C.过去吸烟，但是现在已经戒烟 / 每日3-5支 / 烟龄3年 / 戒烟40年</t>
    <phoneticPr fontId="1" type="noConversion"/>
  </si>
  <si>
    <t>附壁为主型</t>
    <phoneticPr fontId="1" type="noConversion"/>
  </si>
  <si>
    <t>左上肺，未见明显结节，附壁为主型</t>
    <phoneticPr fontId="1" type="noConversion"/>
  </si>
  <si>
    <t>右上肺，0.8cm，实性癌伴粘液分泌</t>
    <phoneticPr fontId="1" type="noConversion"/>
  </si>
  <si>
    <t>右上肺，腺泡为主型，0.5cm</t>
    <phoneticPr fontId="1" type="noConversion"/>
  </si>
  <si>
    <t>右上肺，附壁为主型，1.5cm</t>
    <phoneticPr fontId="1" type="noConversion"/>
  </si>
  <si>
    <t>右下肺，附壁为主型，0.5cm</t>
    <phoneticPr fontId="1" type="noConversion"/>
  </si>
  <si>
    <t>左上肺，腺泡为主型，1.1cm</t>
    <phoneticPr fontId="1" type="noConversion"/>
  </si>
  <si>
    <t>3.2×1.5cm / 0.6cm</t>
    <phoneticPr fontId="1" type="noConversion"/>
  </si>
  <si>
    <t>1.2cm</t>
    <phoneticPr fontId="1" type="noConversion"/>
  </si>
  <si>
    <t>右上肺，1.5cm，</t>
    <phoneticPr fontId="1" type="noConversion"/>
  </si>
  <si>
    <t>3.计算年龄</t>
    <phoneticPr fontId="1" type="noConversion"/>
  </si>
  <si>
    <t>吸烟情况</t>
    <phoneticPr fontId="1" type="noConversion"/>
  </si>
  <si>
    <t>标本采样日期</t>
    <phoneticPr fontId="1" type="noConversion"/>
  </si>
  <si>
    <t>采样相对时间</t>
    <phoneticPr fontId="1" type="noConversion"/>
  </si>
  <si>
    <t>检测时间</t>
    <phoneticPr fontId="1" type="noConversion"/>
  </si>
  <si>
    <t>右下肺腺癌，实性为主型。右中肺腺癌，附壁为主型</t>
    <phoneticPr fontId="1" type="noConversion"/>
  </si>
  <si>
    <t>2.5cm, 07cm</t>
    <phoneticPr fontId="1" type="noConversion"/>
  </si>
  <si>
    <t xml:space="preserve"> </t>
    <phoneticPr fontId="1" type="noConversion"/>
  </si>
  <si>
    <t>基本信息</t>
    <phoneticPr fontId="1" type="noConversion"/>
  </si>
  <si>
    <t>采样信息</t>
    <phoneticPr fontId="1" type="noConversion"/>
  </si>
  <si>
    <t>右下肺，右中肺</t>
    <phoneticPr fontId="1" type="noConversion"/>
  </si>
  <si>
    <t>未见明显结节</t>
    <phoneticPr fontId="1" type="noConversion"/>
  </si>
  <si>
    <t>腺泡为主型，部分为乳头型（30%），并可见侵犯肺被膜</t>
    <phoneticPr fontId="1" type="noConversion"/>
  </si>
  <si>
    <t>腺泡为主型</t>
    <phoneticPr fontId="1" type="noConversion"/>
  </si>
  <si>
    <t>部分腺泡型，部分为微乳头型（约占30%）</t>
    <phoneticPr fontId="1" type="noConversion"/>
  </si>
  <si>
    <t>腺泡为主型</t>
    <phoneticPr fontId="1" type="noConversion"/>
  </si>
  <si>
    <t>均腺泡为主型</t>
    <phoneticPr fontId="1" type="noConversion"/>
  </si>
  <si>
    <t>右下肺，3.2×1.5cm，腺泡为主型，累及脏层胸膜，另见0.6cm结节，为原位腺癌</t>
    <phoneticPr fontId="1" type="noConversion"/>
  </si>
  <si>
    <t>右上肺两处结节0.8cm，均腺泡为主型</t>
    <phoneticPr fontId="1" type="noConversion"/>
  </si>
  <si>
    <t>左上肺，腺泡为主型，1.5cm</t>
    <phoneticPr fontId="1" type="noConversion"/>
  </si>
  <si>
    <t>左上肺</t>
    <phoneticPr fontId="1" type="noConversion"/>
  </si>
  <si>
    <t>病理分组（小结节，单个小于1cm)</t>
    <phoneticPr fontId="1" type="noConversion"/>
  </si>
  <si>
    <t>病理结果</t>
    <phoneticPr fontId="1" type="noConversion"/>
  </si>
  <si>
    <r>
      <t>CA125-</t>
    </r>
    <r>
      <rPr>
        <b/>
        <i/>
        <sz val="12"/>
        <color rgb="FFFF0000"/>
        <rFont val="华文仿宋"/>
        <family val="1"/>
        <charset val="134"/>
      </rPr>
      <t>0-35</t>
    </r>
    <phoneticPr fontId="1" type="noConversion"/>
  </si>
  <si>
    <r>
      <rPr>
        <b/>
        <i/>
        <sz val="12"/>
        <color theme="1"/>
        <rFont val="STFangsong"/>
        <family val="1"/>
        <charset val="134"/>
      </rPr>
      <t>癌胚抗原</t>
    </r>
    <r>
      <rPr>
        <b/>
        <i/>
        <sz val="12"/>
        <color theme="1"/>
        <rFont val="Cambria"/>
        <family val="1"/>
      </rPr>
      <t xml:space="preserve">(CEA)： </t>
    </r>
    <r>
      <rPr>
        <b/>
        <i/>
        <sz val="12"/>
        <color rgb="FFFF0000"/>
        <rFont val="Cambria"/>
        <family val="1"/>
      </rPr>
      <t>0-5</t>
    </r>
    <phoneticPr fontId="1" type="noConversion"/>
  </si>
  <si>
    <r>
      <rPr>
        <b/>
        <i/>
        <sz val="12"/>
        <color theme="1"/>
        <rFont val="STFangsong"/>
        <family val="1"/>
        <charset val="134"/>
      </rPr>
      <t>非小细胞肺癌抗原</t>
    </r>
    <r>
      <rPr>
        <b/>
        <i/>
        <sz val="12"/>
        <color theme="1"/>
        <rFont val="Cambria"/>
        <family val="1"/>
      </rPr>
      <t xml:space="preserve">(CFRA21-1)： </t>
    </r>
    <r>
      <rPr>
        <b/>
        <i/>
        <sz val="12"/>
        <color rgb="FFFF0000"/>
        <rFont val="Cambria"/>
        <family val="1"/>
      </rPr>
      <t>0-3.3</t>
    </r>
    <phoneticPr fontId="1" type="noConversion"/>
  </si>
  <si>
    <r>
      <rPr>
        <b/>
        <i/>
        <sz val="12"/>
        <color theme="1"/>
        <rFont val="STFangsong"/>
        <family val="1"/>
        <charset val="134"/>
      </rPr>
      <t>鳞癌抗原</t>
    </r>
    <r>
      <rPr>
        <b/>
        <i/>
        <sz val="12"/>
        <color theme="1"/>
        <rFont val="Cambria"/>
        <family val="1"/>
      </rPr>
      <t xml:space="preserve">(SCC)： </t>
    </r>
    <r>
      <rPr>
        <b/>
        <i/>
        <sz val="12"/>
        <color rgb="FFFF0000"/>
        <rFont val="Cambria"/>
        <family val="1"/>
      </rPr>
      <t>0-1.5</t>
    </r>
    <phoneticPr fontId="1" type="noConversion"/>
  </si>
  <si>
    <r>
      <rPr>
        <b/>
        <i/>
        <sz val="12"/>
        <color theme="1"/>
        <rFont val="STFangsong"/>
        <family val="1"/>
        <charset val="134"/>
      </rPr>
      <t>特异性神经元烯醇酶</t>
    </r>
    <r>
      <rPr>
        <b/>
        <i/>
        <sz val="12"/>
        <color theme="1"/>
        <rFont val="Cambria"/>
        <family val="1"/>
      </rPr>
      <t xml:space="preserve">(NSE)： </t>
    </r>
    <r>
      <rPr>
        <b/>
        <i/>
        <sz val="12"/>
        <color rgb="FFFF0000"/>
        <rFont val="Cambria"/>
        <family val="1"/>
      </rPr>
      <t>0-16.3</t>
    </r>
    <phoneticPr fontId="1" type="noConversion"/>
  </si>
  <si>
    <r>
      <rPr>
        <b/>
        <i/>
        <sz val="12"/>
        <color theme="1"/>
        <rFont val="STFangsong"/>
        <family val="1"/>
        <charset val="134"/>
      </rPr>
      <t>胃泌素释放肽前体</t>
    </r>
    <r>
      <rPr>
        <b/>
        <i/>
        <sz val="12"/>
        <color theme="1"/>
        <rFont val="Cambria"/>
        <family val="1"/>
      </rPr>
      <t>(ProGRP)</t>
    </r>
    <r>
      <rPr>
        <b/>
        <i/>
        <sz val="12"/>
        <color theme="1"/>
        <rFont val="华文仿宋"/>
        <family val="1"/>
        <charset val="134"/>
      </rPr>
      <t>：</t>
    </r>
    <r>
      <rPr>
        <b/>
        <i/>
        <sz val="12"/>
        <color rgb="FFFF0000"/>
        <rFont val="华文仿宋"/>
        <family val="1"/>
        <charset val="134"/>
      </rPr>
      <t xml:space="preserve"> &lt;=63</t>
    </r>
    <phoneticPr fontId="1" type="noConversion"/>
  </si>
  <si>
    <r>
      <rPr>
        <b/>
        <sz val="22"/>
        <color rgb="FF0432FF"/>
        <rFont val="STFangsong"/>
        <family val="1"/>
        <charset val="134"/>
      </rPr>
      <t>血检</t>
    </r>
    <r>
      <rPr>
        <b/>
        <sz val="22"/>
        <color rgb="FF0432FF"/>
        <rFont val="Cambria"/>
        <family val="1"/>
      </rPr>
      <t>-</t>
    </r>
    <r>
      <rPr>
        <b/>
        <sz val="22"/>
        <color rgb="FF0432FF"/>
        <rFont val="STFangsong"/>
        <family val="1"/>
        <charset val="134"/>
      </rPr>
      <t>肺肿瘤组合</t>
    </r>
    <r>
      <rPr>
        <b/>
        <sz val="22"/>
        <color rgb="FF0432FF"/>
        <rFont val="Cambria"/>
        <family val="1"/>
      </rPr>
      <t xml:space="preserve"> </t>
    </r>
    <r>
      <rPr>
        <b/>
        <sz val="22"/>
        <color rgb="FFC00000"/>
        <rFont val="STFangsong"/>
        <family val="1"/>
        <charset val="134"/>
      </rPr>
      <t>正常</t>
    </r>
    <r>
      <rPr>
        <b/>
        <sz val="22"/>
        <color rgb="FFC00000"/>
        <rFont val="Cambria"/>
        <family val="1"/>
      </rPr>
      <t>/</t>
    </r>
    <r>
      <rPr>
        <b/>
        <sz val="22"/>
        <color rgb="FFC00000"/>
        <rFont val="STFangsong"/>
        <family val="1"/>
        <charset val="134"/>
      </rPr>
      <t>升高判断</t>
    </r>
    <phoneticPr fontId="1" type="noConversion"/>
  </si>
  <si>
    <r>
      <rPr>
        <b/>
        <sz val="22"/>
        <color rgb="FF0432FF"/>
        <rFont val="STFangsong"/>
        <family val="1"/>
        <charset val="134"/>
      </rPr>
      <t>血检</t>
    </r>
    <r>
      <rPr>
        <b/>
        <sz val="22"/>
        <color rgb="FF0432FF"/>
        <rFont val="Cambria"/>
        <family val="1"/>
      </rPr>
      <t>-</t>
    </r>
    <r>
      <rPr>
        <b/>
        <sz val="22"/>
        <color rgb="FF0432FF"/>
        <rFont val="STFangsong"/>
        <family val="1"/>
        <charset val="134"/>
      </rPr>
      <t>肺肿瘤组合</t>
    </r>
    <r>
      <rPr>
        <b/>
        <sz val="22"/>
        <color rgb="FFC00000"/>
        <rFont val="Cambria"/>
        <family val="1"/>
      </rPr>
      <t xml:space="preserve"> </t>
    </r>
    <r>
      <rPr>
        <b/>
        <sz val="22"/>
        <color rgb="FFC00000"/>
        <rFont val="STFangsong"/>
        <family val="1"/>
        <charset val="134"/>
      </rPr>
      <t>数值</t>
    </r>
    <phoneticPr fontId="1" type="noConversion"/>
  </si>
  <si>
    <t>A=29；B=2； C=2；</t>
    <phoneticPr fontId="1" type="noConversion"/>
  </si>
  <si>
    <r>
      <rPr>
        <sz val="14"/>
        <color rgb="FFFF0000"/>
        <rFont val="STFangsong"/>
        <family val="1"/>
        <charset val="134"/>
      </rPr>
      <t>女性</t>
    </r>
    <r>
      <rPr>
        <sz val="14"/>
        <color rgb="FFFF0000"/>
        <rFont val="Cambria"/>
        <family val="1"/>
      </rPr>
      <t>=24</t>
    </r>
    <r>
      <rPr>
        <sz val="14"/>
        <color rgb="FFFF0000"/>
        <rFont val="STFangsong"/>
        <family val="1"/>
        <charset val="134"/>
      </rPr>
      <t>；男性</t>
    </r>
    <r>
      <rPr>
        <sz val="14"/>
        <color rgb="FFFF0000"/>
        <rFont val="Cambria"/>
        <family val="1"/>
      </rPr>
      <t>=9</t>
    </r>
    <r>
      <rPr>
        <sz val="14"/>
        <color rgb="FFFF0000"/>
        <rFont val="华文仿宋"/>
        <family val="1"/>
        <charset val="134"/>
      </rPr>
      <t>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</si>
</sst>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&quot;年&quot;m&quot;月&quot;d&quot;日&quot;;@"/>
    <numFmt numFmtId="177" formatCode="yyyy\-mm\-dd"/>
    <numFmt numFmtId="178" formatCode="0_ "/>
    <numFmt numFmtId="179" formatCode="yyyy/m/d;@"/>
  </numFmts>
  <fonts count="17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微软雅黑"/>
      <family val="2"/>
      <charset val="134"/>
    </font>
    <font>
      <b/>
      <sz val="14"/>
      <color rgb="FF00B050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b/>
      <sz val="22"/>
      <color rgb="FF0432FF"/>
      <name val="微软雅黑"/>
      <family val="2"/>
      <charset val="134"/>
    </font>
    <font>
      <b/>
      <sz val="14"/>
      <color rgb="FF0432FF"/>
      <name val="微软雅黑"/>
      <family val="2"/>
      <charset val="134"/>
    </font>
    <font>
      <sz val="14"/>
      <color rgb="FFE22E93"/>
      <name val="微软雅黑"/>
      <family val="2"/>
      <charset val="134"/>
    </font>
    <font>
      <b/>
      <sz val="14"/>
      <color rgb="FFE22E93"/>
      <name val="微软雅黑"/>
      <family val="2"/>
      <charset val="134"/>
    </font>
    <font>
      <sz val="12"/>
      <color rgb="FF00B14D"/>
      <name val="等线"/>
      <family val="4"/>
      <charset val="134"/>
    </font>
    <font>
      <sz val="12"/>
      <color rgb="FF000000"/>
      <name val="等线"/>
      <family val="4"/>
      <charset val="134"/>
    </font>
    <font>
      <sz val="10"/>
      <name val="等线"/>
      <family val="4"/>
      <charset val="134"/>
    </font>
    <font>
      <sz val="10"/>
      <color rgb="FF000000"/>
      <name val="微软雅黑"/>
      <family val="2"/>
      <charset val="134"/>
    </font>
    <font>
      <b/>
      <sz val="22"/>
      <color rgb="FF00B14D"/>
      <name val="微软雅黑"/>
      <family val="2"/>
      <charset val="134"/>
    </font>
    <font>
      <sz val="14"/>
      <name val="微软雅黑"/>
      <family val="2"/>
      <charset val="134"/>
    </font>
    <font>
      <sz val="14"/>
      <color rgb="FF000000"/>
      <name val="微软雅黑"/>
      <family val="2"/>
      <charset val="134"/>
    </font>
    <font>
      <b/>
      <sz val="16"/>
      <color rgb="FF000000"/>
      <name val="等线"/>
      <family val="4"/>
      <charset val="134"/>
    </font>
    <font>
      <sz val="16"/>
      <name val="等线"/>
      <family val="4"/>
      <charset val="134"/>
    </font>
    <font>
      <sz val="8"/>
      <name val="等线"/>
      <family val="4"/>
      <charset val="134"/>
    </font>
    <font>
      <sz val="10"/>
      <color rgb="FF3911E7"/>
      <name val="等线"/>
      <family val="4"/>
      <charset val="134"/>
    </font>
    <font>
      <sz val="10"/>
      <name val="微软雅黑"/>
      <family val="2"/>
      <charset val="134"/>
    </font>
    <font>
      <sz val="10"/>
      <name val="等线"/>
      <family val="4"/>
      <charset val="134"/>
    </font>
    <font>
      <sz val="9"/>
      <name val="微软雅黑"/>
      <family val="2"/>
      <charset val="134"/>
    </font>
    <font>
      <sz val="9"/>
      <name val="等线"/>
      <family val="4"/>
      <charset val="134"/>
    </font>
    <font>
      <sz val="14"/>
      <color rgb="FFEA3324"/>
      <name val="微软雅黑"/>
      <family val="2"/>
      <charset val="134"/>
    </font>
    <font>
      <sz val="10"/>
      <color rgb="FFFFFFFF"/>
      <name val="等线"/>
      <family val="4"/>
      <charset val="134"/>
    </font>
    <font>
      <sz val="10"/>
      <color rgb="FF0432FF"/>
      <name val="微软雅黑"/>
      <family val="2"/>
      <charset val="134"/>
    </font>
    <font>
      <sz val="10"/>
      <color rgb="FFEA3324"/>
      <name val="微软雅黑"/>
      <family val="2"/>
      <charset val="134"/>
    </font>
    <font>
      <sz val="12"/>
      <color rgb="FFFFFFFF"/>
      <name val="等线"/>
      <family val="4"/>
      <charset val="134"/>
    </font>
    <font>
      <sz val="10"/>
      <color rgb="FFFFFFFF"/>
      <name val="Lantinghei SC"/>
      <family val="2"/>
      <charset val="134"/>
    </font>
    <font>
      <sz val="12"/>
      <color rgb="FFFFFFFF"/>
      <name val="Lantinghei SC"/>
      <family val="2"/>
      <charset val="134"/>
    </font>
    <font>
      <sz val="14"/>
      <color rgb="FFFFFFFF"/>
      <name val="微软雅黑"/>
      <family val="2"/>
      <charset val="134"/>
    </font>
    <font>
      <sz val="14"/>
      <color rgb="FFFFFFFF"/>
      <name val="等线"/>
      <family val="4"/>
      <charset val="134"/>
    </font>
    <font>
      <b/>
      <sz val="14"/>
      <color rgb="FFEA3324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4"/>
      <color rgb="FF360DEB"/>
      <name val="微软雅黑"/>
      <family val="2"/>
      <charset val="134"/>
    </font>
    <font>
      <sz val="14"/>
      <color rgb="FF0432FF"/>
      <name val="微软雅黑"/>
      <family val="2"/>
      <charset val="134"/>
    </font>
    <font>
      <b/>
      <sz val="10"/>
      <color rgb="FF0432FF"/>
      <name val="微软雅黑"/>
      <family val="2"/>
      <charset val="134"/>
    </font>
    <font>
      <sz val="10"/>
      <color rgb="FFC65A14"/>
      <name val="等线"/>
      <family val="4"/>
      <charset val="134"/>
    </font>
    <font>
      <sz val="10"/>
      <color rgb="FF270BF6"/>
      <name val="等线"/>
      <family val="4"/>
      <charset val="134"/>
    </font>
    <font>
      <sz val="8"/>
      <color rgb="FFFCC102"/>
      <name val="等线"/>
      <family val="4"/>
      <charset val="134"/>
    </font>
    <font>
      <b/>
      <sz val="14"/>
      <color rgb="FFC10002"/>
      <name val="微软雅黑"/>
      <family val="2"/>
      <charset val="134"/>
    </font>
    <font>
      <sz val="8"/>
      <color rgb="FFC10002"/>
      <name val="等线"/>
      <family val="4"/>
      <charset val="134"/>
    </font>
    <font>
      <b/>
      <sz val="14"/>
      <color rgb="FF270BF6"/>
      <name val="微软雅黑"/>
      <family val="2"/>
      <charset val="134"/>
    </font>
    <font>
      <sz val="11"/>
      <name val="宋体"/>
      <family val="3"/>
      <charset val="134"/>
    </font>
    <font>
      <sz val="12"/>
      <color rgb="FFEA3324"/>
      <name val="等线"/>
      <family val="4"/>
      <charset val="134"/>
    </font>
    <font>
      <sz val="10"/>
      <color rgb="FF3911E7"/>
      <name val="微软雅黑"/>
      <family val="2"/>
      <charset val="134"/>
    </font>
    <font>
      <b/>
      <sz val="10"/>
      <color rgb="FF3911E7"/>
      <name val="微软雅黑"/>
      <family val="2"/>
      <charset val="134"/>
    </font>
    <font>
      <sz val="12"/>
      <color rgb="FFE22E93"/>
      <name val="等线"/>
      <family val="4"/>
      <charset val="134"/>
    </font>
    <font>
      <sz val="10"/>
      <color rgb="FFE22E93"/>
      <name val="等线"/>
      <family val="4"/>
      <charset val="134"/>
    </font>
    <font>
      <b/>
      <sz val="16"/>
      <color rgb="FFE22E93"/>
      <name val="等线"/>
      <family val="4"/>
      <charset val="134"/>
    </font>
    <font>
      <b/>
      <sz val="18"/>
      <color rgb="FF000000"/>
      <name val="微软雅黑"/>
      <family val="2"/>
      <charset val="134"/>
    </font>
    <font>
      <sz val="12"/>
      <color rgb="FF00B050"/>
      <name val="等线"/>
      <family val="4"/>
      <charset val="134"/>
    </font>
    <font>
      <sz val="12"/>
      <color rgb="FFFE0300"/>
      <name val="等线"/>
      <family val="4"/>
      <charset val="134"/>
    </font>
    <font>
      <sz val="12"/>
      <color rgb="FF0432FF"/>
      <name val="等线"/>
      <family val="4"/>
      <charset val="134"/>
    </font>
    <font>
      <sz val="12"/>
      <color rgb="FFC10002"/>
      <name val="等线"/>
      <family val="4"/>
      <charset val="134"/>
    </font>
    <font>
      <sz val="12"/>
      <name val="等线"/>
      <family val="4"/>
      <charset val="134"/>
    </font>
    <font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EA3324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12"/>
      <color theme="1"/>
      <name val="仿宋"/>
      <family val="3"/>
      <charset val="134"/>
    </font>
    <font>
      <sz val="12"/>
      <color rgb="FFEA3324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name val="仿宋"/>
      <family val="3"/>
      <charset val="134"/>
    </font>
    <font>
      <sz val="12"/>
      <color rgb="FFFF0000"/>
      <name val="仿宋"/>
      <family val="3"/>
      <charset val="134"/>
    </font>
    <font>
      <sz val="10"/>
      <name val="仿宋"/>
      <family val="3"/>
      <charset val="134"/>
    </font>
    <font>
      <sz val="11"/>
      <color rgb="FFFF0000"/>
      <name val="仿宋"/>
      <family val="3"/>
      <charset val="134"/>
    </font>
    <font>
      <sz val="12"/>
      <name val="仿宋"/>
      <family val="3"/>
      <charset val="134"/>
    </font>
    <font>
      <b/>
      <sz val="12"/>
      <color rgb="FF0432FF"/>
      <name val="仿宋"/>
      <family val="3"/>
      <charset val="134"/>
    </font>
    <font>
      <sz val="12"/>
      <color rgb="FF0432FF"/>
      <name val="仿宋"/>
      <family val="3"/>
      <charset val="134"/>
    </font>
    <font>
      <sz val="12"/>
      <color theme="0"/>
      <name val="仿宋"/>
      <family val="3"/>
      <charset val="134"/>
    </font>
    <font>
      <sz val="10"/>
      <name val="等线 (正文)_x0000_"/>
      <family val="3"/>
      <charset val="134"/>
    </font>
    <font>
      <sz val="10"/>
      <color theme="1"/>
      <name val="等线 (正文)_x0000_"/>
    </font>
    <font>
      <sz val="10"/>
      <name val="等线 (正文)_x0000_"/>
    </font>
    <font>
      <b/>
      <sz val="12"/>
      <color theme="1"/>
      <name val="仿宋"/>
      <family val="3"/>
      <charset val="134"/>
    </font>
    <font>
      <sz val="12"/>
      <color rgb="FF000000"/>
      <name val="仿宋"/>
      <family val="3"/>
      <charset val="134"/>
    </font>
    <font>
      <b/>
      <i/>
      <sz val="12"/>
      <color theme="1"/>
      <name val="仿宋"/>
      <family val="3"/>
      <charset val="134"/>
    </font>
    <font>
      <b/>
      <i/>
      <sz val="12"/>
      <color rgb="FF0432FF"/>
      <name val="仿宋"/>
      <family val="3"/>
      <charset val="134"/>
    </font>
    <font>
      <b/>
      <i/>
      <sz val="12"/>
      <color indexed="8"/>
      <name val="仿宋"/>
      <family val="3"/>
      <charset val="134"/>
    </font>
    <font>
      <b/>
      <i/>
      <sz val="12"/>
      <color rgb="FFC00000"/>
      <name val="仿宋"/>
      <family val="3"/>
      <charset val="134"/>
    </font>
    <font>
      <sz val="12"/>
      <color rgb="FFC00000"/>
      <name val="仿宋"/>
      <family val="3"/>
      <charset val="134"/>
    </font>
    <font>
      <sz val="12"/>
      <color rgb="FF7030A0"/>
      <name val="仿宋"/>
      <family val="3"/>
      <charset val="134"/>
    </font>
    <font>
      <sz val="10"/>
      <color theme="1"/>
      <name val="仿宋"/>
      <family val="3"/>
      <charset val="134"/>
    </font>
    <font>
      <b/>
      <i/>
      <sz val="10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4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EA3324"/>
      <name val="宋体"/>
      <family val="3"/>
      <charset val="134"/>
    </font>
    <font>
      <sz val="10"/>
      <name val="等线"/>
      <family val="3"/>
      <charset val="134"/>
      <scheme val="minor"/>
    </font>
    <font>
      <sz val="10"/>
      <color rgb="FF3911E7"/>
      <name val="等线"/>
      <family val="3"/>
      <charset val="134"/>
      <scheme val="minor"/>
    </font>
    <font>
      <sz val="8"/>
      <name val="等线"/>
      <family val="3"/>
      <charset val="134"/>
      <scheme val="minor"/>
    </font>
    <font>
      <sz val="10"/>
      <color rgb="FFE22E93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0"/>
      <color rgb="FF0432FF"/>
      <name val="宋体"/>
      <family val="3"/>
      <charset val="134"/>
    </font>
    <font>
      <i/>
      <sz val="12"/>
      <color theme="1"/>
      <name val="仿宋"/>
      <family val="3"/>
      <charset val="134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0"/>
      <name val="Times New Roman"/>
      <family val="1"/>
    </font>
    <font>
      <b/>
      <sz val="12"/>
      <color theme="1"/>
      <name val="Times New Roman"/>
      <family val="1"/>
    </font>
    <font>
      <sz val="12"/>
      <color rgb="FF0432FF"/>
      <name val="Times New Roman"/>
      <family val="1"/>
    </font>
    <font>
      <b/>
      <sz val="12"/>
      <color rgb="FF0432FF"/>
      <name val="Times New Roman"/>
      <family val="1"/>
    </font>
    <font>
      <sz val="12"/>
      <color rgb="FF0070C0"/>
      <name val="Times New Roman"/>
      <family val="1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color rgb="FF0432FF"/>
      <name val="Times New Roman"/>
      <family val="1"/>
    </font>
    <font>
      <b/>
      <i/>
      <sz val="12"/>
      <color rgb="FFC00000"/>
      <name val="Times New Roman"/>
      <family val="1"/>
    </font>
    <font>
      <b/>
      <i/>
      <sz val="12"/>
      <color indexed="8"/>
      <name val="Times New Roman"/>
      <family val="1"/>
    </font>
    <font>
      <b/>
      <i/>
      <sz val="10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2"/>
      <color rgb="FFC00000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Times New Roman"/>
      <family val="1"/>
    </font>
    <font>
      <sz val="12"/>
      <color rgb="FFC00000"/>
      <name val="等线"/>
      <family val="2"/>
      <charset val="134"/>
      <scheme val="minor"/>
    </font>
    <font>
      <sz val="12"/>
      <color rgb="FFC00000"/>
      <name val="等线"/>
      <family val="3"/>
      <charset val="134"/>
      <scheme val="minor"/>
    </font>
    <font>
      <i/>
      <sz val="12"/>
      <color theme="0"/>
      <name val="Times New Roman"/>
      <family val="1"/>
    </font>
    <font>
      <i/>
      <sz val="12"/>
      <color theme="0"/>
      <name val="仿宋"/>
      <family val="3"/>
      <charset val="134"/>
    </font>
    <font>
      <b/>
      <sz val="14"/>
      <color rgb="FF0432FF"/>
      <name val="Times New Roman"/>
      <family val="1"/>
    </font>
    <font>
      <sz val="11"/>
      <color rgb="FFC00000"/>
      <name val="仿宋"/>
      <family val="3"/>
      <charset val="134"/>
    </font>
    <font>
      <sz val="10"/>
      <color rgb="FFC00000"/>
      <name val="微软雅黑"/>
      <family val="2"/>
      <charset val="134"/>
    </font>
    <font>
      <sz val="10"/>
      <color rgb="FFC00000"/>
      <name val="宋体"/>
      <family val="3"/>
      <charset val="134"/>
    </font>
    <font>
      <sz val="10"/>
      <color rgb="FFC00000"/>
      <name val="等线"/>
      <family val="3"/>
      <charset val="134"/>
      <scheme val="minor"/>
    </font>
    <font>
      <sz val="12"/>
      <color theme="1"/>
      <name val="华文仿宋"/>
      <family val="3"/>
      <charset val="134"/>
    </font>
    <font>
      <b/>
      <sz val="14"/>
      <color rgb="FF0432FF"/>
      <name val="华文仿宋"/>
      <family val="3"/>
      <charset val="134"/>
    </font>
    <font>
      <sz val="12"/>
      <color rgb="FF0432FF"/>
      <name val="华文仿宋"/>
      <family val="3"/>
      <charset val="134"/>
    </font>
    <font>
      <b/>
      <i/>
      <sz val="12"/>
      <color rgb="FF0432FF"/>
      <name val="华文仿宋"/>
      <family val="3"/>
      <charset val="134"/>
    </font>
    <font>
      <b/>
      <i/>
      <sz val="12"/>
      <color theme="1"/>
      <name val="华文仿宋"/>
      <family val="3"/>
      <charset val="134"/>
    </font>
    <font>
      <i/>
      <sz val="12"/>
      <color theme="1"/>
      <name val="华文仿宋"/>
      <family val="3"/>
      <charset val="134"/>
    </font>
    <font>
      <b/>
      <i/>
      <sz val="12"/>
      <color rgb="FFC00000"/>
      <name val="华文仿宋"/>
      <family val="3"/>
      <charset val="134"/>
    </font>
    <font>
      <b/>
      <i/>
      <sz val="12"/>
      <color indexed="8"/>
      <name val="华文仿宋"/>
      <family val="3"/>
      <charset val="134"/>
    </font>
    <font>
      <b/>
      <sz val="12"/>
      <color rgb="FF0432FF"/>
      <name val="华文仿宋"/>
      <family val="3"/>
      <charset val="134"/>
    </font>
    <font>
      <sz val="12"/>
      <name val="华文仿宋"/>
      <family val="3"/>
      <charset val="134"/>
    </font>
    <font>
      <sz val="12"/>
      <color indexed="8"/>
      <name val="华文仿宋"/>
      <family val="3"/>
      <charset val="134"/>
    </font>
    <font>
      <sz val="11"/>
      <color indexed="8"/>
      <name val="华文仿宋"/>
      <family val="3"/>
      <charset val="134"/>
    </font>
    <font>
      <sz val="12"/>
      <color rgb="FFFF0000"/>
      <name val="华文仿宋"/>
      <family val="3"/>
      <charset val="134"/>
    </font>
    <font>
      <sz val="12"/>
      <color rgb="FFC00000"/>
      <name val="华文仿宋"/>
      <family val="3"/>
      <charset val="134"/>
    </font>
    <font>
      <b/>
      <sz val="22"/>
      <color rgb="FF0432FF"/>
      <name val="华文仿宋"/>
      <family val="3"/>
      <charset val="134"/>
    </font>
    <font>
      <sz val="12"/>
      <color theme="0"/>
      <name val="华文仿宋"/>
      <family val="3"/>
      <charset val="134"/>
    </font>
    <font>
      <b/>
      <sz val="12"/>
      <color theme="0"/>
      <name val="华文仿宋"/>
      <family val="3"/>
      <charset val="134"/>
    </font>
    <font>
      <b/>
      <sz val="14"/>
      <color theme="0"/>
      <name val="华文仿宋"/>
      <family val="3"/>
      <charset val="134"/>
    </font>
    <font>
      <sz val="12"/>
      <color rgb="FF0432FF"/>
      <name val="等线"/>
      <family val="2"/>
      <charset val="134"/>
      <scheme val="minor"/>
    </font>
    <font>
      <sz val="11"/>
      <color rgb="FF0432FF"/>
      <name val="宋体"/>
      <family val="3"/>
      <charset val="134"/>
    </font>
    <font>
      <sz val="11"/>
      <color rgb="FF0432FF"/>
      <name val="华文仿宋"/>
      <family val="3"/>
      <charset val="134"/>
    </font>
    <font>
      <sz val="14"/>
      <color rgb="FF0432FF"/>
      <name val="华文仿宋"/>
      <family val="1"/>
      <charset val="134"/>
    </font>
    <font>
      <sz val="14"/>
      <color rgb="FF0432FF"/>
      <name val="华文仿宋"/>
      <family val="3"/>
      <charset val="134"/>
    </font>
    <font>
      <sz val="14"/>
      <color theme="1"/>
      <name val="华文仿宋"/>
      <family val="3"/>
      <charset val="134"/>
    </font>
    <font>
      <sz val="14"/>
      <color rgb="FFFF0000"/>
      <name val="华文仿宋"/>
      <family val="3"/>
      <charset val="134"/>
    </font>
    <font>
      <sz val="14"/>
      <color theme="1"/>
      <name val="华文仿宋"/>
      <family val="1"/>
      <charset val="134"/>
    </font>
    <font>
      <sz val="14"/>
      <color rgb="FFFF0000"/>
      <name val="华文仿宋"/>
      <family val="1"/>
      <charset val="134"/>
    </font>
    <font>
      <b/>
      <i/>
      <sz val="12"/>
      <color theme="1"/>
      <name val="华文仿宋"/>
      <family val="1"/>
      <charset val="134"/>
    </font>
    <font>
      <b/>
      <i/>
      <sz val="12"/>
      <color rgb="FFFF0000"/>
      <name val="华文仿宋"/>
      <family val="1"/>
      <charset val="134"/>
    </font>
    <font>
      <b/>
      <i/>
      <sz val="12"/>
      <color theme="1"/>
      <name val="STFangsong"/>
      <family val="1"/>
      <charset val="134"/>
    </font>
    <font>
      <b/>
      <i/>
      <sz val="12"/>
      <color theme="1"/>
      <name val="Cambria"/>
      <family val="1"/>
    </font>
    <font>
      <b/>
      <i/>
      <sz val="12"/>
      <color rgb="FFFF0000"/>
      <name val="Cambria"/>
      <family val="1"/>
    </font>
    <font>
      <b/>
      <sz val="22"/>
      <color rgb="FF0432FF"/>
      <name val="华文仿宋"/>
      <family val="1"/>
      <charset val="134"/>
    </font>
    <font>
      <b/>
      <sz val="22"/>
      <color rgb="FF0432FF"/>
      <name val="STFangsong"/>
      <family val="1"/>
      <charset val="134"/>
    </font>
    <font>
      <b/>
      <sz val="22"/>
      <color rgb="FF0432FF"/>
      <name val="Cambria"/>
      <family val="1"/>
    </font>
    <font>
      <b/>
      <sz val="22"/>
      <color rgb="FFC00000"/>
      <name val="STFangsong"/>
      <family val="1"/>
      <charset val="134"/>
    </font>
    <font>
      <b/>
      <sz val="22"/>
      <color rgb="FFC00000"/>
      <name val="Cambria"/>
      <family val="1"/>
    </font>
    <font>
      <sz val="14"/>
      <color rgb="FFFF0000"/>
      <name val="STFangsong"/>
      <family val="1"/>
      <charset val="134"/>
    </font>
    <font>
      <sz val="14"/>
      <color rgb="FFFF0000"/>
      <name val="Cambria"/>
      <family val="1"/>
    </font>
  </fonts>
  <fills count="5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FFF3CE"/>
      </patternFill>
    </fill>
    <fill>
      <patternFill patternType="solid">
        <fgColor rgb="FFF3F3F3"/>
      </patternFill>
    </fill>
    <fill>
      <patternFill patternType="solid">
        <fgColor rgb="FFFFD966"/>
      </patternFill>
    </fill>
    <fill>
      <patternFill patternType="solid">
        <fgColor rgb="FF50E3C2"/>
      </patternFill>
    </fill>
    <fill>
      <patternFill patternType="solid">
        <fgColor rgb="FF1FFA72"/>
      </patternFill>
    </fill>
    <fill>
      <patternFill patternType="solid">
        <fgColor rgb="FFF2C150"/>
      </patternFill>
    </fill>
    <fill>
      <patternFill patternType="solid">
        <fgColor rgb="FF7F7F7F"/>
      </patternFill>
    </fill>
    <fill>
      <patternFill patternType="solid">
        <fgColor rgb="FF1FFA72"/>
      </patternFill>
    </fill>
    <fill>
      <patternFill patternType="solid">
        <fgColor rgb="FFFEE598"/>
      </patternFill>
    </fill>
    <fill>
      <patternFill patternType="solid">
        <fgColor rgb="FF00FA00"/>
      </patternFill>
    </fill>
    <fill>
      <patternFill patternType="solid">
        <fgColor rgb="FFFFFF00"/>
      </patternFill>
    </fill>
    <fill>
      <patternFill patternType="solid">
        <fgColor rgb="FF3911E7"/>
      </patternFill>
    </fill>
    <fill>
      <patternFill patternType="solid">
        <fgColor rgb="FF0C0C0C"/>
      </patternFill>
    </fill>
    <fill>
      <patternFill patternType="solid">
        <fgColor rgb="FFFF9300"/>
      </patternFill>
    </fill>
    <fill>
      <patternFill patternType="solid">
        <fgColor rgb="FF270BF6"/>
      </patternFill>
    </fill>
    <fill>
      <patternFill patternType="solid">
        <fgColor rgb="FFBDD7EE"/>
      </patternFill>
    </fill>
    <fill>
      <patternFill patternType="solid">
        <fgColor rgb="FF000000"/>
      </patternFill>
    </fill>
    <fill>
      <patternFill patternType="solid">
        <fgColor rgb="FF7E7F7F"/>
      </patternFill>
    </fill>
    <fill>
      <patternFill patternType="solid">
        <fgColor rgb="FFFEFF00"/>
      </patternFill>
    </fill>
    <fill>
      <patternFill patternType="solid">
        <fgColor rgb="FF808080"/>
      </patternFill>
    </fill>
    <fill>
      <patternFill patternType="solid">
        <fgColor rgb="FFFEE7FF"/>
      </patternFill>
    </fill>
    <fill>
      <patternFill patternType="solid">
        <fgColor rgb="FF73FEFF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B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F9C3FF"/>
        <bgColor indexed="64"/>
      </patternFill>
    </fill>
    <fill>
      <patternFill patternType="solid">
        <fgColor theme="5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87" fillId="0" borderId="0" applyFont="0" applyFill="0" applyBorder="0" applyAlignment="0" applyProtection="0">
      <alignment vertical="center"/>
    </xf>
  </cellStyleXfs>
  <cellXfs count="631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11" fillId="2" borderId="0" xfId="0" applyFont="1" applyFill="1" applyAlignment="1">
      <alignment horizontal="left" vertical="center" wrapText="1"/>
    </xf>
    <xf numFmtId="14" fontId="11" fillId="2" borderId="0" xfId="0" applyNumberFormat="1" applyFont="1" applyFill="1" applyAlignment="1">
      <alignment horizontal="left" vertical="center" wrapText="1"/>
    </xf>
    <xf numFmtId="0" fontId="11" fillId="5" borderId="4" xfId="0" applyFont="1" applyFill="1" applyBorder="1" applyAlignment="1">
      <alignment horizontal="left" vertical="center" wrapText="1"/>
    </xf>
    <xf numFmtId="14" fontId="12" fillId="5" borderId="4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176" fontId="3" fillId="6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14" fontId="11" fillId="2" borderId="1" xfId="0" applyNumberFormat="1" applyFont="1" applyFill="1" applyBorder="1" applyAlignment="1">
      <alignment horizontal="left" vertical="center" wrapText="1"/>
    </xf>
    <xf numFmtId="177" fontId="2" fillId="0" borderId="0" xfId="0" applyNumberFormat="1" applyFont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left" vertical="center" wrapText="1"/>
    </xf>
    <xf numFmtId="0" fontId="0" fillId="7" borderId="0" xfId="0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4" fillId="0" borderId="0" xfId="0" applyFont="1">
      <alignment vertical="center"/>
    </xf>
    <xf numFmtId="14" fontId="15" fillId="2" borderId="0" xfId="0" applyNumberFormat="1" applyFont="1" applyFill="1" applyAlignment="1">
      <alignment horizontal="left" vertical="center" wrapText="1"/>
    </xf>
    <xf numFmtId="0" fontId="15" fillId="2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14" fontId="11" fillId="2" borderId="6" xfId="0" applyNumberFormat="1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6" fillId="11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18" fillId="2" borderId="0" xfId="0" applyNumberFormat="1" applyFont="1" applyFill="1" applyAlignment="1">
      <alignment horizontal="left" vertical="center" wrapText="1"/>
    </xf>
    <xf numFmtId="0" fontId="18" fillId="0" borderId="1" xfId="0" applyFont="1" applyBorder="1">
      <alignment vertical="center"/>
    </xf>
    <xf numFmtId="176" fontId="3" fillId="12" borderId="1" xfId="0" applyNumberFormat="1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left" vertical="center" wrapText="1"/>
    </xf>
    <xf numFmtId="14" fontId="19" fillId="2" borderId="0" xfId="0" applyNumberFormat="1" applyFont="1" applyFill="1" applyAlignment="1">
      <alignment horizontal="left" vertical="center" wrapText="1"/>
    </xf>
    <xf numFmtId="0" fontId="19" fillId="0" borderId="1" xfId="0" applyFont="1" applyBorder="1">
      <alignment vertical="center"/>
    </xf>
    <xf numFmtId="0" fontId="19" fillId="0" borderId="8" xfId="0" applyFont="1" applyBorder="1">
      <alignment vertical="center"/>
    </xf>
    <xf numFmtId="0" fontId="11" fillId="2" borderId="5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20" fillId="13" borderId="1" xfId="0" applyFont="1" applyFill="1" applyBorder="1" applyAlignment="1">
      <alignment horizontal="center" vertical="center" wrapText="1"/>
    </xf>
    <xf numFmtId="0" fontId="20" fillId="13" borderId="8" xfId="0" applyFont="1" applyFill="1" applyBorder="1" applyAlignment="1">
      <alignment horizontal="center" vertical="center" wrapText="1"/>
    </xf>
    <xf numFmtId="0" fontId="20" fillId="14" borderId="9" xfId="0" applyFont="1" applyFill="1" applyBorder="1" applyAlignment="1">
      <alignment horizontal="center" vertical="center" wrapText="1"/>
    </xf>
    <xf numFmtId="0" fontId="21" fillId="5" borderId="4" xfId="0" applyFont="1" applyFill="1" applyBorder="1" applyAlignment="1">
      <alignment horizontal="left" vertical="center" wrapText="1"/>
    </xf>
    <xf numFmtId="0" fontId="22" fillId="5" borderId="4" xfId="0" applyFont="1" applyFill="1" applyBorder="1" applyAlignment="1">
      <alignment horizontal="left" vertical="center" wrapText="1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1" fillId="2" borderId="10" xfId="0" applyFont="1" applyFill="1" applyBorder="1" applyAlignment="1">
      <alignment vertical="center" wrapText="1"/>
    </xf>
    <xf numFmtId="0" fontId="21" fillId="2" borderId="11" xfId="0" applyFont="1" applyFill="1" applyBorder="1" applyAlignment="1">
      <alignment vertical="center" wrapText="1"/>
    </xf>
    <xf numFmtId="0" fontId="23" fillId="2" borderId="3" xfId="0" applyFont="1" applyFill="1" applyBorder="1" applyAlignment="1">
      <alignment horizontal="left" vertical="center" wrapText="1"/>
    </xf>
    <xf numFmtId="0" fontId="21" fillId="2" borderId="12" xfId="0" applyFont="1" applyFill="1" applyBorder="1" applyAlignment="1">
      <alignment horizontal="left" vertical="center" wrapText="1"/>
    </xf>
    <xf numFmtId="0" fontId="21" fillId="2" borderId="13" xfId="0" applyFont="1" applyFill="1" applyBorder="1" applyAlignment="1">
      <alignment horizontal="left" vertical="center" wrapText="1"/>
    </xf>
    <xf numFmtId="0" fontId="23" fillId="2" borderId="14" xfId="0" applyFont="1" applyFill="1" applyBorder="1" applyAlignment="1">
      <alignment horizontal="left" vertical="center" wrapText="1"/>
    </xf>
    <xf numFmtId="0" fontId="21" fillId="2" borderId="12" xfId="0" applyFont="1" applyFill="1" applyBorder="1" applyAlignment="1">
      <alignment vertical="center" wrapText="1"/>
    </xf>
    <xf numFmtId="0" fontId="21" fillId="2" borderId="13" xfId="0" applyFont="1" applyFill="1" applyBorder="1" applyAlignment="1">
      <alignment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15" borderId="1" xfId="0" applyFont="1" applyFill="1" applyBorder="1" applyAlignment="1">
      <alignment horizontal="left" vertical="center" wrapText="1"/>
    </xf>
    <xf numFmtId="0" fontId="11" fillId="0" borderId="1" xfId="0" applyFont="1" applyBorder="1">
      <alignment vertical="center"/>
    </xf>
    <xf numFmtId="0" fontId="11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>
      <alignment vertical="center"/>
    </xf>
    <xf numFmtId="0" fontId="11" fillId="0" borderId="0" xfId="0" applyFont="1" applyAlignment="1">
      <alignment horizontal="left" vertical="center"/>
    </xf>
    <xf numFmtId="0" fontId="12" fillId="5" borderId="4" xfId="0" applyFont="1" applyFill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26" fillId="0" borderId="6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76" fontId="12" fillId="0" borderId="1" xfId="0" applyNumberFormat="1" applyFont="1" applyBorder="1" applyAlignment="1">
      <alignment horizontal="left" vertical="center" wrapText="1"/>
    </xf>
    <xf numFmtId="0" fontId="21" fillId="2" borderId="13" xfId="0" applyFont="1" applyFill="1" applyBorder="1" applyAlignment="1">
      <alignment vertical="center" wrapText="1"/>
    </xf>
    <xf numFmtId="0" fontId="33" fillId="0" borderId="1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left" vertical="center" wrapText="1"/>
    </xf>
    <xf numFmtId="3" fontId="0" fillId="0" borderId="0" xfId="0" applyNumberFormat="1">
      <alignment vertical="center"/>
    </xf>
    <xf numFmtId="3" fontId="11" fillId="0" borderId="0" xfId="0" applyNumberFormat="1" applyFont="1">
      <alignment vertical="center"/>
    </xf>
    <xf numFmtId="3" fontId="11" fillId="5" borderId="4" xfId="0" applyNumberFormat="1" applyFont="1" applyFill="1" applyBorder="1" applyAlignment="1">
      <alignment horizontal="left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176" fontId="35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3" fillId="3" borderId="1" xfId="0" applyFont="1" applyFill="1" applyBorder="1" applyAlignment="1">
      <alignment horizontal="center" vertical="center" wrapText="1"/>
    </xf>
    <xf numFmtId="176" fontId="12" fillId="0" borderId="1" xfId="0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left" vertical="center" wrapText="1"/>
    </xf>
    <xf numFmtId="0" fontId="39" fillId="2" borderId="1" xfId="0" applyFont="1" applyFill="1" applyBorder="1" applyAlignment="1">
      <alignment horizontal="left" vertical="center" wrapText="1"/>
    </xf>
    <xf numFmtId="0" fontId="3" fillId="16" borderId="1" xfId="0" applyFont="1" applyFill="1" applyBorder="1" applyAlignment="1">
      <alignment horizontal="center" vertical="center" wrapText="1"/>
    </xf>
    <xf numFmtId="176" fontId="3" fillId="16" borderId="1" xfId="0" applyNumberFormat="1" applyFont="1" applyFill="1" applyBorder="1" applyAlignment="1">
      <alignment horizontal="center" vertical="center" wrapText="1"/>
    </xf>
    <xf numFmtId="176" fontId="2" fillId="16" borderId="1" xfId="0" applyNumberFormat="1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0" fillId="16" borderId="1" xfId="0" applyFont="1" applyFill="1" applyBorder="1" applyAlignment="1">
      <alignment horizontal="left" vertical="center" wrapText="1"/>
    </xf>
    <xf numFmtId="0" fontId="41" fillId="0" borderId="1" xfId="0" applyFont="1" applyBorder="1" applyAlignment="1">
      <alignment horizontal="center" vertical="center" wrapText="1"/>
    </xf>
    <xf numFmtId="0" fontId="21" fillId="2" borderId="15" xfId="0" applyFont="1" applyFill="1" applyBorder="1" applyAlignment="1">
      <alignment vertical="center" wrapText="1"/>
    </xf>
    <xf numFmtId="14" fontId="11" fillId="2" borderId="16" xfId="0" applyNumberFormat="1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11" fillId="2" borderId="16" xfId="0" applyFont="1" applyFill="1" applyBorder="1" applyAlignment="1">
      <alignment horizontal="left" vertical="center" wrapText="1"/>
    </xf>
    <xf numFmtId="0" fontId="25" fillId="18" borderId="1" xfId="0" applyFont="1" applyFill="1" applyBorder="1" applyAlignment="1">
      <alignment horizontal="left" vertical="center" wrapText="1"/>
    </xf>
    <xf numFmtId="0" fontId="42" fillId="0" borderId="1" xfId="0" applyFont="1" applyBorder="1">
      <alignment vertical="center"/>
    </xf>
    <xf numFmtId="0" fontId="43" fillId="0" borderId="1" xfId="0" applyFont="1" applyBorder="1" applyAlignment="1">
      <alignment horizontal="center" vertical="center" wrapText="1"/>
    </xf>
    <xf numFmtId="0" fontId="27" fillId="13" borderId="8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4" fillId="0" borderId="0" xfId="0" applyFont="1">
      <alignment vertical="center"/>
    </xf>
    <xf numFmtId="0" fontId="44" fillId="19" borderId="1" xfId="0" applyFont="1" applyFill="1" applyBorder="1">
      <alignment vertical="center"/>
    </xf>
    <xf numFmtId="0" fontId="11" fillId="20" borderId="0" xfId="0" applyFont="1" applyFill="1" applyAlignment="1">
      <alignment horizontal="left" vertical="center" wrapText="1"/>
    </xf>
    <xf numFmtId="0" fontId="11" fillId="21" borderId="1" xfId="0" applyFont="1" applyFill="1" applyBorder="1" applyAlignment="1">
      <alignment horizontal="left" vertical="center" wrapText="1"/>
    </xf>
    <xf numFmtId="0" fontId="11" fillId="21" borderId="5" xfId="0" applyFont="1" applyFill="1" applyBorder="1" applyAlignment="1">
      <alignment horizontal="left" vertical="center" wrapText="1"/>
    </xf>
    <xf numFmtId="0" fontId="21" fillId="21" borderId="12" xfId="0" applyFont="1" applyFill="1" applyBorder="1" applyAlignment="1">
      <alignment vertical="center" wrapText="1"/>
    </xf>
    <xf numFmtId="0" fontId="21" fillId="21" borderId="17" xfId="0" applyFont="1" applyFill="1" applyBorder="1" applyAlignment="1">
      <alignment horizontal="left" vertical="center" wrapText="1"/>
    </xf>
    <xf numFmtId="0" fontId="23" fillId="21" borderId="18" xfId="0" applyFont="1" applyFill="1" applyBorder="1" applyAlignment="1">
      <alignment horizontal="left" vertical="center" wrapText="1"/>
    </xf>
    <xf numFmtId="14" fontId="11" fillId="21" borderId="1" xfId="0" applyNumberFormat="1" applyFont="1" applyFill="1" applyBorder="1" applyAlignment="1">
      <alignment horizontal="left" vertical="center" wrapText="1"/>
    </xf>
    <xf numFmtId="0" fontId="0" fillId="21" borderId="5" xfId="0" applyFill="1" applyBorder="1" applyAlignment="1">
      <alignment horizontal="left" vertical="center"/>
    </xf>
    <xf numFmtId="0" fontId="19" fillId="21" borderId="1" xfId="0" applyFont="1" applyFill="1" applyBorder="1">
      <alignment vertical="center"/>
    </xf>
    <xf numFmtId="0" fontId="19" fillId="21" borderId="8" xfId="0" applyFont="1" applyFill="1" applyBorder="1">
      <alignment vertical="center"/>
    </xf>
    <xf numFmtId="0" fontId="18" fillId="21" borderId="14" xfId="0" applyFont="1" applyFill="1" applyBorder="1">
      <alignment vertical="center"/>
    </xf>
    <xf numFmtId="14" fontId="11" fillId="21" borderId="6" xfId="0" applyNumberFormat="1" applyFont="1" applyFill="1" applyBorder="1" applyAlignment="1">
      <alignment horizontal="left" vertical="center" wrapText="1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31" fillId="1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44" fillId="5" borderId="0" xfId="0" applyFont="1" applyFill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7" fillId="0" borderId="1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46" fillId="5" borderId="4" xfId="0" applyFont="1" applyFill="1" applyBorder="1" applyAlignment="1">
      <alignment horizontal="center" vertical="center" wrapText="1"/>
    </xf>
    <xf numFmtId="14" fontId="19" fillId="2" borderId="1" xfId="0" applyNumberFormat="1" applyFont="1" applyFill="1" applyBorder="1" applyAlignment="1">
      <alignment horizontal="center" vertical="center" wrapText="1"/>
    </xf>
    <xf numFmtId="14" fontId="19" fillId="2" borderId="6" xfId="0" applyNumberFormat="1" applyFont="1" applyFill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2" borderId="0" xfId="0" applyFont="1" applyFill="1" applyAlignment="1">
      <alignment horizontal="left" vertical="center" wrapText="1"/>
    </xf>
    <xf numFmtId="0" fontId="50" fillId="2" borderId="0" xfId="0" applyFont="1" applyFill="1" applyAlignment="1">
      <alignment horizontal="left" vertical="center"/>
    </xf>
    <xf numFmtId="0" fontId="49" fillId="2" borderId="1" xfId="0" applyFont="1" applyFill="1" applyBorder="1" applyAlignment="1">
      <alignment horizontal="left" vertical="center" wrapText="1"/>
    </xf>
    <xf numFmtId="0" fontId="49" fillId="15" borderId="4" xfId="0" applyFont="1" applyFill="1" applyBorder="1" applyAlignment="1">
      <alignment horizontal="left" vertical="center" wrapText="1"/>
    </xf>
    <xf numFmtId="0" fontId="50" fillId="11" borderId="0" xfId="0" applyFont="1" applyFill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51" fillId="0" borderId="0" xfId="0" applyFont="1" applyAlignment="1">
      <alignment horizontal="left" vertical="center"/>
    </xf>
    <xf numFmtId="0" fontId="56" fillId="5" borderId="4" xfId="0" applyFont="1" applyFill="1" applyBorder="1" applyAlignment="1">
      <alignment horizontal="left" vertical="center" wrapText="1"/>
    </xf>
    <xf numFmtId="0" fontId="56" fillId="0" borderId="0" xfId="0" applyFont="1" applyAlignment="1">
      <alignment horizontal="left" vertical="center"/>
    </xf>
    <xf numFmtId="0" fontId="57" fillId="8" borderId="1" xfId="0" applyFont="1" applyFill="1" applyBorder="1" applyAlignment="1">
      <alignment horizontal="left" vertical="center" wrapText="1"/>
    </xf>
    <xf numFmtId="0" fontId="57" fillId="10" borderId="8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57" fillId="8" borderId="8" xfId="0" applyFont="1" applyFill="1" applyBorder="1" applyAlignment="1">
      <alignment horizontal="left" vertical="center" wrapText="1"/>
    </xf>
    <xf numFmtId="0" fontId="57" fillId="14" borderId="8" xfId="0" applyFont="1" applyFill="1" applyBorder="1" applyAlignment="1">
      <alignment horizontal="left" vertical="center" wrapText="1"/>
    </xf>
    <xf numFmtId="0" fontId="57" fillId="13" borderId="8" xfId="0" applyFont="1" applyFill="1" applyBorder="1" applyAlignment="1">
      <alignment horizontal="left" vertical="center" wrapText="1"/>
    </xf>
    <xf numFmtId="0" fontId="57" fillId="23" borderId="8" xfId="0" applyFont="1" applyFill="1" applyBorder="1" applyAlignment="1">
      <alignment horizontal="left" vertical="center" wrapText="1"/>
    </xf>
    <xf numFmtId="0" fontId="57" fillId="24" borderId="8" xfId="0" applyFont="1" applyFill="1" applyBorder="1" applyAlignment="1">
      <alignment horizontal="left" vertical="center" wrapText="1"/>
    </xf>
    <xf numFmtId="0" fontId="57" fillId="25" borderId="8" xfId="0" applyFont="1" applyFill="1" applyBorder="1" applyAlignment="1">
      <alignment horizontal="left" vertical="center" wrapText="1"/>
    </xf>
    <xf numFmtId="0" fontId="57" fillId="0" borderId="8" xfId="0" applyFont="1" applyBorder="1" applyAlignment="1">
      <alignment horizontal="left" vertical="center" wrapText="1"/>
    </xf>
    <xf numFmtId="0" fontId="57" fillId="21" borderId="9" xfId="0" applyFont="1" applyFill="1" applyBorder="1" applyAlignment="1">
      <alignment horizontal="left" vertical="center" wrapText="1"/>
    </xf>
    <xf numFmtId="0" fontId="57" fillId="17" borderId="1" xfId="0" applyFont="1" applyFill="1" applyBorder="1" applyAlignment="1">
      <alignment horizontal="left" vertical="center" wrapText="1"/>
    </xf>
    <xf numFmtId="0" fontId="58" fillId="21" borderId="8" xfId="0" applyFont="1" applyFill="1" applyBorder="1" applyAlignment="1">
      <alignment horizontal="left" vertical="center" wrapText="1"/>
    </xf>
    <xf numFmtId="0" fontId="59" fillId="0" borderId="1" xfId="0" applyFont="1" applyBorder="1" applyAlignment="1">
      <alignment horizontal="left" vertical="center" wrapText="1"/>
    </xf>
    <xf numFmtId="0" fontId="58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56" fillId="2" borderId="0" xfId="0" applyFont="1" applyFill="1" applyAlignment="1">
      <alignment horizontal="left" vertical="center" wrapText="1"/>
    </xf>
    <xf numFmtId="0" fontId="62" fillId="0" borderId="0" xfId="0" applyFont="1">
      <alignment vertical="center"/>
    </xf>
    <xf numFmtId="0" fontId="62" fillId="0" borderId="0" xfId="0" applyFont="1" applyAlignment="1">
      <alignment horizontal="center" vertical="center"/>
    </xf>
    <xf numFmtId="0" fontId="62" fillId="0" borderId="0" xfId="0" applyFont="1" applyAlignment="1">
      <alignment vertical="center" wrapText="1"/>
    </xf>
    <xf numFmtId="0" fontId="62" fillId="0" borderId="0" xfId="0" applyFont="1" applyAlignment="1">
      <alignment horizontal="center" vertical="center" wrapText="1"/>
    </xf>
    <xf numFmtId="0" fontId="62" fillId="0" borderId="19" xfId="0" applyFont="1" applyFill="1" applyBorder="1" applyAlignment="1">
      <alignment vertical="center" wrapText="1"/>
    </xf>
    <xf numFmtId="178" fontId="62" fillId="0" borderId="19" xfId="0" applyNumberFormat="1" applyFont="1" applyFill="1" applyBorder="1" applyAlignment="1">
      <alignment horizontal="center" vertical="center" wrapText="1"/>
    </xf>
    <xf numFmtId="0" fontId="62" fillId="0" borderId="19" xfId="0" applyFont="1" applyFill="1" applyBorder="1" applyAlignment="1">
      <alignment horizontal="center" vertical="center" wrapText="1"/>
    </xf>
    <xf numFmtId="0" fontId="64" fillId="0" borderId="19" xfId="0" applyNumberFormat="1" applyFont="1" applyFill="1" applyBorder="1" applyAlignment="1" applyProtection="1">
      <alignment vertical="center" wrapText="1"/>
    </xf>
    <xf numFmtId="0" fontId="65" fillId="0" borderId="0" xfId="0" applyFont="1">
      <alignment vertical="center"/>
    </xf>
    <xf numFmtId="0" fontId="62" fillId="0" borderId="19" xfId="0" applyFont="1" applyFill="1" applyBorder="1" applyAlignment="1">
      <alignment vertical="center"/>
    </xf>
    <xf numFmtId="178" fontId="62" fillId="0" borderId="19" xfId="0" applyNumberFormat="1" applyFont="1" applyFill="1" applyBorder="1" applyAlignment="1">
      <alignment vertical="center"/>
    </xf>
    <xf numFmtId="0" fontId="64" fillId="0" borderId="19" xfId="0" applyNumberFormat="1" applyFont="1" applyFill="1" applyBorder="1" applyAlignment="1" applyProtection="1">
      <alignment vertical="center"/>
    </xf>
    <xf numFmtId="14" fontId="64" fillId="0" borderId="19" xfId="0" applyNumberFormat="1" applyFont="1" applyFill="1" applyBorder="1" applyAlignment="1" applyProtection="1">
      <alignment vertical="center"/>
    </xf>
    <xf numFmtId="0" fontId="63" fillId="0" borderId="0" xfId="0" applyFont="1">
      <alignment vertical="center"/>
    </xf>
    <xf numFmtId="0" fontId="65" fillId="0" borderId="0" xfId="0" applyFont="1" applyAlignment="1">
      <alignment vertical="center" wrapText="1"/>
    </xf>
    <xf numFmtId="0" fontId="62" fillId="29" borderId="19" xfId="0" applyFont="1" applyFill="1" applyBorder="1" applyAlignment="1">
      <alignment vertical="center"/>
    </xf>
    <xf numFmtId="0" fontId="65" fillId="0" borderId="0" xfId="0" applyFont="1" applyAlignment="1">
      <alignment horizontal="center" vertical="center" wrapText="1"/>
    </xf>
    <xf numFmtId="0" fontId="62" fillId="26" borderId="19" xfId="0" applyFont="1" applyFill="1" applyBorder="1" applyAlignment="1">
      <alignment vertical="center"/>
    </xf>
    <xf numFmtId="0" fontId="67" fillId="2" borderId="5" xfId="0" applyFont="1" applyFill="1" applyBorder="1" applyAlignment="1">
      <alignment horizontal="center" vertical="center" wrapText="1"/>
    </xf>
    <xf numFmtId="0" fontId="68" fillId="0" borderId="19" xfId="0" applyFont="1" applyFill="1" applyBorder="1" applyAlignment="1">
      <alignment vertical="center"/>
    </xf>
    <xf numFmtId="0" fontId="62" fillId="28" borderId="19" xfId="0" applyFont="1" applyFill="1" applyBorder="1" applyAlignment="1">
      <alignment vertical="center"/>
    </xf>
    <xf numFmtId="0" fontId="62" fillId="32" borderId="19" xfId="0" applyFont="1" applyFill="1" applyBorder="1" applyAlignment="1">
      <alignment vertical="center"/>
    </xf>
    <xf numFmtId="0" fontId="73" fillId="5" borderId="4" xfId="0" applyFont="1" applyFill="1" applyBorder="1" applyAlignment="1">
      <alignment horizontal="center" vertical="center" wrapText="1"/>
    </xf>
    <xf numFmtId="0" fontId="74" fillId="0" borderId="0" xfId="0" applyFont="1" applyAlignment="1">
      <alignment horizontal="center" vertical="center"/>
    </xf>
    <xf numFmtId="0" fontId="75" fillId="2" borderId="1" xfId="0" applyFont="1" applyFill="1" applyBorder="1" applyAlignment="1">
      <alignment horizontal="center" vertical="center" wrapText="1"/>
    </xf>
    <xf numFmtId="0" fontId="74" fillId="0" borderId="1" xfId="0" applyFont="1" applyBorder="1" applyAlignment="1">
      <alignment horizontal="center" vertical="center"/>
    </xf>
    <xf numFmtId="0" fontId="75" fillId="21" borderId="1" xfId="0" applyFont="1" applyFill="1" applyBorder="1" applyAlignment="1">
      <alignment horizontal="center" vertical="center" wrapText="1"/>
    </xf>
    <xf numFmtId="0" fontId="75" fillId="2" borderId="16" xfId="0" applyFont="1" applyFill="1" applyBorder="1" applyAlignment="1">
      <alignment horizontal="center" vertical="center" wrapText="1"/>
    </xf>
    <xf numFmtId="0" fontId="74" fillId="0" borderId="6" xfId="0" applyFont="1" applyBorder="1" applyAlignment="1">
      <alignment horizontal="center" vertical="center"/>
    </xf>
    <xf numFmtId="0" fontId="74" fillId="0" borderId="8" xfId="0" applyFont="1" applyBorder="1" applyAlignment="1">
      <alignment horizontal="center" vertical="center"/>
    </xf>
    <xf numFmtId="0" fontId="57" fillId="34" borderId="8" xfId="0" applyFont="1" applyFill="1" applyBorder="1" applyAlignment="1">
      <alignment horizontal="left" vertical="center" wrapText="1"/>
    </xf>
    <xf numFmtId="0" fontId="0" fillId="27" borderId="1" xfId="0" applyFont="1" applyFill="1" applyBorder="1" applyAlignment="1">
      <alignment horizontal="left" vertical="center"/>
    </xf>
    <xf numFmtId="0" fontId="58" fillId="27" borderId="1" xfId="0" applyFont="1" applyFill="1" applyBorder="1" applyAlignment="1">
      <alignment horizontal="left" vertical="center" wrapText="1"/>
    </xf>
    <xf numFmtId="0" fontId="83" fillId="0" borderId="0" xfId="0" applyFont="1">
      <alignment vertical="center"/>
    </xf>
    <xf numFmtId="0" fontId="83" fillId="0" borderId="0" xfId="0" applyFont="1" applyAlignment="1">
      <alignment vertical="center" wrapText="1"/>
    </xf>
    <xf numFmtId="0" fontId="0" fillId="0" borderId="19" xfId="0" applyFill="1" applyBorder="1" applyAlignment="1">
      <alignment vertical="center"/>
    </xf>
    <xf numFmtId="0" fontId="64" fillId="0" borderId="0" xfId="0" applyNumberFormat="1" applyFont="1" applyFill="1" applyBorder="1" applyAlignment="1" applyProtection="1">
      <alignment vertical="center"/>
    </xf>
    <xf numFmtId="0" fontId="2" fillId="0" borderId="1" xfId="0" applyFont="1" applyBorder="1" applyAlignment="1">
      <alignment horizontal="center" vertical="center" wrapText="1"/>
    </xf>
    <xf numFmtId="0" fontId="6" fillId="40" borderId="1" xfId="0" applyFont="1" applyFill="1" applyBorder="1" applyAlignment="1">
      <alignment horizontal="center" vertical="center" wrapText="1"/>
    </xf>
    <xf numFmtId="0" fontId="62" fillId="42" borderId="19" xfId="0" applyFont="1" applyFill="1" applyBorder="1" applyAlignment="1">
      <alignment vertical="center"/>
    </xf>
    <xf numFmtId="0" fontId="65" fillId="42" borderId="0" xfId="0" applyFont="1" applyFill="1">
      <alignment vertical="center"/>
    </xf>
    <xf numFmtId="0" fontId="65" fillId="42" borderId="1" xfId="0" applyFont="1" applyFill="1" applyBorder="1">
      <alignment vertical="center"/>
    </xf>
    <xf numFmtId="0" fontId="65" fillId="26" borderId="0" xfId="0" applyFont="1" applyFill="1">
      <alignment vertical="center"/>
    </xf>
    <xf numFmtId="0" fontId="65" fillId="26" borderId="1" xfId="0" applyFont="1" applyFill="1" applyBorder="1">
      <alignment vertical="center"/>
    </xf>
    <xf numFmtId="0" fontId="65" fillId="39" borderId="0" xfId="0" applyFont="1" applyFill="1">
      <alignment vertical="center"/>
    </xf>
    <xf numFmtId="0" fontId="65" fillId="39" borderId="1" xfId="0" applyFont="1" applyFill="1" applyBorder="1">
      <alignment vertical="center"/>
    </xf>
    <xf numFmtId="0" fontId="65" fillId="42" borderId="0" xfId="0" applyFont="1" applyFill="1" applyAlignment="1">
      <alignment vertical="center" wrapText="1"/>
    </xf>
    <xf numFmtId="0" fontId="65" fillId="42" borderId="1" xfId="0" applyFont="1" applyFill="1" applyBorder="1" applyAlignment="1">
      <alignment vertical="center" wrapText="1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43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77" fontId="2" fillId="43" borderId="10" xfId="0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44" borderId="10" xfId="0" applyFont="1" applyFill="1" applyBorder="1" applyAlignment="1">
      <alignment horizontal="center" vertical="center" wrapText="1"/>
    </xf>
    <xf numFmtId="0" fontId="3" fillId="43" borderId="10" xfId="0" applyFont="1" applyFill="1" applyBorder="1" applyAlignment="1">
      <alignment horizontal="center" vertical="center" wrapText="1"/>
    </xf>
    <xf numFmtId="176" fontId="3" fillId="43" borderId="10" xfId="0" applyNumberFormat="1" applyFont="1" applyFill="1" applyBorder="1" applyAlignment="1">
      <alignment horizontal="center" vertical="center" wrapText="1"/>
    </xf>
    <xf numFmtId="0" fontId="4" fillId="43" borderId="10" xfId="0" applyFont="1" applyFill="1" applyBorder="1" applyAlignment="1">
      <alignment horizontal="center" vertical="center" wrapText="1"/>
    </xf>
    <xf numFmtId="0" fontId="8" fillId="43" borderId="1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44" borderId="10" xfId="0" applyFont="1" applyFill="1" applyBorder="1" applyAlignment="1">
      <alignment horizontal="center" vertical="center" wrapText="1"/>
    </xf>
    <xf numFmtId="176" fontId="2" fillId="44" borderId="10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44" borderId="5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92" fillId="43" borderId="0" xfId="0" applyFont="1" applyFill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/>
    </xf>
    <xf numFmtId="0" fontId="93" fillId="0" borderId="10" xfId="0" applyFont="1" applyBorder="1">
      <alignment vertical="center"/>
    </xf>
    <xf numFmtId="0" fontId="94" fillId="0" borderId="10" xfId="0" applyFont="1" applyBorder="1">
      <alignment vertical="center"/>
    </xf>
    <xf numFmtId="14" fontId="92" fillId="43" borderId="6" xfId="0" applyNumberFormat="1" applyFont="1" applyFill="1" applyBorder="1" applyAlignment="1">
      <alignment horizontal="left" vertical="center" wrapText="1"/>
    </xf>
    <xf numFmtId="0" fontId="93" fillId="43" borderId="10" xfId="0" applyFont="1" applyFill="1" applyBorder="1" applyAlignment="1">
      <alignment horizontal="left" vertical="center" wrapText="1"/>
    </xf>
    <xf numFmtId="0" fontId="95" fillId="43" borderId="10" xfId="0" applyFont="1" applyFill="1" applyBorder="1" applyAlignment="1">
      <alignment horizontal="left" vertical="center" wrapText="1"/>
    </xf>
    <xf numFmtId="0" fontId="92" fillId="4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12" fillId="43" borderId="10" xfId="0" applyFont="1" applyFill="1" applyBorder="1" applyAlignment="1">
      <alignment horizontal="center" vertical="center" wrapText="1"/>
    </xf>
    <xf numFmtId="0" fontId="92" fillId="0" borderId="10" xfId="0" applyFont="1" applyBorder="1">
      <alignment vertical="center"/>
    </xf>
    <xf numFmtId="0" fontId="37" fillId="0" borderId="10" xfId="0" applyFont="1" applyBorder="1" applyAlignment="1">
      <alignment horizontal="left" vertical="center" wrapText="1"/>
    </xf>
    <xf numFmtId="0" fontId="37" fillId="0" borderId="10" xfId="0" applyFont="1" applyBorder="1" applyAlignment="1">
      <alignment horizontal="center" vertical="center" wrapText="1"/>
    </xf>
    <xf numFmtId="0" fontId="92" fillId="0" borderId="0" xfId="0" applyFont="1">
      <alignment vertical="center"/>
    </xf>
    <xf numFmtId="0" fontId="92" fillId="0" borderId="6" xfId="0" applyFont="1" applyBorder="1">
      <alignment vertical="center"/>
    </xf>
    <xf numFmtId="0" fontId="37" fillId="0" borderId="6" xfId="0" applyFont="1" applyBorder="1" applyAlignment="1">
      <alignment horizontal="left" vertical="center" wrapText="1"/>
    </xf>
    <xf numFmtId="0" fontId="12" fillId="43" borderId="5" xfId="0" applyFont="1" applyFill="1" applyBorder="1" applyAlignment="1">
      <alignment horizontal="center" vertical="center" wrapText="1"/>
    </xf>
    <xf numFmtId="0" fontId="92" fillId="0" borderId="10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 wrapText="1"/>
    </xf>
    <xf numFmtId="0" fontId="96" fillId="0" borderId="10" xfId="0" applyFont="1" applyBorder="1" applyAlignment="1">
      <alignment horizontal="center" vertical="center"/>
    </xf>
    <xf numFmtId="0" fontId="97" fillId="0" borderId="1" xfId="0" applyFont="1" applyBorder="1" applyAlignment="1">
      <alignment horizontal="center" vertical="center" wrapText="1"/>
    </xf>
    <xf numFmtId="3" fontId="12" fillId="33" borderId="1" xfId="0" applyNumberFormat="1" applyFont="1" applyFill="1" applyBorder="1" applyAlignment="1">
      <alignment horizontal="center" vertical="center" wrapText="1"/>
    </xf>
    <xf numFmtId="3" fontId="12" fillId="33" borderId="10" xfId="0" applyNumberFormat="1" applyFont="1" applyFill="1" applyBorder="1" applyAlignment="1">
      <alignment horizontal="center" vertical="center" wrapText="1"/>
    </xf>
    <xf numFmtId="0" fontId="65" fillId="28" borderId="0" xfId="0" applyFont="1" applyFill="1">
      <alignment vertical="center"/>
    </xf>
    <xf numFmtId="0" fontId="65" fillId="28" borderId="1" xfId="0" applyFont="1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178" fontId="0" fillId="0" borderId="19" xfId="0" applyNumberFormat="1" applyFill="1" applyBorder="1" applyAlignment="1">
      <alignment horizontal="center" vertical="center"/>
    </xf>
    <xf numFmtId="0" fontId="98" fillId="0" borderId="19" xfId="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0" fontId="0" fillId="0" borderId="19" xfId="0" applyFont="1" applyFill="1" applyBorder="1" applyAlignment="1">
      <alignment vertical="center"/>
    </xf>
    <xf numFmtId="178" fontId="0" fillId="0" borderId="19" xfId="0" applyNumberFormat="1" applyFill="1" applyBorder="1" applyAlignment="1">
      <alignment vertical="center"/>
    </xf>
    <xf numFmtId="14" fontId="98" fillId="0" borderId="19" xfId="0" applyNumberFormat="1" applyFont="1" applyFill="1" applyBorder="1" applyAlignment="1" applyProtection="1">
      <alignment vertical="center"/>
    </xf>
    <xf numFmtId="0" fontId="0" fillId="0" borderId="19" xfId="0" applyFill="1" applyBorder="1">
      <alignment vertical="center"/>
    </xf>
    <xf numFmtId="0" fontId="98" fillId="0" borderId="0" xfId="0" applyNumberFormat="1" applyFont="1" applyFill="1" applyBorder="1" applyAlignment="1" applyProtection="1">
      <alignment vertical="center"/>
    </xf>
    <xf numFmtId="0" fontId="0" fillId="0" borderId="19" xfId="0" applyFont="1" applyFill="1" applyBorder="1">
      <alignment vertical="center"/>
    </xf>
    <xf numFmtId="0" fontId="99" fillId="0" borderId="19" xfId="0" applyFont="1" applyFill="1" applyBorder="1" applyAlignment="1">
      <alignment vertical="center"/>
    </xf>
    <xf numFmtId="0" fontId="0" fillId="45" borderId="0" xfId="0" applyFill="1">
      <alignment vertical="center"/>
    </xf>
    <xf numFmtId="0" fontId="0" fillId="41" borderId="0" xfId="0" applyFill="1">
      <alignment vertical="center"/>
    </xf>
    <xf numFmtId="14" fontId="0" fillId="0" borderId="19" xfId="0" applyNumberFormat="1" applyFill="1" applyBorder="1">
      <alignment vertical="center"/>
    </xf>
    <xf numFmtId="179" fontId="0" fillId="0" borderId="19" xfId="0" applyNumberFormat="1" applyFill="1" applyBorder="1" applyAlignment="1">
      <alignment vertical="center"/>
    </xf>
    <xf numFmtId="0" fontId="0" fillId="37" borderId="19" xfId="0" applyFill="1" applyBorder="1">
      <alignment vertical="center"/>
    </xf>
    <xf numFmtId="0" fontId="0" fillId="46" borderId="19" xfId="0" applyFill="1" applyBorder="1" applyAlignment="1">
      <alignment vertical="center"/>
    </xf>
    <xf numFmtId="178" fontId="0" fillId="46" borderId="19" xfId="0" applyNumberFormat="1" applyFill="1" applyBorder="1" applyAlignment="1">
      <alignment vertical="center"/>
    </xf>
    <xf numFmtId="0" fontId="0" fillId="46" borderId="0" xfId="0" applyFill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 applyAlignment="1">
      <alignment vertical="center"/>
    </xf>
    <xf numFmtId="178" fontId="0" fillId="0" borderId="0" xfId="0" applyNumberFormat="1" applyFill="1" applyAlignment="1">
      <alignment vertical="center"/>
    </xf>
    <xf numFmtId="0" fontId="20" fillId="37" borderId="19" xfId="0" applyFont="1" applyFill="1" applyBorder="1" applyAlignment="1">
      <alignment horizontal="center" vertical="center" wrapText="1"/>
    </xf>
    <xf numFmtId="0" fontId="0" fillId="0" borderId="19" xfId="0" quotePrefix="1" applyFill="1" applyBorder="1" applyAlignment="1">
      <alignment vertical="center"/>
    </xf>
    <xf numFmtId="0" fontId="26" fillId="0" borderId="10" xfId="0" applyFont="1" applyFill="1" applyBorder="1" applyAlignment="1">
      <alignment horizontal="left" vertical="center" wrapText="1"/>
    </xf>
    <xf numFmtId="14" fontId="98" fillId="0" borderId="0" xfId="0" applyNumberFormat="1" applyFont="1" applyFill="1" applyBorder="1" applyAlignment="1" applyProtection="1">
      <alignment vertical="center"/>
    </xf>
    <xf numFmtId="0" fontId="12" fillId="0" borderId="19" xfId="0" applyFont="1" applyFill="1" applyBorder="1" applyAlignment="1">
      <alignment horizontal="left" vertical="center" wrapText="1"/>
    </xf>
    <xf numFmtId="20" fontId="98" fillId="0" borderId="0" xfId="0" applyNumberFormat="1" applyFont="1" applyFill="1" applyBorder="1" applyAlignment="1" applyProtection="1">
      <alignment vertical="center"/>
    </xf>
    <xf numFmtId="0" fontId="12" fillId="0" borderId="19" xfId="0" quotePrefix="1" applyFont="1" applyFill="1" applyBorder="1" applyAlignment="1">
      <alignment horizontal="left" vertical="center" wrapText="1"/>
    </xf>
    <xf numFmtId="0" fontId="26" fillId="0" borderId="6" xfId="0" applyFont="1" applyFill="1" applyBorder="1" applyAlignment="1">
      <alignment horizontal="left" vertical="center" wrapText="1"/>
    </xf>
    <xf numFmtId="0" fontId="27" fillId="37" borderId="19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left" vertical="center" wrapText="1"/>
    </xf>
    <xf numFmtId="0" fontId="12" fillId="37" borderId="19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37" fillId="0" borderId="10" xfId="0" applyFont="1" applyFill="1" applyBorder="1" applyAlignment="1">
      <alignment horizontal="left" vertical="center" wrapText="1"/>
    </xf>
    <xf numFmtId="0" fontId="0" fillId="34" borderId="19" xfId="0" applyFill="1" applyBorder="1">
      <alignment vertical="center"/>
    </xf>
    <xf numFmtId="0" fontId="71" fillId="0" borderId="0" xfId="0" applyFont="1">
      <alignment vertical="center"/>
    </xf>
    <xf numFmtId="0" fontId="70" fillId="0" borderId="0" xfId="0" applyFont="1">
      <alignment vertical="center"/>
    </xf>
    <xf numFmtId="0" fontId="0" fillId="35" borderId="19" xfId="0" applyFill="1" applyBorder="1" applyAlignment="1">
      <alignment vertical="center"/>
    </xf>
    <xf numFmtId="0" fontId="0" fillId="42" borderId="19" xfId="0" applyFill="1" applyBorder="1">
      <alignment vertical="center"/>
    </xf>
    <xf numFmtId="0" fontId="65" fillId="34" borderId="1" xfId="0" applyFont="1" applyFill="1" applyBorder="1" applyAlignment="1">
      <alignment vertical="center" wrapText="1"/>
    </xf>
    <xf numFmtId="0" fontId="72" fillId="29" borderId="19" xfId="0" applyFont="1" applyFill="1" applyBorder="1" applyAlignment="1">
      <alignment vertical="center"/>
    </xf>
    <xf numFmtId="0" fontId="65" fillId="34" borderId="1" xfId="0" applyFont="1" applyFill="1" applyBorder="1">
      <alignment vertical="center"/>
    </xf>
    <xf numFmtId="0" fontId="65" fillId="34" borderId="1" xfId="0" applyFont="1" applyFill="1" applyBorder="1" applyAlignment="1">
      <alignment horizontal="center" vertical="center"/>
    </xf>
    <xf numFmtId="0" fontId="62" fillId="34" borderId="0" xfId="0" applyFont="1" applyFill="1" applyAlignment="1">
      <alignment horizontal="center" vertical="center"/>
    </xf>
    <xf numFmtId="0" fontId="65" fillId="34" borderId="0" xfId="0" applyFont="1" applyFill="1">
      <alignment vertical="center"/>
    </xf>
    <xf numFmtId="0" fontId="65" fillId="29" borderId="0" xfId="0" applyFont="1" applyFill="1">
      <alignment vertical="center"/>
    </xf>
    <xf numFmtId="0" fontId="65" fillId="29" borderId="1" xfId="0" applyFont="1" applyFill="1" applyBorder="1">
      <alignment vertical="center"/>
    </xf>
    <xf numFmtId="0" fontId="65" fillId="34" borderId="0" xfId="0" applyFont="1" applyFill="1" applyBorder="1" applyAlignment="1">
      <alignment horizontal="center" vertical="center"/>
    </xf>
    <xf numFmtId="0" fontId="62" fillId="0" borderId="0" xfId="0" applyFont="1" applyFill="1" applyBorder="1" applyAlignment="1">
      <alignment vertical="center"/>
    </xf>
    <xf numFmtId="178" fontId="62" fillId="0" borderId="0" xfId="0" applyNumberFormat="1" applyFont="1" applyFill="1" applyBorder="1" applyAlignment="1">
      <alignment vertical="center"/>
    </xf>
    <xf numFmtId="14" fontId="64" fillId="0" borderId="0" xfId="0" applyNumberFormat="1" applyFont="1" applyFill="1" applyBorder="1" applyAlignment="1" applyProtection="1">
      <alignment vertical="center"/>
    </xf>
    <xf numFmtId="0" fontId="102" fillId="34" borderId="32" xfId="0" applyFont="1" applyFill="1" applyBorder="1" applyAlignment="1">
      <alignment horizontal="center" vertical="center" wrapText="1"/>
    </xf>
    <xf numFmtId="0" fontId="102" fillId="0" borderId="0" xfId="0" applyFont="1" applyFill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3" fillId="29" borderId="21" xfId="0" applyFont="1" applyFill="1" applyBorder="1" applyAlignment="1">
      <alignment horizontal="center" vertical="center" wrapText="1"/>
    </xf>
    <xf numFmtId="0" fontId="102" fillId="30" borderId="23" xfId="0" applyFont="1" applyFill="1" applyBorder="1" applyAlignment="1">
      <alignment horizontal="center" vertical="center" wrapText="1"/>
    </xf>
    <xf numFmtId="0" fontId="102" fillId="0" borderId="19" xfId="0" applyFont="1" applyFill="1" applyBorder="1" applyAlignment="1">
      <alignment horizontal="center" vertical="center" wrapText="1"/>
    </xf>
    <xf numFmtId="0" fontId="102" fillId="0" borderId="19" xfId="0" applyFont="1" applyBorder="1" applyAlignment="1">
      <alignment horizontal="center" vertical="center" wrapText="1"/>
    </xf>
    <xf numFmtId="0" fontId="102" fillId="0" borderId="24" xfId="0" applyFont="1" applyFill="1" applyBorder="1" applyAlignment="1">
      <alignment horizontal="center" vertical="center" wrapText="1"/>
    </xf>
    <xf numFmtId="0" fontId="102" fillId="34" borderId="19" xfId="0" applyFont="1" applyFill="1" applyBorder="1" applyAlignment="1">
      <alignment horizontal="center" vertical="center" wrapText="1"/>
    </xf>
    <xf numFmtId="0" fontId="102" fillId="0" borderId="23" xfId="0" applyFont="1" applyFill="1" applyBorder="1" applyAlignment="1">
      <alignment horizontal="center" vertical="center" wrapText="1"/>
    </xf>
    <xf numFmtId="0" fontId="102" fillId="0" borderId="30" xfId="0" applyFont="1" applyFill="1" applyBorder="1" applyAlignment="1">
      <alignment horizontal="center" vertical="center" wrapText="1"/>
    </xf>
    <xf numFmtId="0" fontId="102" fillId="28" borderId="19" xfId="0" applyFont="1" applyFill="1" applyBorder="1" applyAlignment="1">
      <alignment horizontal="center" vertical="center" wrapText="1"/>
    </xf>
    <xf numFmtId="0" fontId="102" fillId="0" borderId="25" xfId="0" applyFont="1" applyFill="1" applyBorder="1" applyAlignment="1">
      <alignment horizontal="center" vertical="center" wrapText="1"/>
    </xf>
    <xf numFmtId="0" fontId="102" fillId="0" borderId="31" xfId="0" applyFont="1" applyFill="1" applyBorder="1" applyAlignment="1">
      <alignment horizontal="center" vertical="center" wrapText="1"/>
    </xf>
    <xf numFmtId="0" fontId="102" fillId="0" borderId="26" xfId="0" applyFont="1" applyFill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102" fillId="28" borderId="26" xfId="0" applyFont="1" applyFill="1" applyBorder="1" applyAlignment="1">
      <alignment horizontal="center" vertical="center" wrapText="1"/>
    </xf>
    <xf numFmtId="0" fontId="102" fillId="0" borderId="27" xfId="0" applyFont="1" applyFill="1" applyBorder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102" fillId="0" borderId="0" xfId="0" applyFont="1" applyBorder="1" applyAlignment="1">
      <alignment horizontal="left" vertical="center" wrapText="1"/>
    </xf>
    <xf numFmtId="0" fontId="102" fillId="30" borderId="0" xfId="0" applyFont="1" applyFill="1" applyBorder="1" applyAlignment="1">
      <alignment horizontal="left" vertical="center" wrapText="1"/>
    </xf>
    <xf numFmtId="0" fontId="107" fillId="0" borderId="0" xfId="0" applyFont="1" applyBorder="1" applyAlignment="1">
      <alignment horizontal="left" vertical="center" wrapText="1"/>
    </xf>
    <xf numFmtId="0" fontId="107" fillId="0" borderId="0" xfId="0" applyNumberFormat="1" applyFont="1" applyBorder="1" applyAlignment="1">
      <alignment horizontal="left" vertical="center" wrapText="1"/>
    </xf>
    <xf numFmtId="0" fontId="108" fillId="0" borderId="0" xfId="0" applyFont="1" applyBorder="1" applyAlignment="1">
      <alignment horizontal="left" vertical="center" wrapText="1"/>
    </xf>
    <xf numFmtId="0" fontId="102" fillId="37" borderId="19" xfId="0" applyFont="1" applyFill="1" applyBorder="1" applyAlignment="1">
      <alignment vertical="center" wrapText="1"/>
    </xf>
    <xf numFmtId="10" fontId="109" fillId="41" borderId="0" xfId="0" applyNumberFormat="1" applyFont="1" applyFill="1" applyBorder="1" applyAlignment="1">
      <alignment horizontal="left" vertical="center" wrapText="1"/>
    </xf>
    <xf numFmtId="10" fontId="109" fillId="41" borderId="0" xfId="1" applyNumberFormat="1" applyFont="1" applyFill="1" applyBorder="1" applyAlignment="1">
      <alignment horizontal="left" vertical="center" wrapText="1"/>
    </xf>
    <xf numFmtId="0" fontId="102" fillId="36" borderId="19" xfId="0" applyFont="1" applyFill="1" applyBorder="1" applyAlignment="1">
      <alignment vertical="center" wrapText="1"/>
    </xf>
    <xf numFmtId="0" fontId="110" fillId="0" borderId="0" xfId="0" applyFont="1" applyBorder="1" applyAlignment="1">
      <alignment horizontal="left" vertical="center" wrapText="1"/>
    </xf>
    <xf numFmtId="0" fontId="106" fillId="39" borderId="19" xfId="0" applyFont="1" applyFill="1" applyBorder="1" applyAlignment="1">
      <alignment vertical="center" wrapText="1"/>
    </xf>
    <xf numFmtId="0" fontId="111" fillId="33" borderId="0" xfId="0" applyFont="1" applyFill="1" applyBorder="1" applyAlignment="1">
      <alignment horizontal="left" vertical="center" wrapText="1"/>
    </xf>
    <xf numFmtId="0" fontId="111" fillId="30" borderId="0" xfId="0" applyFont="1" applyFill="1" applyBorder="1" applyAlignment="1">
      <alignment horizontal="left" vertical="center" wrapText="1"/>
    </xf>
    <xf numFmtId="178" fontId="112" fillId="33" borderId="0" xfId="0" applyNumberFormat="1" applyFont="1" applyFill="1" applyBorder="1" applyAlignment="1">
      <alignment horizontal="left" vertical="center" wrapText="1"/>
    </xf>
    <xf numFmtId="0" fontId="112" fillId="33" borderId="0" xfId="0" applyFont="1" applyFill="1" applyBorder="1" applyAlignment="1">
      <alignment horizontal="left" vertical="center" wrapText="1"/>
    </xf>
    <xf numFmtId="0" fontId="113" fillId="33" borderId="0" xfId="0" applyNumberFormat="1" applyFont="1" applyFill="1" applyBorder="1" applyAlignment="1" applyProtection="1">
      <alignment horizontal="left" vertical="center" wrapText="1"/>
    </xf>
    <xf numFmtId="0" fontId="114" fillId="33" borderId="0" xfId="0" applyNumberFormat="1" applyFont="1" applyFill="1" applyBorder="1" applyAlignment="1" applyProtection="1">
      <alignment horizontal="left" vertical="center" wrapText="1"/>
    </xf>
    <xf numFmtId="0" fontId="112" fillId="33" borderId="0" xfId="0" applyNumberFormat="1" applyFont="1" applyFill="1" applyBorder="1" applyAlignment="1" applyProtection="1">
      <alignment horizontal="left" vertical="center" wrapText="1"/>
    </xf>
    <xf numFmtId="0" fontId="112" fillId="30" borderId="0" xfId="0" applyFont="1" applyFill="1" applyBorder="1" applyAlignment="1">
      <alignment horizontal="left" vertical="center" wrapText="1"/>
    </xf>
    <xf numFmtId="0" fontId="111" fillId="0" borderId="0" xfId="0" applyFont="1" applyBorder="1" applyAlignment="1">
      <alignment horizontal="left" vertical="center" wrapText="1"/>
    </xf>
    <xf numFmtId="0" fontId="111" fillId="33" borderId="19" xfId="0" applyFont="1" applyFill="1" applyBorder="1" applyAlignment="1">
      <alignment vertical="center" wrapText="1"/>
    </xf>
    <xf numFmtId="0" fontId="111" fillId="36" borderId="0" xfId="0" applyFont="1" applyFill="1" applyBorder="1" applyAlignment="1">
      <alignment horizontal="left" vertical="center" wrapText="1"/>
    </xf>
    <xf numFmtId="0" fontId="111" fillId="36" borderId="19" xfId="0" applyFont="1" applyFill="1" applyBorder="1" applyAlignment="1">
      <alignment vertical="center" wrapText="1"/>
    </xf>
    <xf numFmtId="0" fontId="115" fillId="36" borderId="19" xfId="0" applyFont="1" applyFill="1" applyBorder="1" applyAlignment="1">
      <alignment vertical="center" wrapText="1"/>
    </xf>
    <xf numFmtId="0" fontId="111" fillId="39" borderId="0" xfId="0" applyFont="1" applyFill="1" applyBorder="1" applyAlignment="1">
      <alignment horizontal="left" vertical="center" wrapText="1"/>
    </xf>
    <xf numFmtId="0" fontId="111" fillId="39" borderId="19" xfId="0" applyFont="1" applyFill="1" applyBorder="1" applyAlignment="1">
      <alignment vertical="center" wrapText="1"/>
    </xf>
    <xf numFmtId="0" fontId="117" fillId="0" borderId="0" xfId="0" applyFont="1" applyFill="1" applyBorder="1" applyAlignment="1">
      <alignment horizontal="left" vertical="center" wrapText="1"/>
    </xf>
    <xf numFmtId="178" fontId="107" fillId="0" borderId="0" xfId="0" applyNumberFormat="1" applyFont="1" applyFill="1" applyBorder="1" applyAlignment="1">
      <alignment horizontal="left" vertical="center" wrapText="1"/>
    </xf>
    <xf numFmtId="0" fontId="107" fillId="0" borderId="0" xfId="0" applyFont="1" applyFill="1" applyBorder="1" applyAlignment="1">
      <alignment horizontal="left" vertical="center" wrapText="1"/>
    </xf>
    <xf numFmtId="0" fontId="107" fillId="0" borderId="0" xfId="0" applyNumberFormat="1" applyFont="1" applyFill="1" applyBorder="1" applyAlignment="1" applyProtection="1">
      <alignment horizontal="left" vertical="center" wrapText="1"/>
    </xf>
    <xf numFmtId="14" fontId="118" fillId="0" borderId="0" xfId="0" applyNumberFormat="1" applyFont="1" applyFill="1" applyBorder="1" applyAlignment="1" applyProtection="1">
      <alignment horizontal="left" vertical="center" wrapText="1"/>
    </xf>
    <xf numFmtId="0" fontId="119" fillId="0" borderId="0" xfId="0" applyNumberFormat="1" applyFont="1" applyFill="1" applyBorder="1" applyAlignment="1" applyProtection="1">
      <alignment vertical="center"/>
    </xf>
    <xf numFmtId="14" fontId="102" fillId="0" borderId="0" xfId="0" applyNumberFormat="1" applyFont="1" applyBorder="1" applyAlignment="1">
      <alignment horizontal="left" vertical="center" wrapText="1"/>
    </xf>
    <xf numFmtId="0" fontId="104" fillId="0" borderId="0" xfId="0" applyFont="1" applyBorder="1" applyAlignment="1">
      <alignment horizontal="left" vertical="center" wrapText="1"/>
    </xf>
    <xf numFmtId="0" fontId="102" fillId="0" borderId="0" xfId="0" applyFont="1" applyAlignment="1">
      <alignment vertical="center" wrapText="1"/>
    </xf>
    <xf numFmtId="0" fontId="110" fillId="0" borderId="0" xfId="0" applyFont="1" applyAlignment="1">
      <alignment vertical="center" wrapText="1"/>
    </xf>
    <xf numFmtId="0" fontId="102" fillId="0" borderId="0" xfId="0" applyFont="1">
      <alignment vertical="center"/>
    </xf>
    <xf numFmtId="0" fontId="104" fillId="0" borderId="0" xfId="0" applyFont="1" applyFill="1" applyBorder="1" applyAlignment="1">
      <alignment horizontal="left" vertical="center" wrapText="1"/>
    </xf>
    <xf numFmtId="0" fontId="108" fillId="26" borderId="0" xfId="0" applyFont="1" applyFill="1" applyBorder="1" applyAlignment="1">
      <alignment horizontal="left" vertical="center" wrapText="1"/>
    </xf>
    <xf numFmtId="0" fontId="120" fillId="0" borderId="0" xfId="0" applyFont="1" applyBorder="1" applyAlignment="1">
      <alignment horizontal="left" vertical="center" wrapText="1"/>
    </xf>
    <xf numFmtId="0" fontId="121" fillId="0" borderId="0" xfId="0" applyFont="1" applyAlignment="1">
      <alignment horizontal="left" vertical="center" wrapText="1"/>
    </xf>
    <xf numFmtId="0" fontId="120" fillId="0" borderId="0" xfId="0" applyFont="1" applyFill="1" applyBorder="1" applyAlignment="1">
      <alignment horizontal="left" vertical="center" wrapText="1"/>
    </xf>
    <xf numFmtId="14" fontId="108" fillId="0" borderId="0" xfId="0" applyNumberFormat="1" applyFont="1" applyBorder="1" applyAlignment="1">
      <alignment horizontal="left" vertical="center" wrapText="1"/>
    </xf>
    <xf numFmtId="0" fontId="102" fillId="34" borderId="0" xfId="0" applyFont="1" applyFill="1" applyBorder="1" applyAlignment="1">
      <alignment horizontal="left" vertical="center" wrapText="1"/>
    </xf>
    <xf numFmtId="0" fontId="102" fillId="34" borderId="0" xfId="0" applyFont="1" applyFill="1" applyBorder="1">
      <alignment vertical="center"/>
    </xf>
    <xf numFmtId="0" fontId="102" fillId="0" borderId="0" xfId="0" applyFont="1" applyFill="1" applyBorder="1">
      <alignment vertical="center"/>
    </xf>
    <xf numFmtId="0" fontId="102" fillId="34" borderId="0" xfId="0" applyFont="1" applyFill="1" applyAlignment="1">
      <alignment vertical="center" wrapText="1"/>
    </xf>
    <xf numFmtId="0" fontId="110" fillId="34" borderId="0" xfId="0" applyFont="1" applyFill="1" applyAlignment="1">
      <alignment vertical="center" wrapText="1"/>
    </xf>
    <xf numFmtId="0" fontId="102" fillId="34" borderId="0" xfId="0" applyFont="1" applyFill="1">
      <alignment vertical="center"/>
    </xf>
    <xf numFmtId="0" fontId="102" fillId="26" borderId="0" xfId="0" applyFont="1" applyFill="1" applyBorder="1" applyAlignment="1">
      <alignment horizontal="left" vertical="center" wrapText="1"/>
    </xf>
    <xf numFmtId="0" fontId="122" fillId="0" borderId="0" xfId="0" applyFont="1">
      <alignment vertical="center"/>
    </xf>
    <xf numFmtId="0" fontId="118" fillId="0" borderId="0" xfId="0" applyNumberFormat="1" applyFont="1" applyFill="1" applyBorder="1" applyAlignment="1" applyProtection="1">
      <alignment horizontal="left" vertical="center" wrapText="1"/>
    </xf>
    <xf numFmtId="0" fontId="110" fillId="26" borderId="0" xfId="0" applyFont="1" applyFill="1" applyBorder="1" applyAlignment="1">
      <alignment horizontal="left" vertical="center" wrapText="1"/>
    </xf>
    <xf numFmtId="0" fontId="102" fillId="28" borderId="0" xfId="0" applyFont="1" applyFill="1" applyBorder="1" applyAlignment="1">
      <alignment horizontal="left" vertical="center" wrapText="1"/>
    </xf>
    <xf numFmtId="0" fontId="102" fillId="32" borderId="0" xfId="0" applyFont="1" applyFill="1" applyBorder="1" applyAlignment="1">
      <alignment horizontal="left" vertical="center" wrapText="1"/>
    </xf>
    <xf numFmtId="0" fontId="117" fillId="14" borderId="0" xfId="0" applyFont="1" applyFill="1" applyBorder="1" applyAlignment="1">
      <alignment horizontal="left" vertical="center" wrapText="1"/>
    </xf>
    <xf numFmtId="0" fontId="105" fillId="38" borderId="0" xfId="0" applyFont="1" applyFill="1" applyBorder="1" applyAlignment="1">
      <alignment horizontal="left" vertical="center" wrapText="1"/>
    </xf>
    <xf numFmtId="0" fontId="102" fillId="28" borderId="0" xfId="0" applyFont="1" applyFill="1" applyBorder="1" applyAlignment="1">
      <alignment horizontal="left" vertical="center"/>
    </xf>
    <xf numFmtId="0" fontId="102" fillId="0" borderId="0" xfId="0" applyFont="1" applyFill="1" applyBorder="1" applyAlignment="1">
      <alignment horizontal="left" vertical="center"/>
    </xf>
    <xf numFmtId="178" fontId="107" fillId="0" borderId="0" xfId="0" applyNumberFormat="1" applyFont="1" applyFill="1" applyBorder="1" applyAlignment="1">
      <alignment horizontal="left" vertical="center"/>
    </xf>
    <xf numFmtId="0" fontId="107" fillId="0" borderId="0" xfId="0" applyFont="1" applyFill="1" applyBorder="1" applyAlignment="1">
      <alignment horizontal="left" vertical="center"/>
    </xf>
    <xf numFmtId="0" fontId="107" fillId="0" borderId="0" xfId="0" applyNumberFormat="1" applyFont="1" applyFill="1" applyBorder="1" applyAlignment="1" applyProtection="1">
      <alignment horizontal="left" vertical="center"/>
    </xf>
    <xf numFmtId="14" fontId="118" fillId="0" borderId="0" xfId="0" applyNumberFormat="1" applyFont="1" applyFill="1" applyBorder="1" applyAlignment="1" applyProtection="1">
      <alignment horizontal="left" vertical="center"/>
    </xf>
    <xf numFmtId="0" fontId="102" fillId="0" borderId="0" xfId="0" applyFont="1" applyBorder="1" applyAlignment="1">
      <alignment horizontal="left" vertical="center"/>
    </xf>
    <xf numFmtId="0" fontId="108" fillId="0" borderId="0" xfId="0" applyFont="1" applyBorder="1" applyAlignment="1">
      <alignment horizontal="left" vertical="center"/>
    </xf>
    <xf numFmtId="0" fontId="66" fillId="0" borderId="19" xfId="0" applyFont="1" applyFill="1" applyBorder="1" applyAlignment="1">
      <alignment vertical="center" wrapText="1"/>
    </xf>
    <xf numFmtId="0" fontId="62" fillId="34" borderId="0" xfId="0" applyFont="1" applyFill="1" applyAlignment="1">
      <alignment horizontal="center" vertical="center" wrapText="1"/>
    </xf>
    <xf numFmtId="0" fontId="65" fillId="34" borderId="1" xfId="0" applyFont="1" applyFill="1" applyBorder="1" applyAlignment="1">
      <alignment horizontal="center" vertical="center" wrapText="1"/>
    </xf>
    <xf numFmtId="0" fontId="62" fillId="36" borderId="0" xfId="0" applyFont="1" applyFill="1" applyAlignment="1">
      <alignment horizontal="center" vertical="center" wrapText="1"/>
    </xf>
    <xf numFmtId="0" fontId="62" fillId="36" borderId="0" xfId="0" applyFont="1" applyFill="1" applyAlignment="1">
      <alignment vertical="center" wrapText="1"/>
    </xf>
    <xf numFmtId="0" fontId="65" fillId="34" borderId="0" xfId="0" applyFont="1" applyFill="1" applyAlignment="1">
      <alignment horizontal="center" vertical="center" wrapText="1"/>
    </xf>
    <xf numFmtId="0" fontId="69" fillId="0" borderId="0" xfId="0" applyFont="1">
      <alignment vertical="center"/>
    </xf>
    <xf numFmtId="0" fontId="71" fillId="0" borderId="0" xfId="0" applyFont="1" applyAlignment="1">
      <alignment vertical="center" wrapText="1"/>
    </xf>
    <xf numFmtId="0" fontId="64" fillId="0" borderId="19" xfId="0" applyNumberFormat="1" applyFont="1" applyFill="1" applyBorder="1" applyAlignment="1" applyProtection="1">
      <alignment horizontal="center" vertical="center"/>
    </xf>
    <xf numFmtId="0" fontId="65" fillId="34" borderId="0" xfId="0" applyFont="1" applyFill="1" applyBorder="1" applyAlignment="1">
      <alignment horizontal="center" vertical="center" wrapText="1"/>
    </xf>
    <xf numFmtId="0" fontId="0" fillId="34" borderId="19" xfId="0" applyFill="1" applyBorder="1" applyAlignment="1">
      <alignment horizontal="center" vertical="center"/>
    </xf>
    <xf numFmtId="0" fontId="44" fillId="34" borderId="19" xfId="0" applyFont="1" applyFill="1" applyBorder="1" applyAlignment="1">
      <alignment horizontal="center" vertical="center"/>
    </xf>
    <xf numFmtId="0" fontId="44" fillId="34" borderId="1" xfId="0" applyFont="1" applyFill="1" applyBorder="1" applyAlignment="1">
      <alignment horizontal="center" vertical="center"/>
    </xf>
    <xf numFmtId="0" fontId="69" fillId="14" borderId="8" xfId="0" applyFont="1" applyFill="1" applyBorder="1" applyAlignment="1">
      <alignment horizontal="center" vertical="center" wrapText="1"/>
    </xf>
    <xf numFmtId="0" fontId="106" fillId="0" borderId="0" xfId="0" applyFont="1" applyFill="1" applyBorder="1" applyAlignment="1">
      <alignment horizontal="center" vertical="center" wrapText="1"/>
    </xf>
    <xf numFmtId="0" fontId="111" fillId="0" borderId="0" xfId="0" applyFont="1" applyFill="1" applyBorder="1" applyAlignment="1">
      <alignment horizontal="center" vertical="center" wrapText="1"/>
    </xf>
    <xf numFmtId="0" fontId="111" fillId="33" borderId="0" xfId="0" applyFont="1" applyFill="1" applyBorder="1" applyAlignment="1">
      <alignment horizontal="center" vertical="center" wrapText="1"/>
    </xf>
    <xf numFmtId="0" fontId="116" fillId="0" borderId="0" xfId="0" applyFont="1" applyFill="1" applyBorder="1" applyAlignment="1">
      <alignment horizontal="center" vertical="center" wrapText="1"/>
    </xf>
    <xf numFmtId="0" fontId="117" fillId="0" borderId="0" xfId="0" applyFont="1" applyFill="1" applyBorder="1" applyAlignment="1">
      <alignment horizontal="center" vertical="center" wrapText="1"/>
    </xf>
    <xf numFmtId="0" fontId="102" fillId="34" borderId="0" xfId="0" applyFont="1" applyFill="1" applyBorder="1" applyAlignment="1">
      <alignment horizontal="center" vertical="center"/>
    </xf>
    <xf numFmtId="0" fontId="102" fillId="34" borderId="0" xfId="0" applyFont="1" applyFill="1" applyBorder="1" applyAlignment="1">
      <alignment horizontal="center" vertical="center" wrapText="1"/>
    </xf>
    <xf numFmtId="0" fontId="106" fillId="32" borderId="19" xfId="0" applyFont="1" applyFill="1" applyBorder="1" applyAlignment="1">
      <alignment horizontal="center" vertical="center"/>
    </xf>
    <xf numFmtId="0" fontId="102" fillId="32" borderId="0" xfId="0" applyFont="1" applyFill="1" applyBorder="1" applyAlignment="1">
      <alignment horizontal="center" vertical="center" wrapText="1"/>
    </xf>
    <xf numFmtId="0" fontId="106" fillId="0" borderId="0" xfId="0" applyFont="1" applyFill="1" applyBorder="1" applyAlignment="1">
      <alignment horizontal="center" vertical="center"/>
    </xf>
    <xf numFmtId="0" fontId="102" fillId="28" borderId="0" xfId="0" applyFont="1" applyFill="1" applyBorder="1" applyAlignment="1">
      <alignment horizontal="center" vertical="center"/>
    </xf>
    <xf numFmtId="0" fontId="123" fillId="34" borderId="19" xfId="0" applyFont="1" applyFill="1" applyBorder="1">
      <alignment vertical="center"/>
    </xf>
    <xf numFmtId="0" fontId="124" fillId="0" borderId="19" xfId="0" applyFont="1" applyFill="1" applyBorder="1">
      <alignment vertical="center"/>
    </xf>
    <xf numFmtId="0" fontId="106" fillId="26" borderId="0" xfId="0" applyFont="1" applyFill="1" applyBorder="1" applyAlignment="1">
      <alignment horizontal="center" vertical="center" wrapText="1"/>
    </xf>
    <xf numFmtId="0" fontId="102" fillId="26" borderId="0" xfId="0" applyFont="1" applyFill="1" applyBorder="1" applyAlignment="1">
      <alignment horizontal="center" vertical="center" wrapText="1"/>
    </xf>
    <xf numFmtId="0" fontId="117" fillId="26" borderId="0" xfId="0" applyFont="1" applyFill="1" applyBorder="1" applyAlignment="1">
      <alignment horizontal="left" vertical="center" wrapText="1"/>
    </xf>
    <xf numFmtId="0" fontId="107" fillId="26" borderId="0" xfId="0" applyFont="1" applyFill="1" applyBorder="1" applyAlignment="1">
      <alignment horizontal="left" vertical="center" wrapText="1"/>
    </xf>
    <xf numFmtId="0" fontId="107" fillId="26" borderId="0" xfId="0" applyNumberFormat="1" applyFont="1" applyFill="1" applyBorder="1" applyAlignment="1" applyProtection="1">
      <alignment horizontal="left" vertical="center" wrapText="1"/>
    </xf>
    <xf numFmtId="14" fontId="118" fillId="26" borderId="0" xfId="0" applyNumberFormat="1" applyFont="1" applyFill="1" applyBorder="1" applyAlignment="1" applyProtection="1">
      <alignment horizontal="left" vertical="center" wrapText="1"/>
    </xf>
    <xf numFmtId="0" fontId="119" fillId="26" borderId="0" xfId="0" applyNumberFormat="1" applyFont="1" applyFill="1" applyBorder="1" applyAlignment="1" applyProtection="1">
      <alignment vertical="center"/>
    </xf>
    <xf numFmtId="0" fontId="106" fillId="42" borderId="0" xfId="0" applyFont="1" applyFill="1" applyBorder="1" applyAlignment="1">
      <alignment horizontal="center" vertical="center" wrapText="1"/>
    </xf>
    <xf numFmtId="0" fontId="102" fillId="42" borderId="0" xfId="0" applyFont="1" applyFill="1" applyBorder="1" applyAlignment="1">
      <alignment horizontal="center" vertical="center" wrapText="1"/>
    </xf>
    <xf numFmtId="0" fontId="116" fillId="42" borderId="0" xfId="0" applyFont="1" applyFill="1" applyBorder="1" applyAlignment="1">
      <alignment horizontal="center" vertical="center" wrapText="1"/>
    </xf>
    <xf numFmtId="0" fontId="117" fillId="42" borderId="0" xfId="0" applyFont="1" applyFill="1" applyBorder="1" applyAlignment="1">
      <alignment horizontal="center" vertical="center" wrapText="1"/>
    </xf>
    <xf numFmtId="0" fontId="102" fillId="42" borderId="0" xfId="0" applyFont="1" applyFill="1" applyBorder="1" applyAlignment="1">
      <alignment horizontal="center" vertical="center"/>
    </xf>
    <xf numFmtId="0" fontId="116" fillId="29" borderId="0" xfId="0" applyFont="1" applyFill="1" applyBorder="1" applyAlignment="1">
      <alignment horizontal="center" vertical="center" wrapText="1"/>
    </xf>
    <xf numFmtId="0" fontId="117" fillId="29" borderId="0" xfId="0" applyFont="1" applyFill="1" applyBorder="1" applyAlignment="1">
      <alignment horizontal="center" vertical="center" wrapText="1"/>
    </xf>
    <xf numFmtId="0" fontId="106" fillId="29" borderId="0" xfId="0" applyFont="1" applyFill="1" applyBorder="1" applyAlignment="1">
      <alignment horizontal="center" vertical="center" wrapText="1"/>
    </xf>
    <xf numFmtId="0" fontId="102" fillId="29" borderId="0" xfId="0" applyFont="1" applyFill="1" applyBorder="1" applyAlignment="1">
      <alignment horizontal="center" vertical="center" wrapText="1"/>
    </xf>
    <xf numFmtId="0" fontId="102" fillId="29" borderId="20" xfId="0" applyFont="1" applyFill="1" applyBorder="1" applyAlignment="1">
      <alignment horizontal="center" vertical="center" wrapText="1"/>
    </xf>
    <xf numFmtId="0" fontId="102" fillId="29" borderId="22" xfId="0" applyFont="1" applyFill="1" applyBorder="1" applyAlignment="1">
      <alignment horizontal="center" vertical="center" wrapText="1"/>
    </xf>
    <xf numFmtId="0" fontId="102" fillId="29" borderId="23" xfId="0" applyFont="1" applyFill="1" applyBorder="1" applyAlignment="1">
      <alignment horizontal="center" vertical="center" wrapText="1"/>
    </xf>
    <xf numFmtId="0" fontId="102" fillId="29" borderId="24" xfId="0" applyFont="1" applyFill="1" applyBorder="1" applyAlignment="1">
      <alignment horizontal="center" vertical="center" wrapText="1"/>
    </xf>
    <xf numFmtId="0" fontId="102" fillId="29" borderId="25" xfId="0" applyFont="1" applyFill="1" applyBorder="1" applyAlignment="1">
      <alignment horizontal="center" vertical="center" wrapText="1"/>
    </xf>
    <xf numFmtId="0" fontId="102" fillId="29" borderId="27" xfId="0" applyFont="1" applyFill="1" applyBorder="1" applyAlignment="1">
      <alignment horizontal="center" vertical="center" wrapText="1"/>
    </xf>
    <xf numFmtId="0" fontId="103" fillId="30" borderId="35" xfId="0" applyFont="1" applyFill="1" applyBorder="1" applyAlignment="1">
      <alignment horizontal="center" vertical="center" wrapText="1"/>
    </xf>
    <xf numFmtId="0" fontId="103" fillId="30" borderId="36" xfId="0" applyFont="1" applyFill="1" applyBorder="1" applyAlignment="1">
      <alignment horizontal="center" vertical="center" wrapText="1"/>
    </xf>
    <xf numFmtId="0" fontId="102" fillId="30" borderId="20" xfId="0" applyFont="1" applyFill="1" applyBorder="1" applyAlignment="1">
      <alignment horizontal="center" vertical="center" wrapText="1"/>
    </xf>
    <xf numFmtId="0" fontId="102" fillId="30" borderId="37" xfId="0" applyFont="1" applyFill="1" applyBorder="1" applyAlignment="1">
      <alignment horizontal="center" vertical="center" wrapText="1"/>
    </xf>
    <xf numFmtId="0" fontId="102" fillId="30" borderId="38" xfId="0" applyFont="1" applyFill="1" applyBorder="1" applyAlignment="1">
      <alignment horizontal="center" vertical="center" wrapText="1"/>
    </xf>
    <xf numFmtId="0" fontId="102" fillId="30" borderId="25" xfId="0" applyFont="1" applyFill="1" applyBorder="1" applyAlignment="1">
      <alignment horizontal="center" vertical="center" wrapText="1"/>
    </xf>
    <xf numFmtId="0" fontId="102" fillId="30" borderId="39" xfId="0" applyFont="1" applyFill="1" applyBorder="1" applyAlignment="1">
      <alignment horizontal="center" vertical="center" wrapText="1"/>
    </xf>
    <xf numFmtId="0" fontId="125" fillId="31" borderId="21" xfId="0" applyFont="1" applyFill="1" applyBorder="1" applyAlignment="1">
      <alignment horizontal="center" vertical="center" wrapText="1"/>
    </xf>
    <xf numFmtId="0" fontId="103" fillId="28" borderId="21" xfId="0" applyFont="1" applyFill="1" applyBorder="1" applyAlignment="1">
      <alignment horizontal="center" vertical="center" wrapText="1"/>
    </xf>
    <xf numFmtId="0" fontId="103" fillId="28" borderId="22" xfId="0" applyFont="1" applyFill="1" applyBorder="1" applyAlignment="1">
      <alignment horizontal="center" vertical="center" wrapText="1"/>
    </xf>
    <xf numFmtId="0" fontId="102" fillId="32" borderId="34" xfId="0" applyFont="1" applyFill="1" applyBorder="1" applyAlignment="1">
      <alignment horizontal="center" vertical="center" wrapText="1"/>
    </xf>
    <xf numFmtId="0" fontId="102" fillId="0" borderId="40" xfId="0" applyFont="1" applyFill="1" applyBorder="1" applyAlignment="1">
      <alignment horizontal="center" vertical="center" wrapText="1"/>
    </xf>
    <xf numFmtId="0" fontId="104" fillId="0" borderId="34" xfId="0" applyFont="1" applyFill="1" applyBorder="1" applyAlignment="1">
      <alignment horizontal="center" vertical="center" wrapText="1"/>
    </xf>
    <xf numFmtId="0" fontId="105" fillId="31" borderId="41" xfId="0" applyFont="1" applyFill="1" applyBorder="1" applyAlignment="1">
      <alignment horizontal="center" vertical="center" wrapText="1"/>
    </xf>
    <xf numFmtId="0" fontId="105" fillId="31" borderId="42" xfId="0" applyFont="1" applyFill="1" applyBorder="1" applyAlignment="1">
      <alignment horizontal="center" vertical="center" wrapText="1"/>
    </xf>
    <xf numFmtId="0" fontId="105" fillId="31" borderId="43" xfId="0" applyFont="1" applyFill="1" applyBorder="1" applyAlignment="1">
      <alignment horizontal="center" vertical="center" wrapText="1"/>
    </xf>
    <xf numFmtId="0" fontId="102" fillId="34" borderId="26" xfId="0" applyFont="1" applyFill="1" applyBorder="1" applyAlignment="1">
      <alignment horizontal="center" vertical="center" wrapText="1"/>
    </xf>
    <xf numFmtId="0" fontId="102" fillId="28" borderId="41" xfId="0" applyFont="1" applyFill="1" applyBorder="1" applyAlignment="1">
      <alignment horizontal="center" vertical="center" wrapText="1"/>
    </xf>
    <xf numFmtId="0" fontId="102" fillId="28" borderId="42" xfId="0" applyFont="1" applyFill="1" applyBorder="1" applyAlignment="1">
      <alignment horizontal="center" vertical="center" wrapText="1"/>
    </xf>
    <xf numFmtId="0" fontId="102" fillId="28" borderId="43" xfId="0" applyFont="1" applyFill="1" applyBorder="1" applyAlignment="1">
      <alignment horizontal="center" vertical="center" wrapText="1"/>
    </xf>
    <xf numFmtId="0" fontId="102" fillId="34" borderId="33" xfId="0" applyFont="1" applyFill="1" applyBorder="1" applyAlignment="1">
      <alignment horizontal="center" vertical="center" wrapText="1"/>
    </xf>
    <xf numFmtId="0" fontId="127" fillId="34" borderId="32" xfId="0" applyFont="1" applyFill="1" applyBorder="1" applyAlignment="1">
      <alignment horizontal="center" vertical="center" wrapText="1"/>
    </xf>
    <xf numFmtId="0" fontId="127" fillId="30" borderId="33" xfId="0" applyFont="1" applyFill="1" applyBorder="1" applyAlignment="1">
      <alignment horizontal="center" vertical="center" wrapText="1"/>
    </xf>
    <xf numFmtId="0" fontId="127" fillId="29" borderId="33" xfId="0" applyFont="1" applyFill="1" applyBorder="1" applyAlignment="1">
      <alignment horizontal="center" vertical="center" wrapText="1"/>
    </xf>
    <xf numFmtId="0" fontId="65" fillId="34" borderId="0" xfId="0" applyFont="1" applyFill="1" applyBorder="1">
      <alignment vertical="center"/>
    </xf>
    <xf numFmtId="0" fontId="128" fillId="34" borderId="0" xfId="0" applyFont="1" applyFill="1" applyBorder="1" applyAlignment="1">
      <alignment horizontal="center" vertical="center"/>
    </xf>
    <xf numFmtId="176" fontId="129" fillId="0" borderId="1" xfId="0" applyNumberFormat="1" applyFont="1" applyBorder="1" applyAlignment="1">
      <alignment horizontal="center" vertical="center" wrapText="1"/>
    </xf>
    <xf numFmtId="0" fontId="129" fillId="2" borderId="1" xfId="0" applyFont="1" applyFill="1" applyBorder="1" applyAlignment="1">
      <alignment horizontal="center" vertical="center" wrapText="1"/>
    </xf>
    <xf numFmtId="0" fontId="62" fillId="36" borderId="0" xfId="0" applyFont="1" applyFill="1" applyAlignment="1">
      <alignment horizontal="center" vertical="center"/>
    </xf>
    <xf numFmtId="0" fontId="129" fillId="36" borderId="10" xfId="0" applyFont="1" applyFill="1" applyBorder="1" applyAlignment="1">
      <alignment horizontal="center" vertical="center" wrapText="1"/>
    </xf>
    <xf numFmtId="0" fontId="12" fillId="36" borderId="5" xfId="0" applyFont="1" applyFill="1" applyBorder="1" applyAlignment="1">
      <alignment horizontal="center" vertical="center" wrapText="1"/>
    </xf>
    <xf numFmtId="0" fontId="129" fillId="36" borderId="5" xfId="0" applyFont="1" applyFill="1" applyBorder="1" applyAlignment="1">
      <alignment horizontal="center" vertical="center" wrapText="1"/>
    </xf>
    <xf numFmtId="0" fontId="131" fillId="36" borderId="10" xfId="0" applyFont="1" applyFill="1" applyBorder="1" applyAlignment="1">
      <alignment horizontal="center" vertical="center"/>
    </xf>
    <xf numFmtId="0" fontId="62" fillId="36" borderId="0" xfId="0" applyFont="1" applyFill="1">
      <alignment vertical="center"/>
    </xf>
    <xf numFmtId="0" fontId="92" fillId="36" borderId="10" xfId="0" applyFont="1" applyFill="1" applyBorder="1" applyAlignment="1">
      <alignment horizontal="center" vertical="center"/>
    </xf>
    <xf numFmtId="0" fontId="44" fillId="36" borderId="1" xfId="0" applyFont="1" applyFill="1" applyBorder="1" applyAlignment="1">
      <alignment horizontal="center" vertical="center"/>
    </xf>
    <xf numFmtId="0" fontId="132" fillId="0" borderId="0" xfId="0" applyFont="1" applyBorder="1" applyAlignment="1">
      <alignment horizontal="left" vertical="center" wrapText="1"/>
    </xf>
    <xf numFmtId="0" fontId="132" fillId="34" borderId="0" xfId="0" applyFont="1" applyFill="1" applyBorder="1" applyAlignment="1">
      <alignment horizontal="left" vertical="center" wrapText="1"/>
    </xf>
    <xf numFmtId="0" fontId="132" fillId="0" borderId="0" xfId="0" applyFont="1">
      <alignment vertical="center"/>
    </xf>
    <xf numFmtId="0" fontId="132" fillId="0" borderId="0" xfId="0" applyFont="1" applyFill="1" applyBorder="1" applyAlignment="1">
      <alignment horizontal="center" vertical="center" wrapText="1"/>
    </xf>
    <xf numFmtId="0" fontId="132" fillId="0" borderId="0" xfId="0" applyFont="1" applyFill="1" applyBorder="1" applyAlignment="1">
      <alignment horizontal="left" vertical="center" wrapText="1"/>
    </xf>
    <xf numFmtId="0" fontId="134" fillId="0" borderId="0" xfId="0" applyFont="1" applyBorder="1" applyAlignment="1">
      <alignment horizontal="left" vertical="center" wrapText="1"/>
    </xf>
    <xf numFmtId="0" fontId="134" fillId="0" borderId="0" xfId="0" applyNumberFormat="1" applyFont="1" applyBorder="1" applyAlignment="1">
      <alignment horizontal="left" vertical="center" wrapText="1"/>
    </xf>
    <xf numFmtId="0" fontId="136" fillId="0" borderId="0" xfId="0" applyFont="1" applyBorder="1" applyAlignment="1">
      <alignment horizontal="left" vertical="center" wrapText="1"/>
    </xf>
    <xf numFmtId="0" fontId="135" fillId="34" borderId="0" xfId="0" applyFont="1" applyFill="1" applyBorder="1" applyAlignment="1">
      <alignment horizontal="left" vertical="center" wrapText="1"/>
    </xf>
    <xf numFmtId="0" fontId="136" fillId="33" borderId="0" xfId="0" applyFont="1" applyFill="1" applyBorder="1" applyAlignment="1">
      <alignment horizontal="center" vertical="center" wrapText="1"/>
    </xf>
    <xf numFmtId="0" fontId="136" fillId="33" borderId="0" xfId="0" applyFont="1" applyFill="1" applyBorder="1" applyAlignment="1">
      <alignment horizontal="left" vertical="center" wrapText="1"/>
    </xf>
    <xf numFmtId="178" fontId="135" fillId="33" borderId="0" xfId="0" applyNumberFormat="1" applyFont="1" applyFill="1" applyBorder="1" applyAlignment="1">
      <alignment horizontal="left" vertical="center" wrapText="1"/>
    </xf>
    <xf numFmtId="0" fontId="135" fillId="33" borderId="0" xfId="0" applyFont="1" applyFill="1" applyBorder="1" applyAlignment="1">
      <alignment horizontal="left" vertical="center" wrapText="1"/>
    </xf>
    <xf numFmtId="0" fontId="138" fillId="33" borderId="0" xfId="0" applyNumberFormat="1" applyFont="1" applyFill="1" applyBorder="1" applyAlignment="1" applyProtection="1">
      <alignment horizontal="left" vertical="center" wrapText="1"/>
    </xf>
    <xf numFmtId="0" fontId="139" fillId="33" borderId="0" xfId="0" applyNumberFormat="1" applyFont="1" applyFill="1" applyBorder="1" applyAlignment="1" applyProtection="1">
      <alignment horizontal="left" vertical="center" wrapText="1"/>
    </xf>
    <xf numFmtId="0" fontId="135" fillId="33" borderId="0" xfId="0" applyNumberFormat="1" applyFont="1" applyFill="1" applyBorder="1" applyAlignment="1" applyProtection="1">
      <alignment horizontal="left" vertical="center" wrapText="1"/>
    </xf>
    <xf numFmtId="0" fontId="140" fillId="0" borderId="0" xfId="0" applyFont="1" applyBorder="1" applyAlignment="1">
      <alignment horizontal="left" vertical="center" wrapText="1"/>
    </xf>
    <xf numFmtId="0" fontId="132" fillId="30" borderId="23" xfId="0" applyFont="1" applyFill="1" applyBorder="1" applyAlignment="1">
      <alignment horizontal="center" vertical="center" wrapText="1"/>
    </xf>
    <xf numFmtId="0" fontId="132" fillId="30" borderId="24" xfId="0" applyFont="1" applyFill="1" applyBorder="1" applyAlignment="1">
      <alignment horizontal="center" vertical="center" wrapText="1"/>
    </xf>
    <xf numFmtId="0" fontId="141" fillId="42" borderId="0" xfId="0" applyFont="1" applyFill="1" applyBorder="1" applyAlignment="1">
      <alignment horizontal="center" vertical="center" wrapText="1"/>
    </xf>
    <xf numFmtId="0" fontId="141" fillId="0" borderId="0" xfId="0" applyFont="1" applyFill="1" applyBorder="1" applyAlignment="1">
      <alignment horizontal="left" vertical="center" wrapText="1"/>
    </xf>
    <xf numFmtId="178" fontId="134" fillId="0" borderId="0" xfId="0" applyNumberFormat="1" applyFont="1" applyFill="1" applyBorder="1" applyAlignment="1">
      <alignment horizontal="left" vertical="center" wrapText="1"/>
    </xf>
    <xf numFmtId="0" fontId="134" fillId="0" borderId="0" xfId="0" applyFont="1" applyFill="1" applyBorder="1" applyAlignment="1">
      <alignment horizontal="left" vertical="center" wrapText="1"/>
    </xf>
    <xf numFmtId="0" fontId="134" fillId="0" borderId="0" xfId="0" applyNumberFormat="1" applyFont="1" applyFill="1" applyBorder="1" applyAlignment="1" applyProtection="1">
      <alignment horizontal="left" vertical="center" wrapText="1"/>
    </xf>
    <xf numFmtId="14" fontId="142" fillId="0" borderId="0" xfId="0" applyNumberFormat="1" applyFont="1" applyFill="1" applyBorder="1" applyAlignment="1" applyProtection="1">
      <alignment horizontal="left" vertical="center" wrapText="1"/>
    </xf>
    <xf numFmtId="0" fontId="143" fillId="0" borderId="0" xfId="0" applyNumberFormat="1" applyFont="1" applyFill="1" applyBorder="1" applyAlignment="1" applyProtection="1">
      <alignment vertical="center"/>
    </xf>
    <xf numFmtId="0" fontId="132" fillId="34" borderId="23" xfId="0" applyFont="1" applyFill="1" applyBorder="1" applyAlignment="1">
      <alignment horizontal="center" vertical="center" wrapText="1"/>
    </xf>
    <xf numFmtId="0" fontId="141" fillId="0" borderId="0" xfId="0" applyFont="1" applyFill="1" applyBorder="1" applyAlignment="1">
      <alignment horizontal="center" vertical="center" wrapText="1"/>
    </xf>
    <xf numFmtId="0" fontId="144" fillId="0" borderId="0" xfId="0" applyFont="1" applyFill="1" applyBorder="1" applyAlignment="1">
      <alignment horizontal="left" vertical="center" wrapText="1"/>
    </xf>
    <xf numFmtId="0" fontId="132" fillId="42" borderId="0" xfId="0" applyFont="1" applyFill="1" applyBorder="1" applyAlignment="1">
      <alignment horizontal="center" vertical="center" wrapText="1"/>
    </xf>
    <xf numFmtId="0" fontId="132" fillId="42" borderId="0" xfId="0" applyFont="1" applyFill="1" applyBorder="1" applyAlignment="1">
      <alignment horizontal="center" vertical="center"/>
    </xf>
    <xf numFmtId="0" fontId="132" fillId="34" borderId="0" xfId="0" applyFont="1" applyFill="1" applyBorder="1" applyAlignment="1">
      <alignment horizontal="center" vertical="center"/>
    </xf>
    <xf numFmtId="0" fontId="132" fillId="34" borderId="0" xfId="0" applyFont="1" applyFill="1" applyBorder="1">
      <alignment vertical="center"/>
    </xf>
    <xf numFmtId="0" fontId="132" fillId="0" borderId="0" xfId="0" applyFont="1" applyFill="1" applyBorder="1">
      <alignment vertical="center"/>
    </xf>
    <xf numFmtId="0" fontId="132" fillId="34" borderId="25" xfId="0" applyFont="1" applyFill="1" applyBorder="1" applyAlignment="1">
      <alignment horizontal="center" vertical="center" wrapText="1"/>
    </xf>
    <xf numFmtId="0" fontId="132" fillId="30" borderId="27" xfId="0" applyFont="1" applyFill="1" applyBorder="1" applyAlignment="1">
      <alignment horizontal="center" vertical="center" wrapText="1"/>
    </xf>
    <xf numFmtId="0" fontId="146" fillId="0" borderId="0" xfId="0" applyFont="1" applyBorder="1" applyAlignment="1">
      <alignment horizontal="left" vertical="center"/>
    </xf>
    <xf numFmtId="0" fontId="135" fillId="34" borderId="19" xfId="0" applyFont="1" applyFill="1" applyBorder="1" applyAlignment="1">
      <alignment horizontal="left" vertical="center" wrapText="1"/>
    </xf>
    <xf numFmtId="0" fontId="140" fillId="0" borderId="19" xfId="0" applyFont="1" applyBorder="1" applyAlignment="1">
      <alignment horizontal="left" vertical="center" wrapText="1"/>
    </xf>
    <xf numFmtId="14" fontId="140" fillId="0" borderId="19" xfId="0" applyNumberFormat="1" applyFont="1" applyBorder="1" applyAlignment="1">
      <alignment horizontal="left" vertical="center" wrapText="1"/>
    </xf>
    <xf numFmtId="0" fontId="132" fillId="34" borderId="0" xfId="0" applyFont="1" applyFill="1" applyBorder="1" applyAlignment="1">
      <alignment horizontal="center" vertical="center" wrapText="1"/>
    </xf>
    <xf numFmtId="0" fontId="145" fillId="36" borderId="0" xfId="0" applyFont="1" applyFill="1" applyBorder="1" applyAlignment="1">
      <alignment horizontal="left" vertical="center" wrapText="1"/>
    </xf>
    <xf numFmtId="0" fontId="137" fillId="0" borderId="0" xfId="0" applyFont="1" applyFill="1" applyBorder="1" applyAlignment="1">
      <alignment horizontal="center" vertical="center" wrapText="1"/>
    </xf>
    <xf numFmtId="0" fontId="137" fillId="30" borderId="44" xfId="0" applyFont="1" applyFill="1" applyBorder="1" applyAlignment="1">
      <alignment horizontal="center" vertical="center" wrapText="1"/>
    </xf>
    <xf numFmtId="0" fontId="137" fillId="30" borderId="40" xfId="0" applyFont="1" applyFill="1" applyBorder="1" applyAlignment="1">
      <alignment horizontal="center" vertical="center" wrapText="1"/>
    </xf>
    <xf numFmtId="0" fontId="133" fillId="30" borderId="32" xfId="0" applyFont="1" applyFill="1" applyBorder="1" applyAlignment="1">
      <alignment horizontal="center" vertical="center" wrapText="1"/>
    </xf>
    <xf numFmtId="0" fontId="133" fillId="34" borderId="33" xfId="0" applyFont="1" applyFill="1" applyBorder="1" applyAlignment="1">
      <alignment horizontal="center" vertical="center" wrapText="1"/>
    </xf>
    <xf numFmtId="0" fontId="132" fillId="40" borderId="0" xfId="0" applyFont="1" applyFill="1" applyBorder="1" applyAlignment="1">
      <alignment horizontal="left" vertical="center" wrapText="1"/>
    </xf>
    <xf numFmtId="0" fontId="132" fillId="47" borderId="0" xfId="0" applyFont="1" applyFill="1" applyBorder="1" applyAlignment="1">
      <alignment horizontal="left" vertical="center" wrapText="1"/>
    </xf>
    <xf numFmtId="0" fontId="147" fillId="34" borderId="0" xfId="0" applyFont="1" applyFill="1" applyBorder="1" applyAlignment="1">
      <alignment horizontal="left" vertical="center" wrapText="1"/>
    </xf>
    <xf numFmtId="0" fontId="148" fillId="48" borderId="42" xfId="0" applyFont="1" applyFill="1" applyBorder="1" applyAlignment="1">
      <alignment horizontal="center" vertical="center" wrapText="1"/>
    </xf>
    <xf numFmtId="0" fontId="132" fillId="34" borderId="42" xfId="0" applyFont="1" applyFill="1" applyBorder="1" applyAlignment="1">
      <alignment horizontal="center" vertical="center" wrapText="1"/>
    </xf>
    <xf numFmtId="0" fontId="132" fillId="34" borderId="43" xfId="0" applyFont="1" applyFill="1" applyBorder="1" applyAlignment="1">
      <alignment horizontal="center" vertical="center" wrapText="1"/>
    </xf>
    <xf numFmtId="0" fontId="132" fillId="49" borderId="0" xfId="0" applyFont="1" applyFill="1" applyBorder="1" applyAlignment="1">
      <alignment horizontal="left" vertical="center" wrapText="1"/>
    </xf>
    <xf numFmtId="0" fontId="134" fillId="40" borderId="0" xfId="0" applyFont="1" applyFill="1" applyBorder="1" applyAlignment="1">
      <alignment horizontal="left" vertical="center" wrapText="1"/>
    </xf>
    <xf numFmtId="178" fontId="150" fillId="0" borderId="0" xfId="0" applyNumberFormat="1" applyFont="1" applyFill="1" applyBorder="1" applyAlignment="1">
      <alignment horizontal="left" vertical="center"/>
    </xf>
    <xf numFmtId="0" fontId="150" fillId="0" borderId="0" xfId="0" applyFont="1" applyFill="1" applyBorder="1" applyAlignment="1">
      <alignment horizontal="left" vertical="center"/>
    </xf>
    <xf numFmtId="0" fontId="151" fillId="0" borderId="0" xfId="0" applyNumberFormat="1" applyFont="1" applyFill="1" applyBorder="1" applyAlignment="1" applyProtection="1">
      <alignment horizontal="left" vertical="center"/>
    </xf>
    <xf numFmtId="14" fontId="98" fillId="0" borderId="0" xfId="0" applyNumberFormat="1" applyFont="1" applyFill="1" applyBorder="1" applyAlignment="1" applyProtection="1">
      <alignment horizontal="left" vertical="center"/>
    </xf>
    <xf numFmtId="178" fontId="134" fillId="0" borderId="0" xfId="0" applyNumberFormat="1" applyFont="1" applyFill="1" applyBorder="1" applyAlignment="1">
      <alignment horizontal="left" vertical="center"/>
    </xf>
    <xf numFmtId="0" fontId="134" fillId="0" borderId="0" xfId="0" applyFont="1" applyFill="1" applyBorder="1" applyAlignment="1">
      <alignment horizontal="left" vertical="center"/>
    </xf>
    <xf numFmtId="0" fontId="152" fillId="0" borderId="0" xfId="0" applyNumberFormat="1" applyFont="1" applyFill="1" applyBorder="1" applyAlignment="1" applyProtection="1">
      <alignment horizontal="left" vertical="center"/>
    </xf>
    <xf numFmtId="14" fontId="143" fillId="0" borderId="0" xfId="0" applyNumberFormat="1" applyFont="1" applyFill="1" applyBorder="1" applyAlignment="1" applyProtection="1">
      <alignment horizontal="left" vertical="center"/>
    </xf>
    <xf numFmtId="14" fontId="132" fillId="0" borderId="0" xfId="0" applyNumberFormat="1" applyFont="1" applyFill="1" applyBorder="1" applyAlignment="1">
      <alignment horizontal="left" vertical="center"/>
    </xf>
    <xf numFmtId="0" fontId="155" fillId="0" borderId="0" xfId="0" applyFont="1" applyBorder="1" applyAlignment="1">
      <alignment horizontal="left" vertical="center" wrapText="1"/>
    </xf>
    <xf numFmtId="14" fontId="157" fillId="0" borderId="47" xfId="0" applyNumberFormat="1" applyFont="1" applyBorder="1" applyAlignment="1">
      <alignment horizontal="left" vertical="center" wrapText="1"/>
    </xf>
    <xf numFmtId="0" fontId="157" fillId="0" borderId="0" xfId="0" applyFont="1" applyBorder="1" applyAlignment="1">
      <alignment horizontal="left" vertical="center" wrapText="1"/>
    </xf>
    <xf numFmtId="0" fontId="157" fillId="0" borderId="48" xfId="0" applyFont="1" applyBorder="1" applyAlignment="1">
      <alignment horizontal="left" vertical="center" wrapText="1"/>
    </xf>
    <xf numFmtId="0" fontId="153" fillId="0" borderId="0" xfId="0" applyFont="1" applyFill="1" applyBorder="1" applyAlignment="1">
      <alignment horizontal="left" vertical="center"/>
    </xf>
    <xf numFmtId="0" fontId="153" fillId="0" borderId="0" xfId="0" applyFont="1" applyFill="1" applyBorder="1" applyAlignment="1">
      <alignment horizontal="left" vertical="center" wrapText="1"/>
    </xf>
    <xf numFmtId="0" fontId="153" fillId="0" borderId="48" xfId="0" applyFont="1" applyFill="1" applyBorder="1" applyAlignment="1">
      <alignment horizontal="left" vertical="center" wrapText="1"/>
    </xf>
    <xf numFmtId="0" fontId="158" fillId="0" borderId="0" xfId="0" applyFont="1" applyBorder="1" applyAlignment="1">
      <alignment horizontal="left" vertical="center" wrapText="1"/>
    </xf>
    <xf numFmtId="0" fontId="158" fillId="50" borderId="0" xfId="0" applyFont="1" applyFill="1" applyBorder="1" applyAlignment="1">
      <alignment horizontal="left" vertical="center" wrapText="1"/>
    </xf>
    <xf numFmtId="14" fontId="157" fillId="0" borderId="49" xfId="0" applyNumberFormat="1" applyFont="1" applyBorder="1" applyAlignment="1">
      <alignment horizontal="left" vertical="center" wrapText="1"/>
    </xf>
    <xf numFmtId="0" fontId="157" fillId="0" borderId="50" xfId="0" applyFont="1" applyBorder="1" applyAlignment="1">
      <alignment horizontal="left" vertical="center" wrapText="1"/>
    </xf>
    <xf numFmtId="0" fontId="158" fillId="0" borderId="50" xfId="0" applyFont="1" applyBorder="1" applyAlignment="1">
      <alignment horizontal="left" vertical="center" wrapText="1"/>
    </xf>
    <xf numFmtId="0" fontId="157" fillId="0" borderId="51" xfId="0" applyFont="1" applyBorder="1" applyAlignment="1">
      <alignment horizontal="left" vertical="center" wrapText="1"/>
    </xf>
    <xf numFmtId="14" fontId="157" fillId="0" borderId="0" xfId="0" applyNumberFormat="1" applyFont="1" applyBorder="1" applyAlignment="1">
      <alignment horizontal="left" vertical="center" wrapText="1"/>
    </xf>
    <xf numFmtId="0" fontId="159" fillId="33" borderId="47" xfId="0" applyFont="1" applyFill="1" applyBorder="1" applyAlignment="1">
      <alignment horizontal="left" vertical="center" wrapText="1"/>
    </xf>
    <xf numFmtId="0" fontId="159" fillId="33" borderId="19" xfId="0" applyFont="1" applyFill="1" applyBorder="1" applyAlignment="1">
      <alignment vertical="center" wrapText="1"/>
    </xf>
    <xf numFmtId="0" fontId="159" fillId="33" borderId="19" xfId="0" applyFont="1" applyFill="1" applyBorder="1" applyAlignment="1">
      <alignment horizontal="left" vertical="center" wrapText="1"/>
    </xf>
    <xf numFmtId="0" fontId="159" fillId="33" borderId="24" xfId="0" applyFont="1" applyFill="1" applyBorder="1" applyAlignment="1">
      <alignment horizontal="left" vertical="center" wrapText="1"/>
    </xf>
    <xf numFmtId="0" fontId="153" fillId="0" borderId="48" xfId="0" applyFont="1" applyFill="1" applyBorder="1" applyAlignment="1">
      <alignment horizontal="left" vertical="center"/>
    </xf>
    <xf numFmtId="0" fontId="153" fillId="0" borderId="0" xfId="0" applyFont="1" applyFill="1" applyBorder="1">
      <alignment vertical="center"/>
    </xf>
    <xf numFmtId="0" fontId="153" fillId="0" borderId="48" xfId="0" applyFont="1" applyFill="1" applyBorder="1">
      <alignment vertical="center"/>
    </xf>
    <xf numFmtId="0" fontId="159" fillId="33" borderId="30" xfId="0" applyFont="1" applyFill="1" applyBorder="1" applyAlignment="1">
      <alignment vertical="center" wrapText="1"/>
    </xf>
    <xf numFmtId="0" fontId="157" fillId="0" borderId="47" xfId="0" applyFont="1" applyBorder="1" applyAlignment="1">
      <alignment horizontal="left" vertical="center" wrapText="1"/>
    </xf>
    <xf numFmtId="0" fontId="158" fillId="0" borderId="0" xfId="0" applyFont="1" applyFill="1" applyBorder="1" applyAlignment="1">
      <alignment horizontal="left" vertical="center"/>
    </xf>
    <xf numFmtId="0" fontId="158" fillId="0" borderId="0" xfId="0" applyFont="1" applyFill="1" applyBorder="1">
      <alignment vertical="center"/>
    </xf>
    <xf numFmtId="0" fontId="158" fillId="50" borderId="0" xfId="0" applyFont="1" applyFill="1" applyBorder="1">
      <alignment vertical="center"/>
    </xf>
    <xf numFmtId="0" fontId="153" fillId="0" borderId="50" xfId="0" applyFont="1" applyFill="1" applyBorder="1" applyAlignment="1">
      <alignment horizontal="left" vertical="center" wrapText="1"/>
    </xf>
    <xf numFmtId="0" fontId="153" fillId="0" borderId="51" xfId="0" applyFont="1" applyFill="1" applyBorder="1" applyAlignment="1">
      <alignment horizontal="left" vertical="center" wrapText="1"/>
    </xf>
    <xf numFmtId="0" fontId="149" fillId="48" borderId="34" xfId="0" applyFont="1" applyFill="1" applyBorder="1" applyAlignment="1">
      <alignment horizontal="center" vertical="center" wrapText="1"/>
    </xf>
    <xf numFmtId="0" fontId="154" fillId="0" borderId="0" xfId="0" applyNumberFormat="1" applyFont="1" applyBorder="1" applyAlignment="1">
      <alignment horizontal="left" vertical="center" wrapText="1"/>
    </xf>
    <xf numFmtId="0" fontId="156" fillId="0" borderId="0" xfId="0" applyNumberFormat="1" applyFont="1" applyBorder="1" applyAlignment="1">
      <alignment horizontal="left" vertical="center" wrapText="1"/>
    </xf>
    <xf numFmtId="0" fontId="0" fillId="4" borderId="0" xfId="0" applyFill="1">
      <alignment vertical="center"/>
    </xf>
    <xf numFmtId="176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7" fontId="13" fillId="0" borderId="5" xfId="0" applyNumberFormat="1" applyFont="1" applyBorder="1" applyAlignment="1">
      <alignment horizontal="center" vertical="center" wrapText="1"/>
    </xf>
    <xf numFmtId="0" fontId="9" fillId="0" borderId="2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3" xfId="0" applyFont="1" applyBorder="1">
      <alignment vertical="center"/>
    </xf>
    <xf numFmtId="0" fontId="31" fillId="15" borderId="5" xfId="0" applyFont="1" applyFill="1" applyBorder="1" applyAlignment="1">
      <alignment horizontal="left" vertical="center" wrapText="1"/>
    </xf>
    <xf numFmtId="0" fontId="32" fillId="15" borderId="3" xfId="0" applyFont="1" applyFill="1" applyBorder="1" applyAlignment="1">
      <alignment horizontal="left" vertical="center"/>
    </xf>
    <xf numFmtId="176" fontId="2" fillId="0" borderId="0" xfId="0" applyNumberFormat="1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1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15" fillId="4" borderId="0" xfId="0" applyFont="1" applyFill="1" applyAlignment="1">
      <alignment horizontal="left" vertical="center" wrapText="1"/>
    </xf>
    <xf numFmtId="0" fontId="15" fillId="8" borderId="0" xfId="0" applyFont="1" applyFill="1" applyAlignment="1">
      <alignment horizontal="left" vertical="center" wrapText="1"/>
    </xf>
    <xf numFmtId="0" fontId="16" fillId="11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7" fillId="2" borderId="0" xfId="0" applyFont="1" applyFill="1">
      <alignment vertical="center"/>
    </xf>
    <xf numFmtId="0" fontId="29" fillId="15" borderId="0" xfId="0" applyFont="1" applyFill="1" applyAlignment="1">
      <alignment horizontal="left" vertical="center" wrapText="1"/>
    </xf>
    <xf numFmtId="0" fontId="30" fillId="15" borderId="0" xfId="0" applyFont="1" applyFill="1">
      <alignment vertical="center"/>
    </xf>
    <xf numFmtId="3" fontId="34" fillId="15" borderId="5" xfId="0" applyNumberFormat="1" applyFont="1" applyFill="1" applyBorder="1" applyAlignment="1">
      <alignment horizontal="left" vertical="center" wrapText="1"/>
    </xf>
    <xf numFmtId="0" fontId="28" fillId="15" borderId="2" xfId="0" applyFont="1" applyFill="1" applyBorder="1" applyAlignment="1">
      <alignment horizontal="left" vertical="center"/>
    </xf>
    <xf numFmtId="0" fontId="28" fillId="15" borderId="3" xfId="0" applyFont="1" applyFill="1" applyBorder="1" applyAlignment="1">
      <alignment horizontal="left" vertical="center"/>
    </xf>
    <xf numFmtId="0" fontId="164" fillId="33" borderId="45" xfId="0" applyFont="1" applyFill="1" applyBorder="1" applyAlignment="1">
      <alignment horizontal="center" vertical="center" wrapText="1"/>
    </xf>
    <xf numFmtId="0" fontId="164" fillId="33" borderId="46" xfId="0" applyFont="1" applyFill="1" applyBorder="1" applyAlignment="1">
      <alignment horizontal="center" vertical="center" wrapText="1"/>
    </xf>
    <xf numFmtId="0" fontId="164" fillId="33" borderId="37" xfId="0" applyFont="1" applyFill="1" applyBorder="1" applyAlignment="1">
      <alignment horizontal="center" vertical="center" wrapText="1"/>
    </xf>
    <xf numFmtId="0" fontId="0" fillId="46" borderId="28" xfId="0" applyFill="1" applyBorder="1" applyAlignment="1">
      <alignment horizontal="center" vertical="center"/>
    </xf>
    <xf numFmtId="0" fontId="0" fillId="46" borderId="29" xfId="0" applyFill="1" applyBorder="1" applyAlignment="1">
      <alignment horizontal="center" vertical="center"/>
    </xf>
    <xf numFmtId="0" fontId="0" fillId="46" borderId="30" xfId="0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0432FF"/>
      <color rgb="FF00FB92"/>
      <color rgb="FFF9C3FF"/>
      <color rgb="FF73FEFF"/>
      <color rgb="FFD5FC79"/>
      <color rgb="FF76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&#20020;&#24202;&#21512;&#20316;/1.%20&#20020;&#24202;&#21512;&#20316;&amp;&#20020;&#24202;&#30740;&#31350;/D1H1-&#20013;&#23665;&#19968;&#24515;&#33016;&#22806;&#31185;%20&#32954;&#30284;/2021.8.1%20&#32954;&#30284;&#32954;&#32467;&#33410;/1.%20Data-&#30331;&#35760;&#34920;&#22791;&#20221;/1-&#21628;&#27668;&#37319;&#26679;&#30331;&#35760;&#34920;&#25968;&#25454;-2022.3.30%20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姓名随机码对照"/>
      <sheetName val="登记表"/>
      <sheetName val="患者住院序列"/>
      <sheetName val="患者-门诊"/>
      <sheetName val="对照组-体检"/>
      <sheetName val="TUBE及检测条件参数"/>
      <sheetName val="早中晚对比"/>
    </sheetNames>
    <sheetDataSet>
      <sheetData sheetId="0" refreshError="1"/>
      <sheetData sheetId="1">
        <row r="429">
          <cell r="E429" t="str">
            <v>LMYI</v>
          </cell>
          <cell r="F429" t="str">
            <v>女</v>
          </cell>
          <cell r="H429">
            <v>374</v>
          </cell>
          <cell r="J429">
            <v>44566</v>
          </cell>
          <cell r="N429" t="str">
            <v>ZS1E-M ID#000348</v>
          </cell>
        </row>
        <row r="430">
          <cell r="E430" t="str">
            <v>LHYI</v>
          </cell>
          <cell r="F430" t="str">
            <v>女</v>
          </cell>
          <cell r="H430">
            <v>283</v>
          </cell>
          <cell r="J430">
            <v>44570</v>
          </cell>
          <cell r="N430" t="str">
            <v>ZS1E-M ID#000349</v>
          </cell>
        </row>
        <row r="432">
          <cell r="E432" t="str">
            <v>CXLI</v>
          </cell>
          <cell r="F432" t="str">
            <v>女</v>
          </cell>
          <cell r="H432">
            <v>440</v>
          </cell>
          <cell r="J432">
            <v>44571</v>
          </cell>
          <cell r="N432" t="str">
            <v>ZS1E-M ID#000351</v>
          </cell>
        </row>
        <row r="434">
          <cell r="E434" t="str">
            <v>LYHA</v>
          </cell>
          <cell r="F434" t="str">
            <v>男</v>
          </cell>
          <cell r="H434">
            <v>261</v>
          </cell>
          <cell r="J434">
            <v>44598</v>
          </cell>
          <cell r="N434" t="str">
            <v>LCLN-ZS1E #000353</v>
          </cell>
        </row>
        <row r="435">
          <cell r="N435" t="str">
            <v>LCLN-ZS1E #000354</v>
          </cell>
        </row>
        <row r="436">
          <cell r="E436" t="str">
            <v>HWDE</v>
          </cell>
          <cell r="F436" t="str">
            <v>男</v>
          </cell>
          <cell r="H436">
            <v>264</v>
          </cell>
          <cell r="J436">
            <v>44600</v>
          </cell>
          <cell r="N436" t="str">
            <v>LCLN-ZS1E #000355</v>
          </cell>
        </row>
        <row r="437">
          <cell r="N437" t="str">
            <v>LCLN-ZS1E #000352</v>
          </cell>
        </row>
        <row r="438">
          <cell r="N438" t="str">
            <v>病房空气2022-2-9日</v>
          </cell>
        </row>
        <row r="439">
          <cell r="N439" t="str">
            <v>LCLN-ZS1E #000357</v>
          </cell>
        </row>
        <row r="440">
          <cell r="N440" t="str">
            <v>LCLN-ZS1E #000358</v>
          </cell>
        </row>
        <row r="443">
          <cell r="E443" t="str">
            <v>LUEA</v>
          </cell>
          <cell r="F443" t="str">
            <v>女</v>
          </cell>
          <cell r="H443">
            <v>76</v>
          </cell>
          <cell r="J443">
            <v>44602</v>
          </cell>
          <cell r="N443" t="str">
            <v>ZS1E-Z ID#000273</v>
          </cell>
        </row>
        <row r="444">
          <cell r="N444" t="str">
            <v>ZS1E-Z ID#000272</v>
          </cell>
        </row>
        <row r="445">
          <cell r="N445" t="str">
            <v>ZS1E-Z ID#000276</v>
          </cell>
        </row>
        <row r="446">
          <cell r="N446" t="str">
            <v>ZS1E-Z ID#000274</v>
          </cell>
        </row>
        <row r="447">
          <cell r="N447" t="str">
            <v>ZS1E-Z ID#000275</v>
          </cell>
        </row>
        <row r="448">
          <cell r="N448" t="str">
            <v>ZS1E-Z ID#000270</v>
          </cell>
        </row>
        <row r="449">
          <cell r="N449" t="str">
            <v>LCLN-ZS1E #000360</v>
          </cell>
        </row>
        <row r="450">
          <cell r="N450" t="str">
            <v>LCLN-ZS1E #000366</v>
          </cell>
        </row>
        <row r="451">
          <cell r="N451" t="str">
            <v>LCLN-ZS1E #000365</v>
          </cell>
        </row>
        <row r="452">
          <cell r="N452" t="str">
            <v>LCLN-ZS1E #000363</v>
          </cell>
        </row>
        <row r="459">
          <cell r="N459" t="str">
            <v>ZS1E-M ID#000069</v>
          </cell>
        </row>
        <row r="460">
          <cell r="N460" t="str">
            <v>ZS1E-M ID#000070</v>
          </cell>
        </row>
        <row r="461">
          <cell r="N461" t="str">
            <v>ZS1E-M ID#000071</v>
          </cell>
        </row>
        <row r="462">
          <cell r="N462" t="str">
            <v>ZS1E-M ID#000072</v>
          </cell>
        </row>
        <row r="463">
          <cell r="F463" t="str">
            <v>女</v>
          </cell>
          <cell r="H463" t="str">
            <v>·0001334952</v>
          </cell>
          <cell r="N463" t="str">
            <v>ZS1E-M ID#000073</v>
          </cell>
        </row>
        <row r="464">
          <cell r="N464" t="str">
            <v>LCLN-ZS1E #000372</v>
          </cell>
        </row>
        <row r="465">
          <cell r="N465" t="str">
            <v>LCLN-ZS1E #000371</v>
          </cell>
        </row>
        <row r="466">
          <cell r="N466" t="str">
            <v>LCLN-ZS1E #000370</v>
          </cell>
        </row>
        <row r="467">
          <cell r="E467" t="str">
            <v>CTAU</v>
          </cell>
          <cell r="F467" t="str">
            <v>女</v>
          </cell>
          <cell r="H467">
            <v>8</v>
          </cell>
          <cell r="J467">
            <v>44602</v>
          </cell>
          <cell r="N467" t="str">
            <v>LCLN-ZS1E #000369</v>
          </cell>
        </row>
        <row r="468">
          <cell r="E468" t="str">
            <v>HCDO</v>
          </cell>
          <cell r="F468" t="str">
            <v>男</v>
          </cell>
          <cell r="H468">
            <v>65</v>
          </cell>
          <cell r="J468">
            <v>44603</v>
          </cell>
          <cell r="N468" t="str">
            <v>LCLN-ZS1E #000368</v>
          </cell>
        </row>
        <row r="469">
          <cell r="E469" t="str">
            <v>HCDO</v>
          </cell>
          <cell r="F469" t="str">
            <v>男</v>
          </cell>
          <cell r="H469">
            <v>65</v>
          </cell>
          <cell r="J469">
            <v>44603</v>
          </cell>
          <cell r="N469" t="str">
            <v>LCLN-ZS1E #000373</v>
          </cell>
        </row>
        <row r="470">
          <cell r="N470" t="str">
            <v>LCLN-ZS1E #000374</v>
          </cell>
        </row>
        <row r="471">
          <cell r="N471" t="str">
            <v>LCLN-ZS1E #000375</v>
          </cell>
        </row>
        <row r="472">
          <cell r="N472" t="str">
            <v>LCLN-ZS1E #000376</v>
          </cell>
        </row>
        <row r="473">
          <cell r="N473" t="str">
            <v>LCLN-ZS1E #000377</v>
          </cell>
        </row>
        <row r="474">
          <cell r="N474" t="str">
            <v>LCLN-ZS1E #000391</v>
          </cell>
        </row>
        <row r="475">
          <cell r="N475" t="str">
            <v>LCLN-ZS1E #000392</v>
          </cell>
        </row>
        <row r="476">
          <cell r="N476" t="str">
            <v>LCLN-ZS1E #000380</v>
          </cell>
        </row>
        <row r="477">
          <cell r="N477" t="str">
            <v>LCLN-ZS1E #000382</v>
          </cell>
        </row>
        <row r="478">
          <cell r="N478" t="str">
            <v>LCLN-ZS1E #000378</v>
          </cell>
        </row>
        <row r="479">
          <cell r="N479" t="str">
            <v>LCLN-ZS1E #000379</v>
          </cell>
        </row>
        <row r="480">
          <cell r="N480" t="str">
            <v>LCLN-ZS1E #000384</v>
          </cell>
        </row>
        <row r="481">
          <cell r="N481" t="str">
            <v>LCLN-ZS1E #000385</v>
          </cell>
        </row>
        <row r="482">
          <cell r="E482" t="str">
            <v>HUPI</v>
          </cell>
          <cell r="F482" t="str">
            <v>女</v>
          </cell>
          <cell r="H482">
            <v>245</v>
          </cell>
          <cell r="J482">
            <v>44607</v>
          </cell>
          <cell r="N482" t="str">
            <v>LCLN-ZS1E #000383</v>
          </cell>
        </row>
        <row r="483">
          <cell r="N483" t="str">
            <v>LCLN-ZS1E #000386</v>
          </cell>
        </row>
        <row r="485">
          <cell r="N485" t="str">
            <v>LCLN-ZS1E #000388</v>
          </cell>
        </row>
        <row r="486">
          <cell r="N486" t="str">
            <v>LCLN-ZS1E #000389</v>
          </cell>
        </row>
        <row r="487">
          <cell r="N487" t="str">
            <v>LCLN-ZS1E #000390</v>
          </cell>
        </row>
        <row r="488">
          <cell r="N488" t="str">
            <v>LCLN-ZS1E #000393</v>
          </cell>
        </row>
        <row r="489">
          <cell r="N489" t="str">
            <v>LCLN-ZS1E #000394</v>
          </cell>
        </row>
        <row r="490">
          <cell r="N490" t="str">
            <v>LCLN-ZS1E #000395</v>
          </cell>
        </row>
        <row r="491">
          <cell r="N491" t="str">
            <v>LCLN-ZS1E #000396</v>
          </cell>
        </row>
        <row r="492">
          <cell r="N492" t="str">
            <v>LCLN-ZS1E #000397</v>
          </cell>
        </row>
        <row r="493">
          <cell r="N493" t="str">
            <v>LCLN-ZS1E #000400</v>
          </cell>
        </row>
        <row r="494">
          <cell r="N494" t="str">
            <v>LCLN-ZS1E #000398</v>
          </cell>
        </row>
        <row r="495">
          <cell r="N495" t="str">
            <v>LCLN-ZS1E #000401</v>
          </cell>
        </row>
        <row r="496">
          <cell r="N496" t="str">
            <v>LCLN-ZS1E #000402</v>
          </cell>
        </row>
        <row r="498">
          <cell r="E498" t="str">
            <v>LWYU</v>
          </cell>
          <cell r="H498">
            <v>64</v>
          </cell>
          <cell r="J498">
            <v>44607</v>
          </cell>
        </row>
        <row r="499">
          <cell r="F499" t="str">
            <v>男</v>
          </cell>
          <cell r="N499" t="str">
            <v>LCLN-ZS1E #000459</v>
          </cell>
        </row>
        <row r="500">
          <cell r="N500" t="str">
            <v>LCLN-ZS1E #000458</v>
          </cell>
        </row>
        <row r="501">
          <cell r="N501" t="str">
            <v>LCLN-ZS1E #000456</v>
          </cell>
        </row>
        <row r="502">
          <cell r="N502" t="str">
            <v>LCLN-ZS1E #000457</v>
          </cell>
        </row>
        <row r="503">
          <cell r="N503" t="str">
            <v>LCLN-ZS1E #000420</v>
          </cell>
        </row>
        <row r="504">
          <cell r="N504" t="str">
            <v>LCLN-ZS1E #000454</v>
          </cell>
        </row>
        <row r="505">
          <cell r="N505" t="str">
            <v>LCLN-ZS1E #000455</v>
          </cell>
        </row>
        <row r="506">
          <cell r="N506" t="str">
            <v>LCLN-ZS1E #000449</v>
          </cell>
        </row>
        <row r="507">
          <cell r="N507" t="str">
            <v>LCLN-ZS1E #000448</v>
          </cell>
        </row>
        <row r="508">
          <cell r="N508" t="str">
            <v>LCLN-ZS1E #000450</v>
          </cell>
        </row>
        <row r="515">
          <cell r="N515" t="str">
            <v>ZS1E-M ID#000055</v>
          </cell>
        </row>
        <row r="516">
          <cell r="N516" t="str">
            <v>ZS1E-M ID#000054</v>
          </cell>
        </row>
        <row r="517">
          <cell r="F517" t="str">
            <v>男</v>
          </cell>
          <cell r="H517" t="str">
            <v>·0001418951</v>
          </cell>
          <cell r="N517" t="str">
            <v>ZS1E-M ID#000053</v>
          </cell>
        </row>
        <row r="518">
          <cell r="N518" t="str">
            <v>ZS1E-M ID#000052</v>
          </cell>
        </row>
        <row r="519">
          <cell r="N519" t="str">
            <v>ZS1E-M ID#000051</v>
          </cell>
        </row>
        <row r="520">
          <cell r="N520" t="str">
            <v>LCLN-ZS1E #000447</v>
          </cell>
        </row>
        <row r="521">
          <cell r="N521" t="str">
            <v>LCLN-ZS1E #000436</v>
          </cell>
        </row>
        <row r="522">
          <cell r="N522" t="str">
            <v>LCLN-ZS1E #000437</v>
          </cell>
        </row>
        <row r="523">
          <cell r="N523" t="str">
            <v>LCLN-ZS1E #000444</v>
          </cell>
        </row>
        <row r="524">
          <cell r="N524" t="str">
            <v>LCLN-ZS1E #000439</v>
          </cell>
        </row>
        <row r="525">
          <cell r="N525" t="str">
            <v>LCLN-ZS1E #000438</v>
          </cell>
        </row>
        <row r="526">
          <cell r="N526" t="str">
            <v>LCLN-ZS1E #000440</v>
          </cell>
        </row>
        <row r="527">
          <cell r="N527" t="str">
            <v>LCLN-ZS1E #000424</v>
          </cell>
        </row>
        <row r="528">
          <cell r="N528" t="str">
            <v>LCLN-ZS1E #000423</v>
          </cell>
        </row>
        <row r="529">
          <cell r="N529" t="str">
            <v>LCLN-ZS1E #000431</v>
          </cell>
        </row>
        <row r="530">
          <cell r="E530" t="str">
            <v>XJME</v>
          </cell>
          <cell r="F530" t="str">
            <v>女</v>
          </cell>
          <cell r="H530">
            <v>143</v>
          </cell>
          <cell r="J530">
            <v>44607</v>
          </cell>
          <cell r="N530" t="str">
            <v>LCLN-ZS1E #000422</v>
          </cell>
        </row>
        <row r="531">
          <cell r="E531" t="str">
            <v>YAYA</v>
          </cell>
          <cell r="F531" t="str">
            <v>女</v>
          </cell>
          <cell r="H531">
            <v>161</v>
          </cell>
          <cell r="J531">
            <v>44610</v>
          </cell>
          <cell r="N531" t="str">
            <v>LCLN-ZS1E #000432</v>
          </cell>
        </row>
        <row r="532">
          <cell r="N532" t="str">
            <v>LCLN-ZS1E #000443</v>
          </cell>
        </row>
        <row r="533">
          <cell r="E533" t="str">
            <v>HCDO</v>
          </cell>
          <cell r="F533" t="str">
            <v>男</v>
          </cell>
          <cell r="H533">
            <v>65</v>
          </cell>
          <cell r="J533">
            <v>44603</v>
          </cell>
          <cell r="N533" t="str">
            <v>LCLN-ZS1E #000421</v>
          </cell>
        </row>
        <row r="534">
          <cell r="N534" t="str">
            <v>LCLN-ZS1E #000442</v>
          </cell>
        </row>
        <row r="535">
          <cell r="N535" t="str">
            <v>LCLN-ZS1E #000435</v>
          </cell>
        </row>
        <row r="536">
          <cell r="E536" t="str">
            <v>LILI</v>
          </cell>
          <cell r="F536" t="str">
            <v>女</v>
          </cell>
          <cell r="H536">
            <v>27</v>
          </cell>
          <cell r="J536">
            <v>44613</v>
          </cell>
          <cell r="N536" t="str">
            <v>LCLN-ZS1E #000441</v>
          </cell>
        </row>
        <row r="537">
          <cell r="E537" t="str">
            <v>DCYI</v>
          </cell>
          <cell r="F537" t="str">
            <v>女</v>
          </cell>
          <cell r="H537">
            <v>250</v>
          </cell>
          <cell r="J537">
            <v>44608</v>
          </cell>
          <cell r="N537" t="str">
            <v>LCLN-ZS1E #000434</v>
          </cell>
        </row>
        <row r="538">
          <cell r="N538" t="str">
            <v>LCLN-ZS1E #000425</v>
          </cell>
        </row>
        <row r="539">
          <cell r="N539" t="str">
            <v>LCLN-ZS1E #000433</v>
          </cell>
        </row>
        <row r="540">
          <cell r="E540" t="str">
            <v>CTAU</v>
          </cell>
          <cell r="F540" t="str">
            <v>女</v>
          </cell>
          <cell r="H540">
            <v>8</v>
          </cell>
          <cell r="J540">
            <v>44602</v>
          </cell>
          <cell r="N540" t="str">
            <v>LCLN-ZS1E #000428</v>
          </cell>
        </row>
        <row r="541">
          <cell r="E541" t="str">
            <v>ZFXI</v>
          </cell>
          <cell r="F541" t="str">
            <v>女</v>
          </cell>
          <cell r="H541">
            <v>369</v>
          </cell>
          <cell r="J541">
            <v>44613</v>
          </cell>
          <cell r="N541" t="str">
            <v>LCLN-ZS1E #000430</v>
          </cell>
        </row>
        <row r="542">
          <cell r="N542" t="str">
            <v>LCLN-ZS1E #000429</v>
          </cell>
        </row>
        <row r="543">
          <cell r="N543" t="str">
            <v>LCLN-ZS1E #000405</v>
          </cell>
        </row>
        <row r="544">
          <cell r="N544" t="str">
            <v>LCLN-ZS1E #000406</v>
          </cell>
        </row>
        <row r="545">
          <cell r="N545" t="str">
            <v>LCLN-ZS1E #000407</v>
          </cell>
        </row>
        <row r="546">
          <cell r="N546" t="str">
            <v>LCLN-ZS1E #000408</v>
          </cell>
        </row>
        <row r="547">
          <cell r="N547" t="str">
            <v>LCLN-ZS1E #000409</v>
          </cell>
        </row>
        <row r="548">
          <cell r="N548" t="str">
            <v>LCLN-ZS1E #000410</v>
          </cell>
        </row>
        <row r="549">
          <cell r="N549" t="str">
            <v>LCLN-ZS1E #000411</v>
          </cell>
        </row>
        <row r="550">
          <cell r="N550" t="str">
            <v>LCLN-ZS1E #000412</v>
          </cell>
        </row>
        <row r="551">
          <cell r="N551" t="str">
            <v>LCLN-ZS1E #000413</v>
          </cell>
        </row>
        <row r="552">
          <cell r="N552" t="str">
            <v>LCLN-ZS1E #000414</v>
          </cell>
        </row>
        <row r="553">
          <cell r="N553" t="str">
            <v>LCLN-ZS1E #000415</v>
          </cell>
        </row>
        <row r="554">
          <cell r="N554" t="str">
            <v>LCLN-ZS1E #000416</v>
          </cell>
        </row>
        <row r="555">
          <cell r="N555" t="str">
            <v>ZS1E-Z ID#000254-1</v>
          </cell>
        </row>
        <row r="556">
          <cell r="N556" t="str">
            <v>ZS1E-Z ID#000254-2</v>
          </cell>
        </row>
        <row r="557">
          <cell r="N557" t="str">
            <v>ZS1E-Z ID#000256-1</v>
          </cell>
        </row>
        <row r="558">
          <cell r="N558" t="str">
            <v>ZS1E-Z ID#000256-2</v>
          </cell>
        </row>
        <row r="559">
          <cell r="N559" t="str">
            <v>ZS1E-Z ID#000269</v>
          </cell>
        </row>
        <row r="560">
          <cell r="N560" t="str">
            <v>ZS1E-Z ID#000268-1</v>
          </cell>
        </row>
        <row r="561">
          <cell r="N561" t="str">
            <v>ZS1E-Z ID#000268-2</v>
          </cell>
        </row>
        <row r="562">
          <cell r="N562" t="str">
            <v>ZS1E-Z ID#000266-1</v>
          </cell>
        </row>
        <row r="563">
          <cell r="N563" t="str">
            <v>ZS1E-Z ID#000266-2</v>
          </cell>
        </row>
        <row r="564">
          <cell r="N564" t="str">
            <v>ZS1E-Z ID#000267-1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4"/>
  <sheetViews>
    <sheetView topLeftCell="U1" zoomScale="60" workbookViewId="0"/>
  </sheetViews>
  <sheetFormatPr baseColWidth="10" defaultColWidth="10" defaultRowHeight="16.5" customHeight="1"/>
  <cols>
    <col min="3" max="3" width="10.1640625" bestFit="1" customWidth="1"/>
    <col min="4" max="4" width="19.6640625" bestFit="1" customWidth="1"/>
    <col min="6" max="6" width="16.6640625" customWidth="1"/>
    <col min="10" max="10" width="16.33203125" bestFit="1" customWidth="1"/>
    <col min="11" max="11" width="10.1640625" bestFit="1" customWidth="1"/>
    <col min="16" max="16" width="6.83203125" customWidth="1"/>
    <col min="19" max="19" width="23" customWidth="1"/>
    <col min="20" max="20" width="22.5" customWidth="1"/>
    <col min="21" max="21" width="26" customWidth="1"/>
    <col min="22" max="22" width="5.1640625" customWidth="1"/>
    <col min="23" max="25" width="24.5" customWidth="1"/>
    <col min="26" max="26" width="4.5" customWidth="1"/>
    <col min="27" max="27" width="19.1640625" customWidth="1"/>
    <col min="28" max="28" width="16" customWidth="1"/>
    <col min="29" max="29" width="17" customWidth="1"/>
  </cols>
  <sheetData>
    <row r="1" spans="1:37" ht="63" customHeight="1">
      <c r="A1" s="32" t="s">
        <v>1513</v>
      </c>
      <c r="B1" s="4" t="s">
        <v>1514</v>
      </c>
      <c r="C1" s="4">
        <v>234</v>
      </c>
      <c r="D1" s="29">
        <v>44567</v>
      </c>
      <c r="E1" s="99" t="s">
        <v>1515</v>
      </c>
      <c r="F1" s="10" t="s">
        <v>1516</v>
      </c>
      <c r="G1" s="32" t="s">
        <v>1517</v>
      </c>
      <c r="H1" s="7" t="s">
        <v>126</v>
      </c>
      <c r="I1" s="6" t="s">
        <v>863</v>
      </c>
      <c r="J1" s="29">
        <v>44576</v>
      </c>
      <c r="K1" s="9">
        <v>14</v>
      </c>
      <c r="L1" s="15" t="s">
        <v>129</v>
      </c>
      <c r="M1" s="9" t="s">
        <v>649</v>
      </c>
      <c r="N1" s="6"/>
      <c r="O1" s="2"/>
      <c r="P1" s="2"/>
      <c r="Q1" s="169" t="s">
        <v>1845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63" customHeight="1">
      <c r="A2" s="32" t="s">
        <v>1513</v>
      </c>
      <c r="B2" s="4" t="s">
        <v>89</v>
      </c>
      <c r="C2" s="4">
        <v>264</v>
      </c>
      <c r="D2" s="29">
        <v>44571</v>
      </c>
      <c r="E2" s="99" t="s">
        <v>1518</v>
      </c>
      <c r="F2" s="10" t="s">
        <v>1519</v>
      </c>
      <c r="G2" s="32" t="s">
        <v>1517</v>
      </c>
      <c r="H2" s="7" t="s">
        <v>126</v>
      </c>
      <c r="I2" s="6" t="s">
        <v>602</v>
      </c>
      <c r="J2" s="29">
        <v>44576</v>
      </c>
      <c r="K2" s="9">
        <v>11</v>
      </c>
      <c r="L2" s="15" t="s">
        <v>129</v>
      </c>
      <c r="M2" s="9" t="s">
        <v>658</v>
      </c>
      <c r="N2" s="6"/>
      <c r="O2" s="2"/>
      <c r="P2" s="2"/>
      <c r="Q2" s="147" t="s">
        <v>1846</v>
      </c>
      <c r="R2" s="148" t="s">
        <v>1</v>
      </c>
      <c r="S2" s="168" t="s">
        <v>1513</v>
      </c>
      <c r="T2" s="168" t="s">
        <v>1538</v>
      </c>
      <c r="U2" s="168" t="s">
        <v>1524</v>
      </c>
      <c r="V2" s="2"/>
      <c r="W2" s="168" t="s">
        <v>1558</v>
      </c>
      <c r="X2" s="168" t="s">
        <v>1574</v>
      </c>
      <c r="Y2" s="168" t="s">
        <v>1605</v>
      </c>
      <c r="Z2" s="2"/>
      <c r="AA2" s="145" t="s">
        <v>1847</v>
      </c>
      <c r="AB2" s="145" t="s">
        <v>1848</v>
      </c>
      <c r="AC2" s="145" t="s">
        <v>1849</v>
      </c>
      <c r="AD2" s="2"/>
      <c r="AE2" s="2"/>
      <c r="AF2" s="2"/>
      <c r="AG2" s="2"/>
      <c r="AH2" s="2"/>
      <c r="AI2" s="2"/>
      <c r="AJ2" s="2"/>
      <c r="AK2" s="2"/>
    </row>
    <row r="3" spans="1:37" ht="63" customHeight="1">
      <c r="A3" s="32" t="s">
        <v>1513</v>
      </c>
      <c r="B3" s="4" t="s">
        <v>95</v>
      </c>
      <c r="C3" s="4">
        <v>374</v>
      </c>
      <c r="D3" s="3">
        <v>44566</v>
      </c>
      <c r="E3" s="99" t="s">
        <v>1520</v>
      </c>
      <c r="F3" s="10" t="s">
        <v>1521</v>
      </c>
      <c r="G3" s="32" t="s">
        <v>1517</v>
      </c>
      <c r="H3" s="7" t="s">
        <v>126</v>
      </c>
      <c r="I3" s="6" t="s">
        <v>504</v>
      </c>
      <c r="J3" s="29">
        <v>44576</v>
      </c>
      <c r="K3" s="9">
        <v>12</v>
      </c>
      <c r="L3" s="15" t="s">
        <v>129</v>
      </c>
      <c r="M3" s="9" t="s">
        <v>736</v>
      </c>
      <c r="N3" s="6"/>
      <c r="O3" s="2"/>
      <c r="P3" s="2">
        <v>1</v>
      </c>
      <c r="Q3" s="145" t="s">
        <v>1514</v>
      </c>
      <c r="R3" s="146">
        <v>234</v>
      </c>
      <c r="S3" s="4" t="str">
        <f>F1</f>
        <v>ZS1E-Z ID#000303</v>
      </c>
      <c r="T3" s="4" t="str">
        <f>F11</f>
        <v>ZS1E-Z ID#000310</v>
      </c>
      <c r="U3" s="4" t="str">
        <f>F5</f>
        <v>ZS1E-Z ID#000315</v>
      </c>
      <c r="V3" s="2"/>
      <c r="W3" s="4" t="str">
        <f>F13</f>
        <v>ZS1E-Z ID#000319</v>
      </c>
      <c r="X3" s="4" t="str">
        <f>F19</f>
        <v>ZS1E-Z ID#000324</v>
      </c>
      <c r="Y3" s="4" t="str">
        <f>F23</f>
        <v>ZS1E-Z ID#000331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63" customHeight="1">
      <c r="A4" s="32" t="s">
        <v>1513</v>
      </c>
      <c r="B4" s="4" t="s">
        <v>93</v>
      </c>
      <c r="C4" s="4">
        <v>390</v>
      </c>
      <c r="D4" s="3">
        <v>44572</v>
      </c>
      <c r="E4" s="99" t="s">
        <v>1522</v>
      </c>
      <c r="F4" s="10" t="s">
        <v>1523</v>
      </c>
      <c r="G4" s="32" t="s">
        <v>1517</v>
      </c>
      <c r="H4" s="7" t="s">
        <v>126</v>
      </c>
      <c r="I4" s="6" t="s">
        <v>573</v>
      </c>
      <c r="J4" s="29">
        <v>44576</v>
      </c>
      <c r="K4" s="9">
        <v>13</v>
      </c>
      <c r="L4" s="15" t="s">
        <v>129</v>
      </c>
      <c r="M4" s="9" t="s">
        <v>826</v>
      </c>
      <c r="N4" s="6"/>
      <c r="O4" s="2"/>
      <c r="P4" s="2">
        <v>2</v>
      </c>
      <c r="Q4" s="145" t="s">
        <v>89</v>
      </c>
      <c r="R4" s="146">
        <v>264</v>
      </c>
      <c r="S4" s="4" t="str">
        <f>F2</f>
        <v>ZS1E-Z ID#000305</v>
      </c>
      <c r="T4" s="4" t="str">
        <f>F9</f>
        <v>ZS1E-Z ID#000308</v>
      </c>
      <c r="U4" s="4" t="str">
        <f>F6</f>
        <v>ZS1E-Z ID#000313</v>
      </c>
      <c r="V4" s="2"/>
      <c r="W4" s="4" t="str">
        <f>F14</f>
        <v>ZS1E-Z ID#000320</v>
      </c>
      <c r="X4" s="4" t="str">
        <f>F17</f>
        <v>ZS1E-Z ID#000323</v>
      </c>
      <c r="Y4" s="4" t="str">
        <f>F21</f>
        <v>ZS1E-Z ID#000329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63" customHeight="1">
      <c r="A5" s="32" t="s">
        <v>1524</v>
      </c>
      <c r="B5" s="4" t="s">
        <v>1514</v>
      </c>
      <c r="C5" s="4">
        <v>234</v>
      </c>
      <c r="D5" s="29">
        <v>44567</v>
      </c>
      <c r="E5" s="99" t="s">
        <v>1515</v>
      </c>
      <c r="F5" s="10" t="s">
        <v>1525</v>
      </c>
      <c r="G5" s="32" t="s">
        <v>1526</v>
      </c>
      <c r="H5" s="7" t="s">
        <v>126</v>
      </c>
      <c r="I5" s="6" t="s">
        <v>1527</v>
      </c>
      <c r="J5" s="29">
        <v>44576</v>
      </c>
      <c r="K5" s="9">
        <v>7</v>
      </c>
      <c r="L5" s="15" t="s">
        <v>129</v>
      </c>
      <c r="M5" s="9" t="s">
        <v>1528</v>
      </c>
      <c r="N5" s="6"/>
      <c r="O5" s="2"/>
      <c r="P5" s="2">
        <v>3</v>
      </c>
      <c r="Q5" s="145" t="s">
        <v>95</v>
      </c>
      <c r="R5" s="146">
        <v>374</v>
      </c>
      <c r="S5" s="4" t="str">
        <f>F3</f>
        <v>ZS1E-Z ID#000306</v>
      </c>
      <c r="T5" s="4" t="str">
        <f>F10</f>
        <v>ZS1E-Z ID#000307</v>
      </c>
      <c r="U5" s="4" t="str">
        <f>F7</f>
        <v>ZS1E-Z ID#000314</v>
      </c>
      <c r="V5" s="2"/>
      <c r="W5" s="4" t="str">
        <f>F15</f>
        <v>ZS1E-Z ID#000321</v>
      </c>
      <c r="X5" s="4" t="str">
        <f>F18</f>
        <v>ZS1E-Z ID#000322</v>
      </c>
      <c r="Y5" s="4" t="str">
        <f>F22</f>
        <v>ZS1E-Z ID#000330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63" customHeight="1">
      <c r="A6" s="32" t="s">
        <v>1524</v>
      </c>
      <c r="B6" s="4" t="s">
        <v>89</v>
      </c>
      <c r="C6" s="4">
        <v>264</v>
      </c>
      <c r="D6" s="29">
        <v>44571</v>
      </c>
      <c r="E6" s="99" t="s">
        <v>1518</v>
      </c>
      <c r="F6" s="10" t="s">
        <v>1529</v>
      </c>
      <c r="G6" s="32" t="s">
        <v>1526</v>
      </c>
      <c r="H6" s="7" t="s">
        <v>126</v>
      </c>
      <c r="I6" s="6" t="s">
        <v>1530</v>
      </c>
      <c r="J6" s="29">
        <v>44576</v>
      </c>
      <c r="K6" s="9">
        <v>8</v>
      </c>
      <c r="L6" s="15" t="s">
        <v>129</v>
      </c>
      <c r="M6" s="9" t="s">
        <v>1531</v>
      </c>
      <c r="N6" s="6"/>
      <c r="O6" s="2"/>
      <c r="P6" s="2">
        <v>4</v>
      </c>
      <c r="Q6" s="145" t="s">
        <v>93</v>
      </c>
      <c r="R6" s="146">
        <v>390</v>
      </c>
      <c r="S6" s="4" t="str">
        <f>F4</f>
        <v>ZS1E-Z ID#000309</v>
      </c>
      <c r="T6" s="4" t="str">
        <f>F12</f>
        <v>ZS1E-Z ID#000311</v>
      </c>
      <c r="U6" s="4" t="str">
        <f>F8</f>
        <v>ZS1E-Z ID#000316</v>
      </c>
      <c r="V6" s="2"/>
      <c r="W6" s="4" t="str">
        <f>F16</f>
        <v>ZS1E-Z ID#000318</v>
      </c>
      <c r="X6" s="4" t="str">
        <f>F20</f>
        <v>ZS1E-Z ID#000326</v>
      </c>
      <c r="Y6" s="4" t="str">
        <f>F24</f>
        <v>ZS1E-Z ID#000332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63" customHeight="1">
      <c r="A7" s="32" t="s">
        <v>1524</v>
      </c>
      <c r="B7" s="4" t="s">
        <v>95</v>
      </c>
      <c r="C7" s="4">
        <v>374</v>
      </c>
      <c r="D7" s="3">
        <v>44566</v>
      </c>
      <c r="E7" s="99" t="s">
        <v>1520</v>
      </c>
      <c r="F7" s="10" t="s">
        <v>1532</v>
      </c>
      <c r="G7" s="32" t="s">
        <v>1526</v>
      </c>
      <c r="H7" s="7" t="s">
        <v>126</v>
      </c>
      <c r="I7" s="6" t="s">
        <v>1533</v>
      </c>
      <c r="J7" s="29">
        <v>44576</v>
      </c>
      <c r="K7" s="9">
        <v>9</v>
      </c>
      <c r="L7" s="15" t="s">
        <v>129</v>
      </c>
      <c r="M7" s="9" t="s">
        <v>1534</v>
      </c>
      <c r="N7" s="6"/>
      <c r="O7" s="2"/>
      <c r="P7" s="2">
        <v>5</v>
      </c>
      <c r="Q7" s="145" t="s">
        <v>99</v>
      </c>
      <c r="R7" s="145">
        <v>71</v>
      </c>
      <c r="T7" s="2"/>
      <c r="U7" s="2"/>
      <c r="V7" s="2"/>
      <c r="W7" s="2"/>
      <c r="X7" s="2"/>
      <c r="Y7" s="2"/>
      <c r="Z7" s="2"/>
      <c r="AA7" s="4" t="str">
        <f>F26</f>
        <v>ZS1E-M ID#000335</v>
      </c>
      <c r="AB7" s="4" t="str">
        <f>F29</f>
        <v>ZS1E-M ID#000342</v>
      </c>
      <c r="AC7" s="4" t="str">
        <f>F30</f>
        <v>ZS1E-M ID#000345</v>
      </c>
      <c r="AD7" s="2"/>
      <c r="AE7" s="2"/>
      <c r="AF7" s="2"/>
      <c r="AG7" s="2"/>
      <c r="AH7" s="2"/>
      <c r="AI7" s="2"/>
      <c r="AJ7" s="2"/>
      <c r="AK7" s="2"/>
    </row>
    <row r="8" spans="1:37" ht="63" customHeight="1">
      <c r="A8" s="32" t="s">
        <v>1524</v>
      </c>
      <c r="B8" s="4" t="s">
        <v>93</v>
      </c>
      <c r="C8" s="4">
        <v>390</v>
      </c>
      <c r="D8" s="3">
        <v>44572</v>
      </c>
      <c r="E8" s="99" t="s">
        <v>1522</v>
      </c>
      <c r="F8" s="10" t="s">
        <v>1535</v>
      </c>
      <c r="G8" s="32" t="s">
        <v>1526</v>
      </c>
      <c r="H8" s="7" t="s">
        <v>126</v>
      </c>
      <c r="I8" s="6" t="s">
        <v>1536</v>
      </c>
      <c r="J8" s="29">
        <v>44576</v>
      </c>
      <c r="K8" s="9">
        <v>10</v>
      </c>
      <c r="L8" s="15" t="s">
        <v>129</v>
      </c>
      <c r="M8" s="9" t="s">
        <v>1537</v>
      </c>
      <c r="N8" s="6"/>
      <c r="O8" s="2"/>
      <c r="P8" s="2">
        <v>6</v>
      </c>
      <c r="Q8" s="145" t="s">
        <v>100</v>
      </c>
      <c r="R8" s="145">
        <v>410</v>
      </c>
      <c r="S8" s="2"/>
      <c r="T8" s="2"/>
      <c r="U8" s="2"/>
      <c r="V8" s="2"/>
      <c r="W8" s="2"/>
      <c r="X8" s="2"/>
      <c r="Y8" s="2"/>
      <c r="Z8" s="2"/>
      <c r="AA8" s="4" t="str">
        <f>F27</f>
        <v>ZS1E-M ID#000336</v>
      </c>
      <c r="AB8" s="4" t="str">
        <f>F28</f>
        <v>ZS1E-M ID#000337</v>
      </c>
      <c r="AC8" s="4" t="str">
        <f>F31</f>
        <v>ZS1E-M ID#000346</v>
      </c>
      <c r="AD8" s="2"/>
      <c r="AE8" s="2"/>
      <c r="AF8" s="2"/>
      <c r="AG8" s="2"/>
      <c r="AH8" s="2"/>
      <c r="AI8" s="2"/>
      <c r="AJ8" s="2"/>
      <c r="AK8" s="2"/>
    </row>
    <row r="9" spans="1:37" ht="63" customHeight="1">
      <c r="A9" s="32" t="s">
        <v>1538</v>
      </c>
      <c r="B9" s="4" t="s">
        <v>89</v>
      </c>
      <c r="C9" s="4">
        <v>264</v>
      </c>
      <c r="D9" s="29">
        <v>44571</v>
      </c>
      <c r="E9" s="99" t="s">
        <v>1518</v>
      </c>
      <c r="F9" s="10" t="s">
        <v>1539</v>
      </c>
      <c r="G9" s="32" t="s">
        <v>1492</v>
      </c>
      <c r="H9" s="7" t="s">
        <v>126</v>
      </c>
      <c r="I9" s="6" t="s">
        <v>1540</v>
      </c>
      <c r="J9" s="29">
        <v>44576</v>
      </c>
      <c r="K9" s="9">
        <v>1</v>
      </c>
      <c r="L9" s="15" t="s">
        <v>129</v>
      </c>
      <c r="M9" s="9" t="s">
        <v>1541</v>
      </c>
      <c r="N9" s="6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63" customHeight="1">
      <c r="A10" s="32" t="s">
        <v>1538</v>
      </c>
      <c r="B10" s="4" t="s">
        <v>95</v>
      </c>
      <c r="C10" s="4">
        <v>374</v>
      </c>
      <c r="D10" s="3">
        <v>44566</v>
      </c>
      <c r="E10" s="99" t="s">
        <v>1520</v>
      </c>
      <c r="F10" s="10" t="s">
        <v>1542</v>
      </c>
      <c r="G10" s="32" t="s">
        <v>1492</v>
      </c>
      <c r="H10" s="7" t="s">
        <v>126</v>
      </c>
      <c r="I10" s="6" t="s">
        <v>1543</v>
      </c>
      <c r="J10" s="29">
        <v>44576</v>
      </c>
      <c r="K10" s="9">
        <v>2</v>
      </c>
      <c r="L10" s="15" t="s">
        <v>129</v>
      </c>
      <c r="M10" s="9" t="s">
        <v>1544</v>
      </c>
      <c r="N10" s="6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63" customHeight="1">
      <c r="A11" s="32" t="s">
        <v>1538</v>
      </c>
      <c r="B11" s="4" t="s">
        <v>1514</v>
      </c>
      <c r="C11" s="4">
        <v>234</v>
      </c>
      <c r="D11" s="29">
        <v>44567</v>
      </c>
      <c r="E11" s="99" t="s">
        <v>1515</v>
      </c>
      <c r="F11" s="10" t="s">
        <v>1545</v>
      </c>
      <c r="G11" s="32" t="s">
        <v>1492</v>
      </c>
      <c r="H11" s="7" t="s">
        <v>126</v>
      </c>
      <c r="I11" s="6" t="s">
        <v>1546</v>
      </c>
      <c r="J11" s="29">
        <v>44576</v>
      </c>
      <c r="K11" s="9">
        <v>3</v>
      </c>
      <c r="L11" s="15" t="s">
        <v>129</v>
      </c>
      <c r="M11" s="9" t="s">
        <v>1547</v>
      </c>
      <c r="N11" s="6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63" customHeight="1">
      <c r="A12" s="32" t="s">
        <v>1538</v>
      </c>
      <c r="B12" s="4" t="s">
        <v>93</v>
      </c>
      <c r="C12" s="4">
        <v>390</v>
      </c>
      <c r="D12" s="3">
        <v>44572</v>
      </c>
      <c r="E12" s="99" t="s">
        <v>1522</v>
      </c>
      <c r="F12" s="10" t="s">
        <v>1548</v>
      </c>
      <c r="G12" s="32" t="s">
        <v>1492</v>
      </c>
      <c r="H12" s="7" t="s">
        <v>126</v>
      </c>
      <c r="I12" s="6" t="s">
        <v>1549</v>
      </c>
      <c r="J12" s="29">
        <v>44576</v>
      </c>
      <c r="K12" s="9">
        <v>4</v>
      </c>
      <c r="L12" s="15" t="s">
        <v>129</v>
      </c>
      <c r="M12" s="9" t="s">
        <v>1550</v>
      </c>
      <c r="N12" s="6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63" customHeight="1">
      <c r="A13" s="32" t="s">
        <v>1558</v>
      </c>
      <c r="B13" s="4" t="s">
        <v>1514</v>
      </c>
      <c r="C13" s="4">
        <v>234</v>
      </c>
      <c r="D13" s="29">
        <v>44567</v>
      </c>
      <c r="E13" s="99" t="s">
        <v>1559</v>
      </c>
      <c r="F13" s="10" t="s">
        <v>1560</v>
      </c>
      <c r="G13" s="32" t="s">
        <v>1526</v>
      </c>
      <c r="H13" s="7" t="s">
        <v>126</v>
      </c>
      <c r="I13" s="6" t="s">
        <v>1561</v>
      </c>
      <c r="J13" s="29">
        <v>44577</v>
      </c>
      <c r="K13" s="9">
        <v>1</v>
      </c>
      <c r="L13" s="15" t="s">
        <v>129</v>
      </c>
      <c r="M13" s="9" t="s">
        <v>1562</v>
      </c>
      <c r="N13" s="6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63" customHeight="1">
      <c r="A14" s="32" t="s">
        <v>1558</v>
      </c>
      <c r="B14" s="4" t="s">
        <v>89</v>
      </c>
      <c r="C14" s="4">
        <v>264</v>
      </c>
      <c r="D14" s="29">
        <v>44571</v>
      </c>
      <c r="E14" s="99" t="s">
        <v>1563</v>
      </c>
      <c r="F14" s="10" t="s">
        <v>1564</v>
      </c>
      <c r="G14" s="32" t="s">
        <v>1526</v>
      </c>
      <c r="H14" s="7" t="s">
        <v>126</v>
      </c>
      <c r="I14" s="6" t="s">
        <v>1565</v>
      </c>
      <c r="J14" s="29">
        <v>44577</v>
      </c>
      <c r="K14" s="9">
        <v>2</v>
      </c>
      <c r="L14" s="15" t="s">
        <v>129</v>
      </c>
      <c r="M14" s="9" t="s">
        <v>1566</v>
      </c>
      <c r="N14" s="6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63" customHeight="1">
      <c r="A15" s="32" t="s">
        <v>1558</v>
      </c>
      <c r="B15" s="4" t="s">
        <v>95</v>
      </c>
      <c r="C15" s="4">
        <v>374</v>
      </c>
      <c r="D15" s="3">
        <v>44566</v>
      </c>
      <c r="E15" s="99" t="s">
        <v>1522</v>
      </c>
      <c r="F15" s="10" t="s">
        <v>1567</v>
      </c>
      <c r="G15" s="32" t="s">
        <v>1526</v>
      </c>
      <c r="H15" s="7" t="s">
        <v>126</v>
      </c>
      <c r="I15" s="6" t="s">
        <v>1568</v>
      </c>
      <c r="J15" s="29">
        <v>44577</v>
      </c>
      <c r="K15" s="9">
        <v>3</v>
      </c>
      <c r="L15" s="15" t="s">
        <v>129</v>
      </c>
      <c r="M15" s="9" t="s">
        <v>1569</v>
      </c>
      <c r="N15" s="6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63" customHeight="1">
      <c r="A16" s="32" t="s">
        <v>1558</v>
      </c>
      <c r="B16" s="4" t="s">
        <v>93</v>
      </c>
      <c r="C16" s="4">
        <v>390</v>
      </c>
      <c r="D16" s="3">
        <v>44572</v>
      </c>
      <c r="E16" s="99" t="s">
        <v>1518</v>
      </c>
      <c r="F16" s="10" t="s">
        <v>1571</v>
      </c>
      <c r="G16" s="32" t="s">
        <v>1526</v>
      </c>
      <c r="H16" s="7" t="s">
        <v>126</v>
      </c>
      <c r="I16" s="6" t="s">
        <v>1572</v>
      </c>
      <c r="J16" s="29">
        <v>44577</v>
      </c>
      <c r="K16" s="9">
        <v>4</v>
      </c>
      <c r="L16" s="15" t="s">
        <v>129</v>
      </c>
      <c r="M16" s="9" t="s">
        <v>1573</v>
      </c>
      <c r="N16" s="6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63" customHeight="1">
      <c r="A17" s="32" t="s">
        <v>1574</v>
      </c>
      <c r="B17" s="4" t="s">
        <v>89</v>
      </c>
      <c r="C17" s="4">
        <v>264</v>
      </c>
      <c r="D17" s="29">
        <v>44571</v>
      </c>
      <c r="E17" s="99" t="s">
        <v>1563</v>
      </c>
      <c r="F17" s="10" t="s">
        <v>1576</v>
      </c>
      <c r="G17" s="32" t="s">
        <v>1526</v>
      </c>
      <c r="H17" s="7" t="s">
        <v>126</v>
      </c>
      <c r="I17" s="6" t="s">
        <v>1577</v>
      </c>
      <c r="J17" s="29">
        <v>44577</v>
      </c>
      <c r="K17" s="9">
        <v>5</v>
      </c>
      <c r="L17" s="15" t="s">
        <v>129</v>
      </c>
      <c r="M17" s="9" t="s">
        <v>1578</v>
      </c>
      <c r="N17" s="6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63" customHeight="1">
      <c r="A18" s="32" t="s">
        <v>1574</v>
      </c>
      <c r="B18" s="4" t="s">
        <v>95</v>
      </c>
      <c r="C18" s="4">
        <v>374</v>
      </c>
      <c r="D18" s="3">
        <v>44566</v>
      </c>
      <c r="E18" s="99" t="s">
        <v>1522</v>
      </c>
      <c r="F18" s="10" t="s">
        <v>1580</v>
      </c>
      <c r="G18" s="32" t="s">
        <v>1526</v>
      </c>
      <c r="H18" s="7" t="s">
        <v>126</v>
      </c>
      <c r="I18" s="6" t="s">
        <v>1581</v>
      </c>
      <c r="J18" s="29">
        <v>44577</v>
      </c>
      <c r="K18" s="9">
        <v>6</v>
      </c>
      <c r="L18" s="15" t="s">
        <v>129</v>
      </c>
      <c r="M18" s="9" t="s">
        <v>1582</v>
      </c>
      <c r="N18" s="6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63" customHeight="1">
      <c r="A19" s="32" t="s">
        <v>1574</v>
      </c>
      <c r="B19" s="4" t="s">
        <v>1514</v>
      </c>
      <c r="C19" s="4">
        <v>234</v>
      </c>
      <c r="D19" s="29">
        <v>44567</v>
      </c>
      <c r="E19" s="99" t="s">
        <v>1559</v>
      </c>
      <c r="F19" s="10" t="s">
        <v>1584</v>
      </c>
      <c r="G19" s="32" t="s">
        <v>1526</v>
      </c>
      <c r="H19" s="7" t="s">
        <v>126</v>
      </c>
      <c r="I19" s="6" t="s">
        <v>1585</v>
      </c>
      <c r="J19" s="29">
        <v>44577</v>
      </c>
      <c r="K19" s="9">
        <v>7</v>
      </c>
      <c r="L19" s="15" t="s">
        <v>129</v>
      </c>
      <c r="M19" s="9" t="s">
        <v>1586</v>
      </c>
      <c r="N19" s="6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63" customHeight="1">
      <c r="A20" s="32" t="s">
        <v>1574</v>
      </c>
      <c r="B20" s="4" t="s">
        <v>93</v>
      </c>
      <c r="C20" s="4">
        <v>390</v>
      </c>
      <c r="D20" s="3">
        <v>44572</v>
      </c>
      <c r="E20" s="99" t="s">
        <v>1518</v>
      </c>
      <c r="F20" s="10" t="s">
        <v>1593</v>
      </c>
      <c r="G20" s="32" t="s">
        <v>1526</v>
      </c>
      <c r="H20" s="7" t="s">
        <v>126</v>
      </c>
      <c r="I20" s="6" t="s">
        <v>1594</v>
      </c>
      <c r="J20" s="29">
        <v>44577</v>
      </c>
      <c r="K20" s="9">
        <v>9</v>
      </c>
      <c r="L20" s="15" t="s">
        <v>129</v>
      </c>
      <c r="M20" s="9" t="s">
        <v>1595</v>
      </c>
      <c r="N20" s="6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63" customHeight="1">
      <c r="A21" s="32" t="s">
        <v>1605</v>
      </c>
      <c r="B21" s="4" t="s">
        <v>89</v>
      </c>
      <c r="C21" s="4">
        <v>264</v>
      </c>
      <c r="D21" s="29">
        <v>44571</v>
      </c>
      <c r="E21" s="99" t="s">
        <v>1563</v>
      </c>
      <c r="F21" s="10" t="s">
        <v>1607</v>
      </c>
      <c r="G21" s="32" t="s">
        <v>1526</v>
      </c>
      <c r="H21" s="7" t="s">
        <v>126</v>
      </c>
      <c r="I21" s="6" t="s">
        <v>1608</v>
      </c>
      <c r="J21" s="29">
        <v>44577</v>
      </c>
      <c r="K21" s="9">
        <v>12</v>
      </c>
      <c r="L21" s="15" t="s">
        <v>129</v>
      </c>
      <c r="M21" s="9" t="s">
        <v>1609</v>
      </c>
      <c r="N21" s="6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63" customHeight="1">
      <c r="A22" s="32" t="s">
        <v>1605</v>
      </c>
      <c r="B22" s="4" t="s">
        <v>95</v>
      </c>
      <c r="C22" s="4">
        <v>374</v>
      </c>
      <c r="D22" s="3">
        <v>44566</v>
      </c>
      <c r="E22" s="99" t="s">
        <v>1522</v>
      </c>
      <c r="F22" s="10" t="s">
        <v>1611</v>
      </c>
      <c r="G22" s="32" t="s">
        <v>1526</v>
      </c>
      <c r="H22" s="7" t="s">
        <v>126</v>
      </c>
      <c r="I22" s="6" t="s">
        <v>1612</v>
      </c>
      <c r="J22" s="29">
        <v>44577</v>
      </c>
      <c r="K22" s="9">
        <v>13</v>
      </c>
      <c r="L22" s="15" t="s">
        <v>129</v>
      </c>
      <c r="M22" s="9" t="s">
        <v>1613</v>
      </c>
      <c r="N22" s="6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63" customHeight="1">
      <c r="A23" s="32" t="s">
        <v>1605</v>
      </c>
      <c r="B23" s="4" t="s">
        <v>1514</v>
      </c>
      <c r="C23" s="4">
        <v>234</v>
      </c>
      <c r="D23" s="29">
        <v>44567</v>
      </c>
      <c r="E23" s="99" t="s">
        <v>1559</v>
      </c>
      <c r="F23" s="10" t="s">
        <v>1615</v>
      </c>
      <c r="G23" s="32" t="s">
        <v>1526</v>
      </c>
      <c r="H23" s="7" t="s">
        <v>126</v>
      </c>
      <c r="I23" s="6" t="s">
        <v>1616</v>
      </c>
      <c r="J23" s="29">
        <v>44577</v>
      </c>
      <c r="K23" s="9">
        <v>14</v>
      </c>
      <c r="L23" s="15" t="s">
        <v>129</v>
      </c>
      <c r="M23" s="9" t="s">
        <v>1617</v>
      </c>
      <c r="N23" s="6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63" customHeight="1">
      <c r="A24" s="32" t="s">
        <v>1605</v>
      </c>
      <c r="B24" s="4" t="s">
        <v>93</v>
      </c>
      <c r="C24" s="4">
        <v>390</v>
      </c>
      <c r="D24" s="3">
        <v>44572</v>
      </c>
      <c r="E24" s="99" t="s">
        <v>1518</v>
      </c>
      <c r="F24" s="10" t="s">
        <v>1619</v>
      </c>
      <c r="G24" s="32" t="s">
        <v>1526</v>
      </c>
      <c r="H24" s="7" t="s">
        <v>126</v>
      </c>
      <c r="I24" s="6" t="s">
        <v>1620</v>
      </c>
      <c r="J24" s="29">
        <v>44577</v>
      </c>
      <c r="K24" s="9">
        <v>15</v>
      </c>
      <c r="L24" s="15" t="s">
        <v>129</v>
      </c>
      <c r="M24" s="9" t="s">
        <v>1621</v>
      </c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6" spans="1:37" ht="54" customHeight="1">
      <c r="A26" s="32" t="s">
        <v>1697</v>
      </c>
      <c r="B26" s="4" t="s">
        <v>99</v>
      </c>
      <c r="C26" s="4">
        <v>71</v>
      </c>
      <c r="D26" s="29">
        <v>44568</v>
      </c>
      <c r="E26" s="10" t="s">
        <v>1698</v>
      </c>
      <c r="F26" s="10" t="s">
        <v>1700</v>
      </c>
      <c r="G26" s="32" t="s">
        <v>1691</v>
      </c>
      <c r="H26" s="7" t="s">
        <v>126</v>
      </c>
      <c r="I26" s="6" t="s">
        <v>1460</v>
      </c>
      <c r="J26" s="29">
        <v>44580</v>
      </c>
      <c r="K26" s="9">
        <v>1</v>
      </c>
      <c r="L26" s="15" t="s">
        <v>129</v>
      </c>
      <c r="M26" s="9" t="s">
        <v>1540</v>
      </c>
      <c r="N26" s="6"/>
    </row>
    <row r="27" spans="1:37" ht="54" customHeight="1">
      <c r="A27" s="32" t="s">
        <v>1697</v>
      </c>
      <c r="B27" s="4" t="s">
        <v>100</v>
      </c>
      <c r="C27" s="4">
        <v>410</v>
      </c>
      <c r="D27" s="29">
        <v>44579</v>
      </c>
      <c r="E27" s="10" t="s">
        <v>1698</v>
      </c>
      <c r="F27" s="10" t="s">
        <v>1701</v>
      </c>
      <c r="G27" s="32" t="s">
        <v>1627</v>
      </c>
      <c r="H27" s="7" t="s">
        <v>126</v>
      </c>
      <c r="I27" s="6" t="s">
        <v>1702</v>
      </c>
      <c r="J27" s="29">
        <v>44580</v>
      </c>
      <c r="K27" s="9">
        <v>2</v>
      </c>
      <c r="L27" s="15" t="s">
        <v>129</v>
      </c>
      <c r="M27" s="9" t="s">
        <v>1703</v>
      </c>
      <c r="N27" s="6"/>
    </row>
    <row r="28" spans="1:37" ht="54" customHeight="1">
      <c r="A28" s="32" t="s">
        <v>1704</v>
      </c>
      <c r="B28" s="4" t="s">
        <v>100</v>
      </c>
      <c r="C28" s="4">
        <v>410</v>
      </c>
      <c r="D28" s="29">
        <v>44579</v>
      </c>
      <c r="E28" s="10" t="s">
        <v>1705</v>
      </c>
      <c r="F28" s="10" t="s">
        <v>1706</v>
      </c>
      <c r="G28" s="32" t="s">
        <v>1627</v>
      </c>
      <c r="H28" s="7" t="s">
        <v>126</v>
      </c>
      <c r="I28" s="6" t="s">
        <v>878</v>
      </c>
      <c r="J28" s="29">
        <v>44580</v>
      </c>
      <c r="K28" s="9">
        <v>3</v>
      </c>
      <c r="L28" s="15" t="s">
        <v>129</v>
      </c>
      <c r="M28" s="9" t="s">
        <v>874</v>
      </c>
      <c r="N28" s="6"/>
    </row>
    <row r="29" spans="1:37" ht="54" customHeight="1">
      <c r="A29" s="32" t="s">
        <v>1704</v>
      </c>
      <c r="B29" s="4" t="s">
        <v>99</v>
      </c>
      <c r="C29" s="4">
        <v>71</v>
      </c>
      <c r="D29" s="29">
        <v>44568</v>
      </c>
      <c r="E29" s="10" t="s">
        <v>1705</v>
      </c>
      <c r="F29" s="10" t="s">
        <v>1708</v>
      </c>
      <c r="G29" s="32" t="s">
        <v>1627</v>
      </c>
      <c r="H29" s="7" t="s">
        <v>126</v>
      </c>
      <c r="I29" s="6" t="s">
        <v>1405</v>
      </c>
      <c r="J29" s="29">
        <v>44580</v>
      </c>
      <c r="K29" s="9">
        <v>5</v>
      </c>
      <c r="L29" s="15" t="s">
        <v>129</v>
      </c>
      <c r="M29" s="9" t="s">
        <v>1502</v>
      </c>
      <c r="N29" s="6"/>
    </row>
    <row r="30" spans="1:37" ht="54" customHeight="1">
      <c r="A30" s="32" t="s">
        <v>1713</v>
      </c>
      <c r="B30" s="4" t="s">
        <v>99</v>
      </c>
      <c r="C30" s="4">
        <v>71</v>
      </c>
      <c r="D30" s="29">
        <v>44568</v>
      </c>
      <c r="E30" s="10" t="s">
        <v>1714</v>
      </c>
      <c r="F30" s="10" t="s">
        <v>1715</v>
      </c>
      <c r="G30" s="32" t="s">
        <v>1691</v>
      </c>
      <c r="H30" s="7" t="s">
        <v>126</v>
      </c>
      <c r="I30" s="6" t="s">
        <v>1359</v>
      </c>
      <c r="J30" s="29">
        <v>44580</v>
      </c>
      <c r="K30" s="9">
        <v>8</v>
      </c>
      <c r="L30" s="15" t="s">
        <v>129</v>
      </c>
      <c r="M30" s="9" t="s">
        <v>1367</v>
      </c>
      <c r="N30" s="6"/>
    </row>
    <row r="31" spans="1:37" ht="54" customHeight="1">
      <c r="A31" s="32" t="s">
        <v>1713</v>
      </c>
      <c r="B31" s="4" t="s">
        <v>100</v>
      </c>
      <c r="C31" s="4">
        <v>410</v>
      </c>
      <c r="D31" s="29">
        <v>44579</v>
      </c>
      <c r="E31" s="10" t="s">
        <v>1714</v>
      </c>
      <c r="F31" s="10" t="s">
        <v>1716</v>
      </c>
      <c r="G31" s="32" t="s">
        <v>1691</v>
      </c>
      <c r="H31" s="7" t="s">
        <v>126</v>
      </c>
      <c r="I31" s="6" t="s">
        <v>1370</v>
      </c>
      <c r="J31" s="29">
        <v>44580</v>
      </c>
      <c r="K31" s="9">
        <v>9</v>
      </c>
      <c r="L31" s="15" t="s">
        <v>129</v>
      </c>
      <c r="M31" s="9" t="s">
        <v>1362</v>
      </c>
      <c r="N31" s="6"/>
    </row>
    <row r="32" spans="1:37" ht="16.5" customHeight="1">
      <c r="G32" s="32"/>
      <c r="H32" s="7"/>
      <c r="I32" s="6"/>
      <c r="J32" s="29"/>
      <c r="K32" s="9"/>
      <c r="L32" s="15"/>
      <c r="M32" s="9"/>
      <c r="N32" s="6"/>
    </row>
    <row r="33" ht="54" customHeight="1"/>
    <row r="34" ht="54" customHeight="1"/>
  </sheetData>
  <phoneticPr fontId="1" type="noConversion"/>
  <dataValidations count="1">
    <dataValidation type="list" allowBlank="1" showErrorMessage="1" errorTitle="错误提示" error="请输入下拉列表中的一个值" sqref="B1:B3 Q3 B4 Q4 B5 Q5 B6 Q6 B7:B8 Q8 B9:B24 B27:B31" xr:uid="{00000000-0002-0000-0000-000000000000}">
      <formula1>"男,女,—"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0"/>
  <sheetViews>
    <sheetView workbookViewId="0">
      <selection activeCell="F11" sqref="F11"/>
    </sheetView>
  </sheetViews>
  <sheetFormatPr baseColWidth="10" defaultColWidth="10" defaultRowHeight="16.5" customHeight="1"/>
  <cols>
    <col min="1" max="1" width="13" customWidth="1"/>
  </cols>
  <sheetData>
    <row r="2" spans="1:3" ht="16.5" customHeight="1">
      <c r="A2" s="31" t="s">
        <v>1823</v>
      </c>
      <c r="B2" t="s">
        <v>1824</v>
      </c>
    </row>
    <row r="4" spans="1:3" ht="16.5" customHeight="1">
      <c r="A4" s="600" t="s">
        <v>1825</v>
      </c>
      <c r="B4" t="s">
        <v>1826</v>
      </c>
    </row>
    <row r="5" spans="1:3" ht="16.5" customHeight="1">
      <c r="A5" s="600"/>
      <c r="B5" t="s">
        <v>1827</v>
      </c>
    </row>
    <row r="6" spans="1:3" ht="16.5" customHeight="1">
      <c r="A6" s="600"/>
      <c r="B6" t="s">
        <v>1828</v>
      </c>
      <c r="C6" t="s">
        <v>1829</v>
      </c>
    </row>
    <row r="7" spans="1:3" ht="16.5" customHeight="1">
      <c r="A7" s="600"/>
      <c r="B7" t="s">
        <v>1830</v>
      </c>
      <c r="C7" t="s">
        <v>1831</v>
      </c>
    </row>
    <row r="9" spans="1:3" ht="16.5" customHeight="1">
      <c r="A9" s="600" t="s">
        <v>1832</v>
      </c>
      <c r="B9" t="s">
        <v>1833</v>
      </c>
    </row>
    <row r="10" spans="1:3" ht="16.5" customHeight="1">
      <c r="A10" s="600"/>
      <c r="B10" t="s">
        <v>1834</v>
      </c>
    </row>
    <row r="11" spans="1:3" ht="16.5" customHeight="1">
      <c r="A11" s="600"/>
      <c r="B11" t="s">
        <v>1835</v>
      </c>
    </row>
    <row r="12" spans="1:3" ht="16.5" customHeight="1">
      <c r="A12" s="600"/>
      <c r="B12" t="s">
        <v>1836</v>
      </c>
    </row>
    <row r="13" spans="1:3" ht="16.5" customHeight="1">
      <c r="A13" s="600"/>
      <c r="B13" t="s">
        <v>1837</v>
      </c>
    </row>
    <row r="14" spans="1:3" ht="16.5" customHeight="1">
      <c r="A14" s="600"/>
      <c r="B14" t="s">
        <v>1838</v>
      </c>
    </row>
    <row r="15" spans="1:3" ht="16.5" customHeight="1">
      <c r="A15" s="600"/>
      <c r="B15" t="s">
        <v>1839</v>
      </c>
    </row>
    <row r="16" spans="1:3" ht="16.5" customHeight="1">
      <c r="A16" s="600"/>
      <c r="B16" t="s">
        <v>1840</v>
      </c>
    </row>
    <row r="17" spans="1:2" ht="16.5" customHeight="1">
      <c r="A17" s="600"/>
      <c r="B17" t="s">
        <v>1841</v>
      </c>
    </row>
    <row r="18" spans="1:2" ht="16.5" customHeight="1">
      <c r="A18" s="600"/>
      <c r="B18" t="s">
        <v>1842</v>
      </c>
    </row>
    <row r="19" spans="1:2" ht="16.5" customHeight="1">
      <c r="A19" s="600"/>
      <c r="B19" t="s">
        <v>1843</v>
      </c>
    </row>
    <row r="20" spans="1:2" ht="16.5" customHeight="1">
      <c r="A20" s="600"/>
      <c r="B20" t="s">
        <v>1844</v>
      </c>
    </row>
  </sheetData>
  <mergeCells count="2">
    <mergeCell ref="A4:A7"/>
    <mergeCell ref="A9:A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topLeftCell="A25" workbookViewId="0">
      <selection activeCell="G53" sqref="G53"/>
    </sheetView>
  </sheetViews>
  <sheetFormatPr baseColWidth="10" defaultColWidth="10" defaultRowHeight="16.5" customHeight="1"/>
  <sheetData>
    <row r="1" spans="1:6" ht="16.5" customHeight="1">
      <c r="A1" s="127" t="s">
        <v>0</v>
      </c>
      <c r="B1" s="127" t="s">
        <v>1</v>
      </c>
      <c r="C1" s="127" t="s">
        <v>2</v>
      </c>
      <c r="D1" s="127" t="s">
        <v>3</v>
      </c>
      <c r="E1" s="127" t="s">
        <v>4</v>
      </c>
    </row>
    <row r="2" spans="1:6" ht="16.5" customHeight="1">
      <c r="A2" s="127">
        <v>1</v>
      </c>
      <c r="B2" s="127">
        <v>228</v>
      </c>
      <c r="C2" s="128" t="s">
        <v>5</v>
      </c>
      <c r="D2" s="128" t="s">
        <v>6</v>
      </c>
      <c r="E2" s="128">
        <v>147654</v>
      </c>
    </row>
    <row r="3" spans="1:6" ht="16.5" customHeight="1">
      <c r="A3" s="127">
        <v>2</v>
      </c>
      <c r="B3" s="127">
        <v>127</v>
      </c>
      <c r="C3" s="128" t="s">
        <v>7</v>
      </c>
      <c r="D3" s="128" t="s">
        <v>8</v>
      </c>
      <c r="E3" s="128">
        <v>217332</v>
      </c>
      <c r="F3" t="s">
        <v>9</v>
      </c>
    </row>
    <row r="4" spans="1:6" ht="16.5" customHeight="1">
      <c r="A4" s="127">
        <v>3</v>
      </c>
      <c r="B4" s="127">
        <v>120</v>
      </c>
      <c r="C4" s="128" t="s">
        <v>10</v>
      </c>
      <c r="D4" s="128" t="s">
        <v>11</v>
      </c>
      <c r="E4" s="128">
        <v>244227</v>
      </c>
    </row>
    <row r="5" spans="1:6" ht="16.5" customHeight="1">
      <c r="A5" s="127">
        <v>4</v>
      </c>
      <c r="B5" s="127">
        <v>34</v>
      </c>
      <c r="C5" s="128" t="s">
        <v>12</v>
      </c>
      <c r="D5" s="128" t="s">
        <v>13</v>
      </c>
      <c r="E5" s="128">
        <v>244203</v>
      </c>
    </row>
    <row r="6" spans="1:6" ht="16.5" customHeight="1">
      <c r="A6" s="127">
        <v>5</v>
      </c>
      <c r="B6" s="127">
        <v>231</v>
      </c>
      <c r="C6" s="128" t="s">
        <v>14</v>
      </c>
      <c r="D6" s="128" t="s">
        <v>15</v>
      </c>
      <c r="E6" s="128">
        <v>244143</v>
      </c>
    </row>
    <row r="7" spans="1:6" ht="16.5" customHeight="1">
      <c r="A7" s="127">
        <v>6</v>
      </c>
      <c r="B7" s="127">
        <v>167</v>
      </c>
      <c r="C7" s="128" t="s">
        <v>16</v>
      </c>
      <c r="D7" s="128" t="s">
        <v>17</v>
      </c>
      <c r="E7" s="128">
        <v>244291</v>
      </c>
    </row>
    <row r="8" spans="1:6" ht="16.5" customHeight="1">
      <c r="A8" s="127">
        <v>7</v>
      </c>
      <c r="B8" s="127">
        <v>197</v>
      </c>
      <c r="C8" s="128" t="s">
        <v>18</v>
      </c>
      <c r="D8" s="128" t="s">
        <v>19</v>
      </c>
      <c r="E8" s="128">
        <v>235378</v>
      </c>
    </row>
    <row r="9" spans="1:6" ht="16.5" customHeight="1">
      <c r="A9" s="127">
        <v>8</v>
      </c>
      <c r="B9" s="127">
        <v>30</v>
      </c>
      <c r="C9" s="128" t="s">
        <v>20</v>
      </c>
      <c r="D9" s="128" t="s">
        <v>21</v>
      </c>
      <c r="E9" s="128">
        <v>193816</v>
      </c>
    </row>
    <row r="10" spans="1:6" ht="16.5" customHeight="1">
      <c r="A10" s="127">
        <v>9</v>
      </c>
      <c r="B10" s="127">
        <v>52</v>
      </c>
      <c r="C10" s="128" t="s">
        <v>22</v>
      </c>
      <c r="D10" s="128" t="s">
        <v>23</v>
      </c>
      <c r="E10" s="128">
        <v>244423</v>
      </c>
    </row>
    <row r="11" spans="1:6" ht="16.5" customHeight="1">
      <c r="A11" s="127">
        <v>10</v>
      </c>
      <c r="B11" s="127">
        <v>311</v>
      </c>
      <c r="C11" s="128" t="s">
        <v>24</v>
      </c>
      <c r="D11" s="128" t="s">
        <v>25</v>
      </c>
      <c r="E11" s="128">
        <v>244283</v>
      </c>
    </row>
    <row r="12" spans="1:6" ht="16.5" customHeight="1">
      <c r="A12" s="127">
        <v>11</v>
      </c>
      <c r="B12" s="127">
        <v>288</v>
      </c>
      <c r="C12" s="128" t="s">
        <v>26</v>
      </c>
      <c r="D12" s="128" t="s">
        <v>27</v>
      </c>
      <c r="E12" s="128">
        <v>244511</v>
      </c>
    </row>
    <row r="13" spans="1:6" ht="16.5" customHeight="1">
      <c r="A13" s="127">
        <v>12</v>
      </c>
      <c r="B13" s="127">
        <v>180</v>
      </c>
      <c r="C13" s="128" t="s">
        <v>28</v>
      </c>
      <c r="D13" s="128" t="s">
        <v>29</v>
      </c>
      <c r="E13" s="128">
        <v>243961</v>
      </c>
    </row>
    <row r="14" spans="1:6" ht="16.5" customHeight="1">
      <c r="A14" s="127">
        <v>13</v>
      </c>
      <c r="B14" s="127">
        <v>130</v>
      </c>
      <c r="C14" s="128" t="s">
        <v>30</v>
      </c>
      <c r="D14" s="128" t="s">
        <v>31</v>
      </c>
      <c r="E14" s="128">
        <v>244599</v>
      </c>
    </row>
    <row r="15" spans="1:6" ht="16.5" customHeight="1">
      <c r="A15" s="127">
        <v>14</v>
      </c>
      <c r="B15" s="127">
        <v>222</v>
      </c>
      <c r="C15" s="128" t="s">
        <v>32</v>
      </c>
      <c r="D15" s="128" t="s">
        <v>33</v>
      </c>
      <c r="E15" s="128">
        <v>243997</v>
      </c>
    </row>
    <row r="16" spans="1:6" ht="16.5" customHeight="1">
      <c r="A16" s="127">
        <v>15</v>
      </c>
      <c r="B16" s="127">
        <v>420</v>
      </c>
      <c r="C16" s="128" t="s">
        <v>34</v>
      </c>
      <c r="D16" s="128" t="s">
        <v>35</v>
      </c>
      <c r="E16" s="128">
        <v>244456</v>
      </c>
    </row>
    <row r="17" spans="1:5" ht="16.5" customHeight="1">
      <c r="A17" s="127">
        <v>16</v>
      </c>
      <c r="B17" s="127">
        <v>253</v>
      </c>
      <c r="C17" s="128" t="s">
        <v>36</v>
      </c>
      <c r="D17" s="128" t="s">
        <v>37</v>
      </c>
      <c r="E17" s="128">
        <v>244712</v>
      </c>
    </row>
    <row r="18" spans="1:5" ht="16.5" customHeight="1">
      <c r="A18" s="127">
        <v>17</v>
      </c>
      <c r="B18" s="127">
        <v>395</v>
      </c>
      <c r="C18" s="128" t="s">
        <v>38</v>
      </c>
      <c r="D18" s="128" t="s">
        <v>39</v>
      </c>
      <c r="E18" s="128">
        <v>244730</v>
      </c>
    </row>
    <row r="19" spans="1:5" ht="16.5" customHeight="1">
      <c r="A19" s="127">
        <v>18</v>
      </c>
      <c r="B19" s="127">
        <v>72</v>
      </c>
      <c r="C19" s="128" t="s">
        <v>40</v>
      </c>
      <c r="D19" s="128" t="s">
        <v>41</v>
      </c>
      <c r="E19" s="128">
        <v>239989</v>
      </c>
    </row>
    <row r="20" spans="1:5" ht="16.5" customHeight="1">
      <c r="A20" s="127">
        <v>19</v>
      </c>
      <c r="B20" s="127">
        <v>139</v>
      </c>
      <c r="C20" s="128" t="s">
        <v>42</v>
      </c>
      <c r="D20" s="128" t="s">
        <v>43</v>
      </c>
      <c r="E20" s="128">
        <v>243707</v>
      </c>
    </row>
    <row r="21" spans="1:5" ht="16.5" customHeight="1">
      <c r="A21" s="127">
        <v>20</v>
      </c>
      <c r="B21" s="127">
        <v>211</v>
      </c>
      <c r="C21" s="128" t="s">
        <v>44</v>
      </c>
      <c r="D21" s="128" t="s">
        <v>45</v>
      </c>
      <c r="E21" s="128">
        <v>244788</v>
      </c>
    </row>
    <row r="22" spans="1:5" ht="16.5" customHeight="1">
      <c r="A22" s="127">
        <v>21</v>
      </c>
      <c r="B22" s="127">
        <v>22</v>
      </c>
      <c r="C22" s="128" t="s">
        <v>46</v>
      </c>
      <c r="D22" s="128" t="s">
        <v>47</v>
      </c>
      <c r="E22" s="128">
        <v>243911</v>
      </c>
    </row>
    <row r="23" spans="1:5" ht="16.5" customHeight="1">
      <c r="A23" s="127">
        <v>22</v>
      </c>
      <c r="B23" s="127">
        <v>350</v>
      </c>
      <c r="C23" s="128" t="s">
        <v>48</v>
      </c>
      <c r="D23" s="128" t="s">
        <v>49</v>
      </c>
      <c r="E23" s="128">
        <v>244820</v>
      </c>
    </row>
    <row r="24" spans="1:5" ht="16.5" customHeight="1">
      <c r="A24" s="127">
        <v>23</v>
      </c>
      <c r="B24" s="127">
        <v>416</v>
      </c>
      <c r="C24" s="128" t="s">
        <v>50</v>
      </c>
      <c r="D24" s="128" t="s">
        <v>51</v>
      </c>
      <c r="E24" s="128">
        <v>244875</v>
      </c>
    </row>
    <row r="25" spans="1:5" ht="16.5" customHeight="1">
      <c r="A25" s="127">
        <v>24</v>
      </c>
      <c r="B25" s="127">
        <v>201</v>
      </c>
      <c r="C25" s="128" t="s">
        <v>52</v>
      </c>
      <c r="D25" s="128" t="s">
        <v>53</v>
      </c>
      <c r="E25" s="128">
        <v>244877</v>
      </c>
    </row>
    <row r="26" spans="1:5" ht="16.5" customHeight="1">
      <c r="A26" s="127">
        <v>25</v>
      </c>
      <c r="B26" s="127">
        <v>388</v>
      </c>
      <c r="C26" s="128" t="s">
        <v>54</v>
      </c>
      <c r="D26" s="128" t="s">
        <v>55</v>
      </c>
      <c r="E26" s="128">
        <v>244872</v>
      </c>
    </row>
    <row r="27" spans="1:5" ht="16.5" customHeight="1">
      <c r="A27" s="127">
        <v>26</v>
      </c>
      <c r="B27" s="127">
        <v>351</v>
      </c>
      <c r="C27" s="128" t="s">
        <v>56</v>
      </c>
      <c r="D27" s="128" t="s">
        <v>57</v>
      </c>
      <c r="E27" s="128">
        <v>244909</v>
      </c>
    </row>
    <row r="28" spans="1:5" ht="16.5" customHeight="1">
      <c r="A28" s="127">
        <v>27</v>
      </c>
      <c r="B28" s="127">
        <v>193</v>
      </c>
      <c r="C28" s="128" t="s">
        <v>58</v>
      </c>
      <c r="D28" s="128" t="s">
        <v>59</v>
      </c>
      <c r="E28" s="128">
        <v>243710</v>
      </c>
    </row>
    <row r="29" spans="1:5" ht="16.5" customHeight="1">
      <c r="A29" s="127">
        <v>28</v>
      </c>
      <c r="B29" s="127">
        <v>430</v>
      </c>
      <c r="C29" s="128" t="s">
        <v>24</v>
      </c>
      <c r="D29" s="128" t="s">
        <v>60</v>
      </c>
      <c r="E29" s="128">
        <v>245198</v>
      </c>
    </row>
    <row r="30" spans="1:5" ht="16.5" customHeight="1">
      <c r="A30" s="127">
        <v>29</v>
      </c>
      <c r="B30" s="127">
        <v>171</v>
      </c>
      <c r="C30" s="128" t="s">
        <v>61</v>
      </c>
      <c r="D30" s="128" t="s">
        <v>62</v>
      </c>
      <c r="E30" s="128">
        <v>245267</v>
      </c>
    </row>
    <row r="31" spans="1:5" ht="16.5" customHeight="1">
      <c r="A31" s="127">
        <v>30</v>
      </c>
      <c r="B31" s="127">
        <v>458</v>
      </c>
      <c r="C31" s="128" t="s">
        <v>63</v>
      </c>
      <c r="D31" s="128" t="s">
        <v>64</v>
      </c>
      <c r="E31" s="128">
        <v>245401</v>
      </c>
    </row>
    <row r="32" spans="1:5" ht="16.5" customHeight="1">
      <c r="A32" s="127">
        <v>31</v>
      </c>
      <c r="B32" s="127">
        <v>400</v>
      </c>
      <c r="C32" s="128" t="s">
        <v>65</v>
      </c>
      <c r="D32" s="128" t="s">
        <v>66</v>
      </c>
      <c r="E32" s="128">
        <v>245431</v>
      </c>
    </row>
    <row r="33" spans="1:5" ht="16.5" customHeight="1">
      <c r="A33" s="127">
        <v>32</v>
      </c>
      <c r="B33" s="127">
        <v>312</v>
      </c>
      <c r="C33" s="128" t="s">
        <v>67</v>
      </c>
      <c r="D33" s="128" t="s">
        <v>68</v>
      </c>
      <c r="E33" s="128">
        <v>245439</v>
      </c>
    </row>
    <row r="34" spans="1:5" ht="16.5" customHeight="1">
      <c r="A34" s="127">
        <v>33</v>
      </c>
      <c r="B34" s="127">
        <v>28</v>
      </c>
      <c r="C34" s="128" t="s">
        <v>69</v>
      </c>
      <c r="D34" s="128" t="s">
        <v>70</v>
      </c>
      <c r="E34" s="128">
        <v>245471</v>
      </c>
    </row>
    <row r="35" spans="1:5" ht="16.5" customHeight="1">
      <c r="A35" s="127">
        <v>34</v>
      </c>
      <c r="B35" s="127">
        <v>53</v>
      </c>
      <c r="C35" s="128" t="s">
        <v>71</v>
      </c>
      <c r="D35" s="128" t="s">
        <v>72</v>
      </c>
      <c r="E35" s="128">
        <v>245553</v>
      </c>
    </row>
    <row r="36" spans="1:5" ht="16.5" customHeight="1">
      <c r="A36" s="127">
        <v>35</v>
      </c>
      <c r="B36" s="127">
        <v>154</v>
      </c>
      <c r="C36" s="128" t="s">
        <v>73</v>
      </c>
      <c r="D36" s="128" t="s">
        <v>74</v>
      </c>
      <c r="E36" s="128">
        <v>245539</v>
      </c>
    </row>
    <row r="37" spans="1:5" ht="16.5" customHeight="1">
      <c r="A37" s="127">
        <v>36</v>
      </c>
      <c r="B37" s="127">
        <v>401</v>
      </c>
      <c r="C37" s="128" t="s">
        <v>75</v>
      </c>
      <c r="D37" s="128" t="s">
        <v>76</v>
      </c>
      <c r="E37" s="128">
        <v>244912</v>
      </c>
    </row>
    <row r="38" spans="1:5" ht="16.5" customHeight="1">
      <c r="A38" s="127">
        <v>37</v>
      </c>
      <c r="B38" s="127">
        <v>305</v>
      </c>
      <c r="C38" s="128" t="s">
        <v>77</v>
      </c>
      <c r="D38" s="128" t="s">
        <v>78</v>
      </c>
      <c r="E38" s="128">
        <v>245623</v>
      </c>
    </row>
    <row r="39" spans="1:5" ht="16.5" customHeight="1">
      <c r="A39" s="127">
        <v>38</v>
      </c>
      <c r="B39" s="127">
        <v>173</v>
      </c>
      <c r="C39" s="128" t="s">
        <v>79</v>
      </c>
      <c r="D39" s="128" t="s">
        <v>80</v>
      </c>
      <c r="E39" s="128">
        <v>244954</v>
      </c>
    </row>
    <row r="40" spans="1:5" ht="16.5" customHeight="1">
      <c r="A40" s="127">
        <v>39</v>
      </c>
      <c r="B40" s="127">
        <v>357</v>
      </c>
      <c r="C40" s="128" t="s">
        <v>81</v>
      </c>
      <c r="D40" s="128" t="s">
        <v>82</v>
      </c>
      <c r="E40" s="128">
        <v>243608</v>
      </c>
    </row>
    <row r="41" spans="1:5" ht="16.5" customHeight="1">
      <c r="A41" s="127">
        <v>40</v>
      </c>
      <c r="B41" s="127">
        <v>125</v>
      </c>
      <c r="C41" s="128" t="s">
        <v>83</v>
      </c>
      <c r="D41" s="128" t="s">
        <v>84</v>
      </c>
      <c r="E41" s="128">
        <v>245468</v>
      </c>
    </row>
    <row r="42" spans="1:5" ht="16.5" customHeight="1">
      <c r="A42" s="127">
        <v>41</v>
      </c>
      <c r="B42" s="127">
        <v>234</v>
      </c>
      <c r="C42" s="128" t="s">
        <v>85</v>
      </c>
      <c r="D42" s="128" t="s">
        <v>86</v>
      </c>
      <c r="E42" s="128">
        <v>245978</v>
      </c>
    </row>
    <row r="43" spans="1:5" ht="16.5" customHeight="1">
      <c r="A43" s="127">
        <v>42</v>
      </c>
      <c r="B43" s="127">
        <v>283</v>
      </c>
      <c r="C43" s="128" t="s">
        <v>87</v>
      </c>
      <c r="D43" s="128" t="s">
        <v>88</v>
      </c>
      <c r="E43" s="128">
        <v>245994</v>
      </c>
    </row>
    <row r="44" spans="1:5" ht="16.5" customHeight="1">
      <c r="A44" s="127">
        <v>43</v>
      </c>
      <c r="B44" s="127">
        <v>264</v>
      </c>
      <c r="C44" s="128" t="s">
        <v>89</v>
      </c>
      <c r="D44" s="128" t="s">
        <v>90</v>
      </c>
      <c r="E44" s="128">
        <v>245693</v>
      </c>
    </row>
    <row r="45" spans="1:5" ht="16.5" customHeight="1">
      <c r="A45" s="127">
        <v>44</v>
      </c>
      <c r="B45" s="127">
        <v>440</v>
      </c>
      <c r="C45" s="128" t="s">
        <v>91</v>
      </c>
      <c r="D45" s="128" t="s">
        <v>92</v>
      </c>
      <c r="E45" s="128">
        <v>246037</v>
      </c>
    </row>
    <row r="46" spans="1:5" ht="16.5" customHeight="1">
      <c r="A46" s="127">
        <v>45</v>
      </c>
      <c r="B46" s="127">
        <v>390</v>
      </c>
      <c r="C46" s="128" t="s">
        <v>93</v>
      </c>
      <c r="D46" s="128" t="s">
        <v>94</v>
      </c>
      <c r="E46" s="128">
        <v>246128</v>
      </c>
    </row>
    <row r="47" spans="1:5" ht="16.5" customHeight="1">
      <c r="A47" s="127">
        <v>46</v>
      </c>
      <c r="B47" s="127">
        <v>374</v>
      </c>
      <c r="C47" s="128" t="s">
        <v>95</v>
      </c>
      <c r="D47" s="128" t="s">
        <v>96</v>
      </c>
      <c r="E47" s="128">
        <v>245885</v>
      </c>
    </row>
    <row r="48" spans="1:5" ht="16.5" customHeight="1">
      <c r="A48" s="127">
        <v>47</v>
      </c>
      <c r="B48">
        <v>298</v>
      </c>
      <c r="C48" s="128" t="s">
        <v>97</v>
      </c>
      <c r="D48" s="128" t="s">
        <v>98</v>
      </c>
      <c r="E48" s="128">
        <v>245778</v>
      </c>
    </row>
    <row r="49" spans="1:5" ht="16.5" customHeight="1">
      <c r="A49" s="127">
        <v>48</v>
      </c>
      <c r="B49">
        <v>71</v>
      </c>
      <c r="C49" s="128" t="s">
        <v>99</v>
      </c>
      <c r="D49" s="128"/>
      <c r="E49" s="128"/>
    </row>
    <row r="50" spans="1:5" ht="16.5" customHeight="1">
      <c r="A50" s="127">
        <v>49</v>
      </c>
      <c r="B50">
        <v>410</v>
      </c>
      <c r="C50" s="128" t="s">
        <v>100</v>
      </c>
      <c r="D50" s="128"/>
      <c r="E50" s="128"/>
    </row>
    <row r="51" spans="1:5" ht="16.5" customHeight="1">
      <c r="A51" s="127">
        <v>50</v>
      </c>
      <c r="C51" s="128"/>
      <c r="D51" s="128"/>
      <c r="E51" s="128"/>
    </row>
    <row r="52" spans="1:5" ht="16.5" customHeight="1">
      <c r="A52" s="127">
        <v>51</v>
      </c>
      <c r="C52" s="128"/>
      <c r="D52" s="128"/>
      <c r="E52" s="128"/>
    </row>
    <row r="53" spans="1:5" ht="16.5" customHeight="1">
      <c r="A53" s="127">
        <v>52</v>
      </c>
    </row>
    <row r="54" spans="1:5" ht="16.5" customHeight="1">
      <c r="A54" s="127">
        <v>53</v>
      </c>
    </row>
    <row r="55" spans="1:5" ht="16.5" customHeight="1">
      <c r="A55" s="127">
        <v>54</v>
      </c>
    </row>
    <row r="56" spans="1:5" ht="16.5" customHeight="1">
      <c r="A56" s="127">
        <v>55</v>
      </c>
    </row>
    <row r="57" spans="1:5" ht="16.5" customHeight="1">
      <c r="A57" s="127">
        <v>56</v>
      </c>
    </row>
    <row r="58" spans="1:5" ht="16.5" customHeight="1">
      <c r="A58" s="127">
        <v>57</v>
      </c>
    </row>
    <row r="59" spans="1:5" ht="16.5" customHeight="1">
      <c r="A59" s="127">
        <v>58</v>
      </c>
    </row>
    <row r="60" spans="1:5" ht="16.5" customHeight="1">
      <c r="A60" s="127">
        <v>59</v>
      </c>
    </row>
    <row r="61" spans="1:5" ht="16.5" customHeight="1">
      <c r="A61" s="127">
        <v>60</v>
      </c>
    </row>
    <row r="62" spans="1:5" ht="16.5" customHeight="1">
      <c r="A62" s="127">
        <v>61</v>
      </c>
    </row>
    <row r="63" spans="1:5" ht="16.5" customHeight="1">
      <c r="A63" s="127">
        <v>62</v>
      </c>
    </row>
    <row r="64" spans="1:5" ht="16.5" customHeight="1">
      <c r="A64" s="127">
        <v>63</v>
      </c>
    </row>
    <row r="65" spans="1:1" ht="16.5" customHeight="1">
      <c r="A65" s="127">
        <v>64</v>
      </c>
    </row>
    <row r="66" spans="1:1" ht="16.5" customHeight="1">
      <c r="A66" s="127">
        <v>65</v>
      </c>
    </row>
    <row r="67" spans="1:1" ht="16.5" customHeight="1">
      <c r="A67" s="127">
        <v>66</v>
      </c>
    </row>
    <row r="68" spans="1:1" ht="16.5" customHeight="1">
      <c r="A68" s="127">
        <v>67</v>
      </c>
    </row>
    <row r="69" spans="1:1" ht="16.5" customHeight="1">
      <c r="A69" s="127">
        <v>68</v>
      </c>
    </row>
    <row r="70" spans="1:1" ht="16.5" customHeight="1">
      <c r="A70" s="127">
        <v>69</v>
      </c>
    </row>
    <row r="71" spans="1:1" ht="16.5" customHeight="1">
      <c r="A71" s="127">
        <v>70</v>
      </c>
    </row>
    <row r="72" spans="1:1" ht="16.5" customHeight="1">
      <c r="A72" s="127">
        <v>71</v>
      </c>
    </row>
    <row r="73" spans="1:1" ht="16.5" customHeight="1">
      <c r="A73" s="127">
        <v>72</v>
      </c>
    </row>
    <row r="74" spans="1:1" ht="16.5" customHeight="1">
      <c r="A74" s="127">
        <v>73</v>
      </c>
    </row>
    <row r="75" spans="1:1" ht="16.5" customHeight="1">
      <c r="A75" s="127">
        <v>74</v>
      </c>
    </row>
    <row r="76" spans="1:1" ht="16.5" customHeight="1">
      <c r="A76" s="127">
        <v>75</v>
      </c>
    </row>
    <row r="77" spans="1:1" ht="16.5" customHeight="1">
      <c r="A77" s="127">
        <v>76</v>
      </c>
    </row>
    <row r="78" spans="1:1" ht="16.5" customHeight="1">
      <c r="A78" s="127">
        <v>77</v>
      </c>
    </row>
    <row r="79" spans="1:1" ht="16.5" customHeight="1">
      <c r="A79" s="127">
        <v>78</v>
      </c>
    </row>
    <row r="80" spans="1:1" ht="16.5" customHeight="1">
      <c r="A80" s="127">
        <v>79</v>
      </c>
    </row>
    <row r="81" spans="1:1" ht="16.5" customHeight="1">
      <c r="A81" s="127">
        <v>80</v>
      </c>
    </row>
    <row r="82" spans="1:1" ht="16.5" customHeight="1">
      <c r="A82" s="127">
        <v>81</v>
      </c>
    </row>
    <row r="83" spans="1:1" ht="16.5" customHeight="1">
      <c r="A83" s="127">
        <v>82</v>
      </c>
    </row>
    <row r="84" spans="1:1" ht="16.5" customHeight="1">
      <c r="A84" s="127">
        <v>83</v>
      </c>
    </row>
    <row r="85" spans="1:1" ht="16.5" customHeight="1">
      <c r="A85" s="127">
        <v>84</v>
      </c>
    </row>
    <row r="86" spans="1:1" ht="16.5" customHeight="1">
      <c r="A86" s="127">
        <v>85</v>
      </c>
    </row>
    <row r="87" spans="1:1" ht="16.5" customHeight="1">
      <c r="A87" s="127">
        <v>86</v>
      </c>
    </row>
    <row r="88" spans="1:1" ht="16.5" customHeight="1">
      <c r="A88" s="127">
        <v>87</v>
      </c>
    </row>
    <row r="89" spans="1:1" ht="16.5" customHeight="1">
      <c r="A89" s="127">
        <v>88</v>
      </c>
    </row>
    <row r="90" spans="1:1" ht="16.5" customHeight="1">
      <c r="A90" s="127">
        <v>89</v>
      </c>
    </row>
    <row r="91" spans="1:1" ht="16.5" customHeight="1">
      <c r="A91" s="127">
        <v>90</v>
      </c>
    </row>
    <row r="92" spans="1:1" ht="16.5" customHeight="1">
      <c r="A92" s="127">
        <v>91</v>
      </c>
    </row>
    <row r="93" spans="1:1" ht="16.5" customHeight="1">
      <c r="A93" s="127">
        <v>92</v>
      </c>
    </row>
    <row r="94" spans="1:1" ht="16.5" customHeight="1">
      <c r="A94" s="127">
        <v>93</v>
      </c>
    </row>
    <row r="95" spans="1:1" ht="16.5" customHeight="1">
      <c r="A95" s="127">
        <v>94</v>
      </c>
    </row>
    <row r="96" spans="1:1" ht="16.5" customHeight="1">
      <c r="A96" s="127">
        <v>95</v>
      </c>
    </row>
    <row r="97" spans="1:1" ht="16.5" customHeight="1">
      <c r="A97" s="127">
        <v>96</v>
      </c>
    </row>
    <row r="98" spans="1:1" ht="16.5" customHeight="1">
      <c r="A98" s="127">
        <v>97</v>
      </c>
    </row>
    <row r="99" spans="1:1" ht="16.5" customHeight="1">
      <c r="A99" s="127">
        <v>98</v>
      </c>
    </row>
    <row r="100" spans="1:1" ht="16.5" customHeight="1">
      <c r="A100" s="127">
        <v>99</v>
      </c>
    </row>
    <row r="101" spans="1:1" ht="16.5" customHeight="1">
      <c r="A101" s="127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569"/>
  <sheetViews>
    <sheetView tabSelected="1" zoomScale="55" zoomScaleNormal="55" workbookViewId="0">
      <pane xSplit="6" ySplit="2" topLeftCell="G522" activePane="bottomRight" state="frozen"/>
      <selection pane="topRight"/>
      <selection pane="bottomLeft"/>
      <selection pane="bottomRight" activeCell="M490" sqref="M490"/>
    </sheetView>
  </sheetViews>
  <sheetFormatPr baseColWidth="10" defaultColWidth="10.83203125" defaultRowHeight="63" customHeight="1"/>
  <cols>
    <col min="1" max="1" width="9" style="2" customWidth="1"/>
    <col min="2" max="2" width="17.1640625" style="5" customWidth="1"/>
    <col min="3" max="3" width="8.33203125" style="2" customWidth="1"/>
    <col min="4" max="5" width="14.6640625" style="2" customWidth="1"/>
    <col min="6" max="6" width="10.6640625" style="2" customWidth="1"/>
    <col min="7" max="7" width="14.5" style="2" customWidth="1"/>
    <col min="8" max="8" width="17.33203125" style="2" customWidth="1"/>
    <col min="9" max="9" width="11.6640625" style="2" customWidth="1"/>
    <col min="10" max="10" width="19.33203125" style="5" customWidth="1"/>
    <col min="11" max="11" width="15.33203125" style="11" customWidth="1"/>
    <col min="12" max="12" width="16" style="11" customWidth="1"/>
    <col min="13" max="13" width="24.6640625" style="11" customWidth="1"/>
    <col min="14" max="14" width="26.6640625" style="11" customWidth="1"/>
    <col min="15" max="15" width="17.6640625" style="28" customWidth="1"/>
    <col min="16" max="16" width="9" style="2" customWidth="1"/>
    <col min="17" max="17" width="21.1640625" style="5" customWidth="1"/>
    <col min="18" max="18" width="21.1640625" style="103" customWidth="1"/>
    <col min="19" max="19" width="10.1640625" style="2" customWidth="1"/>
    <col min="20" max="20" width="9.1640625" style="14" customWidth="1"/>
    <col min="21" max="21" width="16.33203125" style="2" customWidth="1"/>
    <col min="22" max="22" width="21.1640625" style="5" customWidth="1"/>
    <col min="23" max="45" width="10.83203125" style="2"/>
  </cols>
  <sheetData>
    <row r="1" spans="1:22" ht="46.5" customHeight="1">
      <c r="A1" s="602" t="s">
        <v>101</v>
      </c>
      <c r="B1" s="601" t="s">
        <v>102</v>
      </c>
      <c r="C1" s="601"/>
      <c r="D1" s="601"/>
      <c r="E1" s="601"/>
      <c r="F1" s="601"/>
      <c r="G1" s="601"/>
      <c r="H1" s="601"/>
      <c r="I1" s="601"/>
      <c r="J1" s="601"/>
      <c r="K1" s="601"/>
      <c r="L1" s="601"/>
      <c r="M1" s="601"/>
      <c r="N1" s="601"/>
      <c r="O1" s="603" t="s">
        <v>103</v>
      </c>
      <c r="P1" s="604"/>
      <c r="Q1" s="604"/>
      <c r="R1" s="605"/>
      <c r="S1" s="604"/>
      <c r="T1" s="604"/>
      <c r="U1" s="605"/>
      <c r="V1" s="606"/>
    </row>
    <row r="2" spans="1:22" ht="61.5" customHeight="1">
      <c r="A2" s="602"/>
      <c r="B2" s="3" t="s">
        <v>104</v>
      </c>
      <c r="C2" s="4" t="s">
        <v>105</v>
      </c>
      <c r="D2" s="4" t="s">
        <v>3</v>
      </c>
      <c r="E2" s="4" t="s">
        <v>106</v>
      </c>
      <c r="F2" s="4" t="s">
        <v>107</v>
      </c>
      <c r="G2" s="4" t="s">
        <v>108</v>
      </c>
      <c r="H2" s="4" t="s">
        <v>109</v>
      </c>
      <c r="I2" s="4" t="s">
        <v>110</v>
      </c>
      <c r="J2" s="3" t="s">
        <v>111</v>
      </c>
      <c r="K2" s="98" t="s">
        <v>112</v>
      </c>
      <c r="L2" s="98" t="s">
        <v>113</v>
      </c>
      <c r="M2" s="3" t="s">
        <v>114</v>
      </c>
      <c r="N2" s="10" t="s">
        <v>115</v>
      </c>
      <c r="O2" s="29" t="s">
        <v>116</v>
      </c>
      <c r="P2" s="9" t="s">
        <v>117</v>
      </c>
      <c r="Q2" s="9" t="s">
        <v>118</v>
      </c>
      <c r="R2" s="104" t="s">
        <v>119</v>
      </c>
      <c r="S2" s="9" t="s">
        <v>120</v>
      </c>
      <c r="T2" s="15" t="s">
        <v>117</v>
      </c>
      <c r="U2" s="9" t="s">
        <v>118</v>
      </c>
      <c r="V2" s="8" t="s">
        <v>119</v>
      </c>
    </row>
    <row r="3" spans="1:22" ht="63" customHeight="1">
      <c r="A3" s="4">
        <v>1</v>
      </c>
      <c r="B3" s="3">
        <v>44517</v>
      </c>
      <c r="C3" s="4"/>
      <c r="D3" s="4" t="s">
        <v>121</v>
      </c>
      <c r="E3" s="4"/>
      <c r="F3" s="4" t="s">
        <v>122</v>
      </c>
      <c r="G3" s="4" t="s">
        <v>123</v>
      </c>
      <c r="H3" s="4"/>
      <c r="I3" s="4"/>
      <c r="J3" s="3"/>
      <c r="K3" s="10"/>
      <c r="L3" s="10"/>
      <c r="M3" s="10" t="s">
        <v>124</v>
      </c>
      <c r="N3" s="10" t="s">
        <v>125</v>
      </c>
      <c r="O3" s="29">
        <v>44516</v>
      </c>
      <c r="P3" s="7" t="s">
        <v>126</v>
      </c>
      <c r="Q3" s="7" t="s">
        <v>127</v>
      </c>
      <c r="R3" s="105" t="s">
        <v>128</v>
      </c>
      <c r="S3" s="9">
        <v>1</v>
      </c>
      <c r="T3" s="15" t="s">
        <v>129</v>
      </c>
      <c r="U3" s="9" t="s">
        <v>130</v>
      </c>
      <c r="V3" s="13"/>
    </row>
    <row r="4" spans="1:22" ht="63" customHeight="1">
      <c r="A4" s="4">
        <v>2</v>
      </c>
      <c r="B4" s="3" t="s">
        <v>131</v>
      </c>
      <c r="C4" s="4"/>
      <c r="D4" s="4" t="s">
        <v>6</v>
      </c>
      <c r="E4" s="4"/>
      <c r="F4" s="4" t="s">
        <v>122</v>
      </c>
      <c r="G4" s="4" t="s">
        <v>132</v>
      </c>
      <c r="H4" s="4">
        <v>147654</v>
      </c>
      <c r="I4" s="4"/>
      <c r="J4" s="17">
        <v>44517</v>
      </c>
      <c r="K4" s="10"/>
      <c r="L4" s="10"/>
      <c r="M4" s="10" t="s">
        <v>133</v>
      </c>
      <c r="N4" s="10" t="s">
        <v>134</v>
      </c>
      <c r="O4" s="29">
        <v>44516</v>
      </c>
      <c r="P4" s="7" t="s">
        <v>126</v>
      </c>
      <c r="Q4" s="7" t="s">
        <v>135</v>
      </c>
      <c r="R4" s="105" t="s">
        <v>128</v>
      </c>
      <c r="S4" s="9">
        <v>2</v>
      </c>
      <c r="T4" s="15" t="s">
        <v>129</v>
      </c>
      <c r="U4" s="9" t="s">
        <v>136</v>
      </c>
      <c r="V4" s="13"/>
    </row>
    <row r="5" spans="1:22" ht="63" customHeight="1">
      <c r="A5" s="4">
        <v>3</v>
      </c>
      <c r="B5" s="3">
        <v>44517</v>
      </c>
      <c r="C5" s="12"/>
      <c r="D5" s="10" t="s">
        <v>137</v>
      </c>
      <c r="E5" s="12"/>
      <c r="F5" s="12"/>
      <c r="G5" s="12"/>
      <c r="H5" s="12"/>
      <c r="I5" s="12"/>
      <c r="J5" s="12"/>
      <c r="K5" s="12"/>
      <c r="L5" s="12"/>
      <c r="M5" s="12"/>
      <c r="N5" s="10" t="s">
        <v>137</v>
      </c>
      <c r="O5" s="29">
        <v>44516</v>
      </c>
      <c r="P5" s="7" t="s">
        <v>126</v>
      </c>
      <c r="Q5" s="7" t="s">
        <v>138</v>
      </c>
      <c r="R5" s="105" t="s">
        <v>128</v>
      </c>
      <c r="S5" s="9">
        <v>3</v>
      </c>
      <c r="T5" s="15" t="s">
        <v>129</v>
      </c>
      <c r="U5" s="9" t="s">
        <v>139</v>
      </c>
      <c r="V5" s="13"/>
    </row>
    <row r="6" spans="1:22" ht="63" customHeight="1">
      <c r="A6" s="4">
        <v>4</v>
      </c>
      <c r="B6" s="3" t="s">
        <v>140</v>
      </c>
      <c r="C6" s="4"/>
      <c r="D6" s="4" t="s">
        <v>6</v>
      </c>
      <c r="E6" s="4"/>
      <c r="F6" s="4" t="s">
        <v>122</v>
      </c>
      <c r="G6" s="4" t="s">
        <v>132</v>
      </c>
      <c r="H6" s="4">
        <v>147654</v>
      </c>
      <c r="I6" s="4"/>
      <c r="J6" s="17">
        <v>44517</v>
      </c>
      <c r="K6" s="10"/>
      <c r="L6" s="10"/>
      <c r="M6" s="10" t="s">
        <v>141</v>
      </c>
      <c r="N6" s="10" t="s">
        <v>142</v>
      </c>
      <c r="O6" s="29">
        <v>44516</v>
      </c>
      <c r="P6" s="7" t="s">
        <v>126</v>
      </c>
      <c r="Q6" s="6" t="s">
        <v>143</v>
      </c>
      <c r="R6" s="105" t="s">
        <v>144</v>
      </c>
      <c r="S6" s="9">
        <v>1</v>
      </c>
      <c r="T6" s="15" t="s">
        <v>129</v>
      </c>
      <c r="U6" s="9" t="s">
        <v>145</v>
      </c>
      <c r="V6" s="6"/>
    </row>
    <row r="7" spans="1:22" ht="63" customHeight="1">
      <c r="A7" s="4">
        <v>5</v>
      </c>
      <c r="B7" s="3" t="s">
        <v>146</v>
      </c>
      <c r="C7" s="4"/>
      <c r="D7" s="4" t="s">
        <v>15</v>
      </c>
      <c r="E7" s="4"/>
      <c r="F7" s="4"/>
      <c r="G7" s="4" t="s">
        <v>132</v>
      </c>
      <c r="H7" s="4">
        <v>244143</v>
      </c>
      <c r="I7" s="4"/>
      <c r="J7" s="17">
        <v>44515</v>
      </c>
      <c r="K7" s="10"/>
      <c r="L7" s="10"/>
      <c r="M7" s="10" t="s">
        <v>147</v>
      </c>
      <c r="N7" s="10" t="s">
        <v>148</v>
      </c>
      <c r="O7" s="29">
        <v>44516</v>
      </c>
      <c r="P7" s="7" t="s">
        <v>126</v>
      </c>
      <c r="Q7" s="6" t="s">
        <v>149</v>
      </c>
      <c r="R7" s="105" t="s">
        <v>144</v>
      </c>
      <c r="S7" s="9">
        <v>2</v>
      </c>
      <c r="T7" s="15" t="s">
        <v>129</v>
      </c>
      <c r="U7" s="9" t="s">
        <v>150</v>
      </c>
      <c r="V7" s="6"/>
    </row>
    <row r="8" spans="1:22" ht="63" customHeight="1">
      <c r="A8" s="4">
        <v>6</v>
      </c>
      <c r="B8" s="3" t="s">
        <v>146</v>
      </c>
      <c r="C8" s="4"/>
      <c r="D8" s="4" t="s">
        <v>151</v>
      </c>
      <c r="E8" s="4"/>
      <c r="F8" s="4" t="s">
        <v>122</v>
      </c>
      <c r="G8" s="4" t="s">
        <v>132</v>
      </c>
      <c r="H8" s="4">
        <v>217332</v>
      </c>
      <c r="I8" s="4"/>
      <c r="J8" s="17">
        <v>44516</v>
      </c>
      <c r="K8" s="10"/>
      <c r="L8" s="10"/>
      <c r="M8" s="10" t="s">
        <v>152</v>
      </c>
      <c r="N8" s="10" t="s">
        <v>153</v>
      </c>
      <c r="O8" s="29">
        <v>44516</v>
      </c>
      <c r="P8" s="7" t="s">
        <v>126</v>
      </c>
      <c r="Q8" s="6" t="s">
        <v>154</v>
      </c>
      <c r="R8" s="105" t="s">
        <v>144</v>
      </c>
      <c r="S8" s="9">
        <v>3</v>
      </c>
      <c r="T8" s="15" t="s">
        <v>129</v>
      </c>
      <c r="U8" s="9" t="s">
        <v>155</v>
      </c>
      <c r="V8" s="6"/>
    </row>
    <row r="9" spans="1:22" ht="63" customHeight="1">
      <c r="A9" s="4">
        <v>7</v>
      </c>
      <c r="B9" s="3" t="s">
        <v>156</v>
      </c>
      <c r="C9" s="4"/>
      <c r="D9" s="4" t="s">
        <v>11</v>
      </c>
      <c r="E9" s="4"/>
      <c r="F9" s="4" t="s">
        <v>122</v>
      </c>
      <c r="G9" s="4" t="s">
        <v>132</v>
      </c>
      <c r="H9" s="4">
        <v>244227</v>
      </c>
      <c r="I9" s="4"/>
      <c r="J9" s="17">
        <v>44517</v>
      </c>
      <c r="K9" s="10"/>
      <c r="L9" s="10"/>
      <c r="M9" s="10" t="s">
        <v>152</v>
      </c>
      <c r="N9" s="10" t="s">
        <v>157</v>
      </c>
      <c r="O9" s="29">
        <v>44516</v>
      </c>
      <c r="P9" s="7" t="s">
        <v>126</v>
      </c>
      <c r="Q9" s="6" t="s">
        <v>158</v>
      </c>
      <c r="R9" s="105" t="s">
        <v>144</v>
      </c>
      <c r="S9" s="9">
        <v>4</v>
      </c>
      <c r="T9" s="15" t="s">
        <v>129</v>
      </c>
      <c r="U9" s="9" t="s">
        <v>159</v>
      </c>
      <c r="V9" s="6"/>
    </row>
    <row r="10" spans="1:22" ht="63" customHeight="1">
      <c r="A10" s="4">
        <v>8</v>
      </c>
      <c r="B10" s="3" t="s">
        <v>160</v>
      </c>
      <c r="C10" s="4"/>
      <c r="D10" s="4" t="s">
        <v>161</v>
      </c>
      <c r="E10" s="4"/>
      <c r="F10" s="4" t="s">
        <v>162</v>
      </c>
      <c r="G10" s="4" t="s">
        <v>123</v>
      </c>
      <c r="H10" s="4">
        <v>1246469</v>
      </c>
      <c r="I10" s="12"/>
      <c r="J10" s="12"/>
      <c r="K10" s="10"/>
      <c r="L10" s="10"/>
      <c r="M10" s="10" t="s">
        <v>124</v>
      </c>
      <c r="N10" s="10" t="s">
        <v>163</v>
      </c>
      <c r="O10" s="29">
        <v>44516</v>
      </c>
      <c r="P10" s="7" t="s">
        <v>126</v>
      </c>
      <c r="Q10" s="6" t="s">
        <v>164</v>
      </c>
      <c r="R10" s="105" t="s">
        <v>144</v>
      </c>
      <c r="S10" s="9">
        <v>5</v>
      </c>
      <c r="T10" s="15" t="s">
        <v>129</v>
      </c>
      <c r="U10" s="9" t="s">
        <v>165</v>
      </c>
      <c r="V10" s="6"/>
    </row>
    <row r="11" spans="1:22" ht="63" customHeight="1">
      <c r="A11" s="4">
        <v>9</v>
      </c>
      <c r="B11" s="3" t="s">
        <v>160</v>
      </c>
      <c r="C11" s="4"/>
      <c r="D11" s="4" t="s">
        <v>166</v>
      </c>
      <c r="E11" s="4"/>
      <c r="F11" s="4" t="s">
        <v>162</v>
      </c>
      <c r="G11" s="4" t="s">
        <v>123</v>
      </c>
      <c r="H11" s="4" t="s">
        <v>167</v>
      </c>
      <c r="I11" s="12"/>
      <c r="J11" s="12"/>
      <c r="K11" s="10"/>
      <c r="L11" s="10"/>
      <c r="M11" s="10" t="s">
        <v>124</v>
      </c>
      <c r="N11" s="10" t="s">
        <v>168</v>
      </c>
      <c r="O11" s="29">
        <v>44516</v>
      </c>
      <c r="P11" s="7" t="s">
        <v>126</v>
      </c>
      <c r="Q11" s="6" t="s">
        <v>169</v>
      </c>
      <c r="R11" s="105" t="s">
        <v>144</v>
      </c>
      <c r="S11" s="9">
        <v>6</v>
      </c>
      <c r="T11" s="15" t="s">
        <v>129</v>
      </c>
      <c r="U11" s="9" t="s">
        <v>170</v>
      </c>
      <c r="V11" s="6"/>
    </row>
    <row r="12" spans="1:22" ht="63" customHeight="1">
      <c r="A12" s="4">
        <v>10</v>
      </c>
      <c r="B12" s="3" t="s">
        <v>160</v>
      </c>
      <c r="C12" s="4"/>
      <c r="D12" s="4" t="s">
        <v>171</v>
      </c>
      <c r="E12" s="4"/>
      <c r="F12" s="4" t="s">
        <v>122</v>
      </c>
      <c r="G12" s="4" t="s">
        <v>123</v>
      </c>
      <c r="H12" s="4">
        <v>1322630</v>
      </c>
      <c r="I12" s="12"/>
      <c r="J12" s="12"/>
      <c r="K12" s="10"/>
      <c r="L12" s="10"/>
      <c r="M12" s="10" t="s">
        <v>124</v>
      </c>
      <c r="N12" s="10" t="s">
        <v>172</v>
      </c>
      <c r="O12" s="29">
        <v>44516</v>
      </c>
      <c r="P12" s="7" t="s">
        <v>126</v>
      </c>
      <c r="Q12" s="6" t="s">
        <v>173</v>
      </c>
      <c r="R12" s="105" t="s">
        <v>144</v>
      </c>
      <c r="S12" s="9">
        <v>7</v>
      </c>
      <c r="T12" s="15" t="s">
        <v>129</v>
      </c>
      <c r="U12" s="9" t="s">
        <v>174</v>
      </c>
      <c r="V12" s="6"/>
    </row>
    <row r="13" spans="1:22" ht="63" customHeight="1">
      <c r="A13" s="4">
        <v>11</v>
      </c>
      <c r="B13" s="3" t="s">
        <v>160</v>
      </c>
      <c r="C13" s="4"/>
      <c r="D13" s="4" t="s">
        <v>175</v>
      </c>
      <c r="E13" s="4"/>
      <c r="F13" s="4" t="s">
        <v>162</v>
      </c>
      <c r="G13" s="4" t="s">
        <v>123</v>
      </c>
      <c r="H13" s="4">
        <v>1048100</v>
      </c>
      <c r="I13" s="12"/>
      <c r="J13" s="12"/>
      <c r="K13" s="10"/>
      <c r="L13" s="10"/>
      <c r="M13" s="10" t="s">
        <v>124</v>
      </c>
      <c r="N13" s="10" t="s">
        <v>176</v>
      </c>
      <c r="O13" s="29">
        <v>44516</v>
      </c>
      <c r="P13" s="7" t="s">
        <v>126</v>
      </c>
      <c r="Q13" s="6" t="s">
        <v>177</v>
      </c>
      <c r="R13" s="105" t="s">
        <v>144</v>
      </c>
      <c r="S13" s="9">
        <v>8</v>
      </c>
      <c r="T13" s="15" t="s">
        <v>129</v>
      </c>
      <c r="U13" s="9" t="s">
        <v>178</v>
      </c>
      <c r="V13" s="6"/>
    </row>
    <row r="14" spans="1:22" ht="63" customHeight="1">
      <c r="A14" s="4">
        <v>12</v>
      </c>
      <c r="B14" s="3" t="s">
        <v>160</v>
      </c>
      <c r="C14" s="4"/>
      <c r="D14" s="4" t="s">
        <v>179</v>
      </c>
      <c r="E14" s="4"/>
      <c r="F14" s="4" t="s">
        <v>162</v>
      </c>
      <c r="G14" s="4" t="s">
        <v>123</v>
      </c>
      <c r="H14" s="4">
        <v>266511</v>
      </c>
      <c r="I14" s="12"/>
      <c r="J14" s="12"/>
      <c r="K14" s="10"/>
      <c r="L14" s="10"/>
      <c r="M14" s="10" t="s">
        <v>124</v>
      </c>
      <c r="N14" s="10" t="s">
        <v>180</v>
      </c>
      <c r="O14" s="29">
        <v>44516</v>
      </c>
      <c r="P14" s="7" t="s">
        <v>126</v>
      </c>
      <c r="Q14" s="6" t="s">
        <v>181</v>
      </c>
      <c r="R14" s="105" t="s">
        <v>144</v>
      </c>
      <c r="S14" s="9">
        <v>9</v>
      </c>
      <c r="T14" s="15" t="s">
        <v>129</v>
      </c>
      <c r="U14" s="9" t="s">
        <v>182</v>
      </c>
      <c r="V14" s="6"/>
    </row>
    <row r="15" spans="1:22" ht="63" customHeight="1">
      <c r="A15" s="4">
        <v>13</v>
      </c>
      <c r="B15" s="3" t="s">
        <v>160</v>
      </c>
      <c r="C15" s="4"/>
      <c r="D15" s="4" t="s">
        <v>183</v>
      </c>
      <c r="E15" s="4"/>
      <c r="F15" s="4" t="s">
        <v>162</v>
      </c>
      <c r="G15" s="4" t="s">
        <v>123</v>
      </c>
      <c r="H15" s="4">
        <v>1299798</v>
      </c>
      <c r="I15" s="12"/>
      <c r="J15" s="12"/>
      <c r="K15" s="10"/>
      <c r="L15" s="10"/>
      <c r="M15" s="10" t="s">
        <v>124</v>
      </c>
      <c r="N15" s="10" t="s">
        <v>184</v>
      </c>
      <c r="O15" s="29">
        <v>44516</v>
      </c>
      <c r="P15" s="7" t="s">
        <v>126</v>
      </c>
      <c r="Q15" s="6" t="s">
        <v>185</v>
      </c>
      <c r="R15" s="105" t="s">
        <v>144</v>
      </c>
      <c r="S15" s="9">
        <v>10</v>
      </c>
      <c r="T15" s="15" t="s">
        <v>129</v>
      </c>
      <c r="U15" s="9" t="s">
        <v>186</v>
      </c>
      <c r="V15" s="6"/>
    </row>
    <row r="16" spans="1:22" ht="63" customHeight="1">
      <c r="A16" s="4">
        <v>14</v>
      </c>
      <c r="B16" s="12"/>
      <c r="C16" s="12"/>
      <c r="D16" s="10" t="s">
        <v>187</v>
      </c>
      <c r="E16" s="12"/>
      <c r="F16" s="12"/>
      <c r="G16" s="12"/>
      <c r="H16" s="12"/>
      <c r="I16" s="12"/>
      <c r="J16" s="12"/>
      <c r="K16" s="12"/>
      <c r="L16" s="12"/>
      <c r="M16" s="12"/>
      <c r="N16" s="10" t="s">
        <v>188</v>
      </c>
      <c r="O16" s="29">
        <v>44516</v>
      </c>
      <c r="P16" s="7" t="s">
        <v>126</v>
      </c>
      <c r="Q16" s="6" t="s">
        <v>189</v>
      </c>
      <c r="R16" s="105" t="s">
        <v>144</v>
      </c>
      <c r="S16" s="9">
        <v>11</v>
      </c>
      <c r="T16" s="15" t="s">
        <v>129</v>
      </c>
      <c r="U16" s="9" t="s">
        <v>190</v>
      </c>
      <c r="V16" s="6"/>
    </row>
    <row r="17" spans="1:22" ht="63" customHeight="1">
      <c r="A17" s="4">
        <v>15</v>
      </c>
      <c r="B17" s="3" t="s">
        <v>191</v>
      </c>
      <c r="C17" s="4"/>
      <c r="D17" s="4" t="s">
        <v>6</v>
      </c>
      <c r="E17" s="4"/>
      <c r="F17" s="4" t="s">
        <v>122</v>
      </c>
      <c r="G17" s="4" t="s">
        <v>132</v>
      </c>
      <c r="H17" s="4">
        <v>147654</v>
      </c>
      <c r="I17" s="4" t="s">
        <v>192</v>
      </c>
      <c r="J17" s="17">
        <v>44518</v>
      </c>
      <c r="K17" s="10"/>
      <c r="L17" s="10"/>
      <c r="M17" s="10" t="s">
        <v>193</v>
      </c>
      <c r="N17" s="10" t="s">
        <v>194</v>
      </c>
      <c r="O17" s="29">
        <v>44516</v>
      </c>
      <c r="P17" s="7" t="s">
        <v>126</v>
      </c>
      <c r="Q17" s="6" t="s">
        <v>195</v>
      </c>
      <c r="R17" s="105" t="s">
        <v>196</v>
      </c>
      <c r="S17" s="9">
        <v>1</v>
      </c>
      <c r="T17" s="15" t="s">
        <v>129</v>
      </c>
      <c r="U17" s="9" t="s">
        <v>197</v>
      </c>
      <c r="V17" s="6"/>
    </row>
    <row r="18" spans="1:22" ht="63" customHeight="1">
      <c r="A18" s="4">
        <v>16</v>
      </c>
      <c r="B18" s="3" t="s">
        <v>198</v>
      </c>
      <c r="C18" s="4"/>
      <c r="D18" s="4" t="s">
        <v>17</v>
      </c>
      <c r="E18" s="4"/>
      <c r="F18" s="4" t="s">
        <v>122</v>
      </c>
      <c r="G18" s="4" t="s">
        <v>132</v>
      </c>
      <c r="H18" s="4">
        <v>244291</v>
      </c>
      <c r="I18" s="4"/>
      <c r="J18" s="17">
        <v>44519</v>
      </c>
      <c r="K18" s="10"/>
      <c r="L18" s="10"/>
      <c r="M18" s="10" t="s">
        <v>133</v>
      </c>
      <c r="N18" s="10" t="s">
        <v>199</v>
      </c>
      <c r="O18" s="29">
        <v>44516</v>
      </c>
      <c r="P18" s="7" t="s">
        <v>126</v>
      </c>
      <c r="Q18" s="6" t="s">
        <v>200</v>
      </c>
      <c r="R18" s="105" t="s">
        <v>196</v>
      </c>
      <c r="S18" s="9">
        <v>2</v>
      </c>
      <c r="T18" s="15" t="s">
        <v>129</v>
      </c>
      <c r="U18" s="9" t="s">
        <v>201</v>
      </c>
      <c r="V18" s="6"/>
    </row>
    <row r="19" spans="1:22" ht="63" customHeight="1">
      <c r="A19" s="4">
        <v>17</v>
      </c>
      <c r="B19" s="3" t="s">
        <v>202</v>
      </c>
      <c r="C19" s="4"/>
      <c r="D19" s="4" t="s">
        <v>19</v>
      </c>
      <c r="E19" s="4"/>
      <c r="F19" s="4" t="s">
        <v>162</v>
      </c>
      <c r="G19" s="4" t="s">
        <v>132</v>
      </c>
      <c r="H19" s="4">
        <v>235378</v>
      </c>
      <c r="I19" s="4"/>
      <c r="J19" s="17">
        <v>44515</v>
      </c>
      <c r="K19" s="10"/>
      <c r="L19" s="10"/>
      <c r="M19" s="10" t="s">
        <v>203</v>
      </c>
      <c r="N19" s="10" t="s">
        <v>204</v>
      </c>
      <c r="O19" s="29">
        <v>44516</v>
      </c>
      <c r="P19" s="7" t="s">
        <v>126</v>
      </c>
      <c r="Q19" s="6" t="s">
        <v>205</v>
      </c>
      <c r="R19" s="105" t="s">
        <v>196</v>
      </c>
      <c r="S19" s="9">
        <v>3</v>
      </c>
      <c r="T19" s="15" t="s">
        <v>129</v>
      </c>
      <c r="U19" s="9" t="s">
        <v>206</v>
      </c>
      <c r="V19" s="6"/>
    </row>
    <row r="20" spans="1:22" ht="63" customHeight="1">
      <c r="A20" s="4">
        <f t="shared" ref="A20:A51" si="0">A19+1</f>
        <v>18</v>
      </c>
      <c r="B20" s="3" t="s">
        <v>207</v>
      </c>
      <c r="C20" s="4"/>
      <c r="D20" s="4" t="s">
        <v>208</v>
      </c>
      <c r="E20" s="4"/>
      <c r="F20" s="4" t="s">
        <v>162</v>
      </c>
      <c r="G20" s="4" t="s">
        <v>123</v>
      </c>
      <c r="H20" s="4">
        <v>9800023277</v>
      </c>
      <c r="I20" s="12"/>
      <c r="J20" s="12"/>
      <c r="K20" s="10"/>
      <c r="L20" s="10"/>
      <c r="M20" s="10" t="s">
        <v>124</v>
      </c>
      <c r="N20" s="10" t="s">
        <v>209</v>
      </c>
      <c r="O20" s="29">
        <v>44516</v>
      </c>
      <c r="P20" s="7" t="s">
        <v>126</v>
      </c>
      <c r="Q20" s="6" t="s">
        <v>210</v>
      </c>
      <c r="R20" s="105" t="s">
        <v>196</v>
      </c>
      <c r="S20" s="9">
        <v>4</v>
      </c>
      <c r="T20" s="15" t="s">
        <v>129</v>
      </c>
      <c r="U20" s="9" t="s">
        <v>211</v>
      </c>
      <c r="V20" s="6"/>
    </row>
    <row r="21" spans="1:22" ht="63" customHeight="1">
      <c r="A21" s="4">
        <f t="shared" si="0"/>
        <v>19</v>
      </c>
      <c r="B21" s="3" t="s">
        <v>212</v>
      </c>
      <c r="C21" s="4"/>
      <c r="D21" s="4" t="s">
        <v>213</v>
      </c>
      <c r="E21" s="4"/>
      <c r="F21" s="4" t="s">
        <v>162</v>
      </c>
      <c r="G21" s="4" t="s">
        <v>123</v>
      </c>
      <c r="H21" s="4">
        <v>1250250</v>
      </c>
      <c r="I21" s="12"/>
      <c r="J21" s="12"/>
      <c r="K21" s="10"/>
      <c r="L21" s="10"/>
      <c r="M21" s="10" t="s">
        <v>124</v>
      </c>
      <c r="N21" s="10" t="s">
        <v>214</v>
      </c>
      <c r="O21" s="29">
        <v>44516</v>
      </c>
      <c r="P21" s="7" t="s">
        <v>126</v>
      </c>
      <c r="Q21" s="6" t="s">
        <v>215</v>
      </c>
      <c r="R21" s="105" t="s">
        <v>196</v>
      </c>
      <c r="S21" s="9">
        <v>5</v>
      </c>
      <c r="T21" s="15" t="s">
        <v>129</v>
      </c>
      <c r="U21" s="9" t="s">
        <v>216</v>
      </c>
      <c r="V21" s="6"/>
    </row>
    <row r="22" spans="1:22" ht="63" customHeight="1">
      <c r="A22" s="4">
        <f t="shared" si="0"/>
        <v>20</v>
      </c>
      <c r="B22" s="4" t="s">
        <v>217</v>
      </c>
      <c r="C22" s="4"/>
      <c r="D22" s="4" t="s">
        <v>6</v>
      </c>
      <c r="E22" s="4"/>
      <c r="F22" s="4" t="s">
        <v>122</v>
      </c>
      <c r="G22" s="4" t="s">
        <v>132</v>
      </c>
      <c r="H22" s="4">
        <v>147654</v>
      </c>
      <c r="I22" s="4" t="s">
        <v>192</v>
      </c>
      <c r="J22" s="17">
        <v>44518</v>
      </c>
      <c r="K22" s="10"/>
      <c r="L22" s="10"/>
      <c r="M22" s="10" t="s">
        <v>218</v>
      </c>
      <c r="N22" s="10" t="s">
        <v>219</v>
      </c>
      <c r="O22" s="29">
        <v>44516</v>
      </c>
      <c r="P22" s="7" t="s">
        <v>126</v>
      </c>
      <c r="Q22" s="6" t="s">
        <v>220</v>
      </c>
      <c r="R22" s="104" t="s">
        <v>221</v>
      </c>
      <c r="S22" s="9">
        <v>1</v>
      </c>
      <c r="T22" s="15" t="s">
        <v>129</v>
      </c>
      <c r="U22" s="9" t="s">
        <v>222</v>
      </c>
      <c r="V22" s="6"/>
    </row>
    <row r="23" spans="1:22" ht="63" customHeight="1">
      <c r="A23" s="4">
        <f t="shared" si="0"/>
        <v>21</v>
      </c>
      <c r="B23" s="3" t="s">
        <v>223</v>
      </c>
      <c r="C23" s="4" t="s">
        <v>224</v>
      </c>
      <c r="D23" s="4" t="s">
        <v>225</v>
      </c>
      <c r="E23" s="4"/>
      <c r="F23" s="4" t="s">
        <v>122</v>
      </c>
      <c r="G23" s="4" t="s">
        <v>226</v>
      </c>
      <c r="H23" s="4">
        <v>507403</v>
      </c>
      <c r="I23" s="4" t="s">
        <v>227</v>
      </c>
      <c r="J23" s="3"/>
      <c r="K23" s="10"/>
      <c r="L23" s="10"/>
      <c r="M23" s="10"/>
      <c r="N23" s="10" t="s">
        <v>228</v>
      </c>
      <c r="O23" s="29">
        <v>44519</v>
      </c>
      <c r="P23" s="7" t="s">
        <v>126</v>
      </c>
      <c r="Q23" s="6" t="s">
        <v>229</v>
      </c>
      <c r="R23" s="104" t="s">
        <v>230</v>
      </c>
      <c r="S23" s="9">
        <v>1</v>
      </c>
      <c r="T23" s="15" t="s">
        <v>129</v>
      </c>
      <c r="U23" s="9" t="s">
        <v>231</v>
      </c>
      <c r="V23" s="6"/>
    </row>
    <row r="24" spans="1:22" ht="63" customHeight="1">
      <c r="A24" s="4">
        <f t="shared" si="0"/>
        <v>22</v>
      </c>
      <c r="B24" s="3" t="s">
        <v>232</v>
      </c>
      <c r="C24" s="4" t="s">
        <v>224</v>
      </c>
      <c r="D24" s="4" t="s">
        <v>233</v>
      </c>
      <c r="E24" s="4"/>
      <c r="F24" s="4" t="s">
        <v>122</v>
      </c>
      <c r="G24" s="4" t="s">
        <v>226</v>
      </c>
      <c r="H24" s="4">
        <v>1062598</v>
      </c>
      <c r="I24" s="4" t="s">
        <v>227</v>
      </c>
      <c r="J24" s="3"/>
      <c r="K24" s="10"/>
      <c r="L24" s="10"/>
      <c r="M24" s="10"/>
      <c r="N24" s="10" t="s">
        <v>234</v>
      </c>
      <c r="O24" s="29">
        <v>44519</v>
      </c>
      <c r="P24" s="7" t="s">
        <v>126</v>
      </c>
      <c r="Q24" s="6" t="s">
        <v>235</v>
      </c>
      <c r="R24" s="104" t="s">
        <v>236</v>
      </c>
      <c r="S24" s="9">
        <v>2</v>
      </c>
      <c r="T24" s="15" t="s">
        <v>129</v>
      </c>
      <c r="U24" s="9" t="s">
        <v>237</v>
      </c>
      <c r="V24" s="6"/>
    </row>
    <row r="25" spans="1:22" ht="63" customHeight="1">
      <c r="A25" s="4">
        <f t="shared" si="0"/>
        <v>23</v>
      </c>
      <c r="B25" s="3" t="s">
        <v>238</v>
      </c>
      <c r="C25" s="4" t="s">
        <v>224</v>
      </c>
      <c r="D25" s="4" t="s">
        <v>239</v>
      </c>
      <c r="E25" s="4"/>
      <c r="F25" s="4" t="s">
        <v>122</v>
      </c>
      <c r="G25" s="4" t="s">
        <v>226</v>
      </c>
      <c r="H25" s="4">
        <v>547530</v>
      </c>
      <c r="I25" s="4" t="s">
        <v>227</v>
      </c>
      <c r="J25" s="3"/>
      <c r="K25" s="10"/>
      <c r="L25" s="10"/>
      <c r="M25" s="10" t="s">
        <v>240</v>
      </c>
      <c r="N25" s="10" t="s">
        <v>241</v>
      </c>
      <c r="O25" s="29">
        <v>44519</v>
      </c>
      <c r="P25" s="7" t="s">
        <v>126</v>
      </c>
      <c r="Q25" s="6" t="s">
        <v>242</v>
      </c>
      <c r="R25" s="104" t="s">
        <v>243</v>
      </c>
      <c r="S25" s="9">
        <v>3</v>
      </c>
      <c r="T25" s="15" t="s">
        <v>129</v>
      </c>
      <c r="U25" s="9" t="s">
        <v>244</v>
      </c>
      <c r="V25" s="6"/>
    </row>
    <row r="26" spans="1:22" ht="63" customHeight="1">
      <c r="A26" s="4">
        <f t="shared" si="0"/>
        <v>24</v>
      </c>
      <c r="B26" s="3" t="s">
        <v>245</v>
      </c>
      <c r="C26" s="4" t="s">
        <v>224</v>
      </c>
      <c r="D26" s="4" t="s">
        <v>246</v>
      </c>
      <c r="E26" s="4"/>
      <c r="F26" s="4" t="s">
        <v>162</v>
      </c>
      <c r="G26" s="4" t="s">
        <v>226</v>
      </c>
      <c r="H26" s="4">
        <v>1396850</v>
      </c>
      <c r="I26" s="4" t="s">
        <v>227</v>
      </c>
      <c r="J26" s="3"/>
      <c r="K26" s="10"/>
      <c r="L26" s="10"/>
      <c r="M26" s="10" t="s">
        <v>247</v>
      </c>
      <c r="N26" s="10" t="s">
        <v>248</v>
      </c>
      <c r="O26" s="29">
        <v>44519</v>
      </c>
      <c r="P26" s="7" t="s">
        <v>126</v>
      </c>
      <c r="Q26" s="6" t="s">
        <v>249</v>
      </c>
      <c r="R26" s="104" t="s">
        <v>250</v>
      </c>
      <c r="S26" s="9">
        <v>4</v>
      </c>
      <c r="T26" s="15" t="s">
        <v>129</v>
      </c>
      <c r="U26" s="9" t="s">
        <v>251</v>
      </c>
      <c r="V26" s="6"/>
    </row>
    <row r="27" spans="1:22" ht="63" customHeight="1">
      <c r="A27" s="4">
        <f t="shared" si="0"/>
        <v>25</v>
      </c>
      <c r="B27" s="3" t="s">
        <v>252</v>
      </c>
      <c r="C27" s="4" t="s">
        <v>224</v>
      </c>
      <c r="D27" s="4" t="s">
        <v>253</v>
      </c>
      <c r="E27" s="4"/>
      <c r="F27" s="4" t="s">
        <v>122</v>
      </c>
      <c r="G27" s="4" t="s">
        <v>226</v>
      </c>
      <c r="H27" s="4">
        <v>173476</v>
      </c>
      <c r="I27" s="4" t="s">
        <v>227</v>
      </c>
      <c r="J27" s="3"/>
      <c r="K27" s="10"/>
      <c r="L27" s="10"/>
      <c r="M27" s="10" t="s">
        <v>254</v>
      </c>
      <c r="N27" s="10" t="s">
        <v>255</v>
      </c>
      <c r="O27" s="29">
        <v>44519</v>
      </c>
      <c r="P27" s="39" t="s">
        <v>126</v>
      </c>
      <c r="Q27" s="40" t="s">
        <v>256</v>
      </c>
      <c r="R27" s="106" t="s">
        <v>257</v>
      </c>
      <c r="S27" s="9">
        <v>5</v>
      </c>
      <c r="T27" s="15" t="s">
        <v>129</v>
      </c>
      <c r="U27" s="9" t="s">
        <v>258</v>
      </c>
      <c r="V27" s="6"/>
    </row>
    <row r="28" spans="1:22" ht="63" customHeight="1">
      <c r="A28" s="4">
        <f t="shared" si="0"/>
        <v>26</v>
      </c>
      <c r="B28" s="3" t="s">
        <v>259</v>
      </c>
      <c r="C28" s="4" t="s">
        <v>224</v>
      </c>
      <c r="D28" s="4" t="s">
        <v>260</v>
      </c>
      <c r="E28" s="4"/>
      <c r="F28" s="4" t="s">
        <v>162</v>
      </c>
      <c r="G28" s="4" t="s">
        <v>226</v>
      </c>
      <c r="H28" s="4">
        <v>243255</v>
      </c>
      <c r="I28" s="4" t="s">
        <v>227</v>
      </c>
      <c r="J28" s="3"/>
      <c r="K28" s="10"/>
      <c r="L28" s="10"/>
      <c r="M28" s="10"/>
      <c r="N28" s="10" t="s">
        <v>261</v>
      </c>
      <c r="O28" s="29">
        <v>44519</v>
      </c>
      <c r="P28" s="7" t="s">
        <v>126</v>
      </c>
      <c r="Q28" s="6" t="s">
        <v>262</v>
      </c>
      <c r="R28" s="104" t="s">
        <v>263</v>
      </c>
      <c r="S28" s="9">
        <v>6</v>
      </c>
      <c r="T28" s="15" t="s">
        <v>129</v>
      </c>
      <c r="U28" s="9" t="s">
        <v>264</v>
      </c>
      <c r="V28" s="6"/>
    </row>
    <row r="29" spans="1:22" ht="63" customHeight="1">
      <c r="A29" s="4">
        <f t="shared" si="0"/>
        <v>27</v>
      </c>
      <c r="B29" s="3" t="s">
        <v>265</v>
      </c>
      <c r="C29" s="4" t="s">
        <v>224</v>
      </c>
      <c r="D29" s="4" t="s">
        <v>266</v>
      </c>
      <c r="E29" s="4"/>
      <c r="F29" s="4" t="s">
        <v>122</v>
      </c>
      <c r="G29" s="4" t="s">
        <v>226</v>
      </c>
      <c r="H29" s="4">
        <v>63998</v>
      </c>
      <c r="I29" s="4" t="s">
        <v>227</v>
      </c>
      <c r="J29" s="3"/>
      <c r="K29" s="10"/>
      <c r="L29" s="10"/>
      <c r="M29" s="10"/>
      <c r="N29" s="10" t="s">
        <v>267</v>
      </c>
      <c r="O29" s="29">
        <v>44519</v>
      </c>
      <c r="P29" s="7" t="s">
        <v>126</v>
      </c>
      <c r="Q29" s="6" t="s">
        <v>268</v>
      </c>
      <c r="R29" s="104" t="s">
        <v>269</v>
      </c>
      <c r="S29" s="9">
        <v>7</v>
      </c>
      <c r="T29" s="15" t="s">
        <v>129</v>
      </c>
      <c r="U29" s="9" t="s">
        <v>270</v>
      </c>
      <c r="V29" s="6"/>
    </row>
    <row r="30" spans="1:22" ht="63" customHeight="1">
      <c r="A30" s="4">
        <f t="shared" si="0"/>
        <v>28</v>
      </c>
      <c r="B30" s="3" t="s">
        <v>271</v>
      </c>
      <c r="C30" s="4" t="s">
        <v>224</v>
      </c>
      <c r="D30" s="4" t="s">
        <v>272</v>
      </c>
      <c r="E30" s="4"/>
      <c r="F30" s="4" t="s">
        <v>122</v>
      </c>
      <c r="G30" s="4" t="s">
        <v>226</v>
      </c>
      <c r="H30" s="4">
        <v>1420638</v>
      </c>
      <c r="I30" s="4" t="s">
        <v>227</v>
      </c>
      <c r="J30" s="3"/>
      <c r="K30" s="10"/>
      <c r="L30" s="10"/>
      <c r="M30" s="10" t="s">
        <v>273</v>
      </c>
      <c r="N30" s="10" t="s">
        <v>274</v>
      </c>
      <c r="O30" s="29">
        <v>44519</v>
      </c>
      <c r="P30" s="7" t="s">
        <v>126</v>
      </c>
      <c r="Q30" s="6" t="s">
        <v>275</v>
      </c>
      <c r="R30" s="104" t="s">
        <v>276</v>
      </c>
      <c r="S30" s="9">
        <v>8</v>
      </c>
      <c r="T30" s="15" t="s">
        <v>129</v>
      </c>
      <c r="U30" s="9" t="s">
        <v>277</v>
      </c>
      <c r="V30" s="6"/>
    </row>
    <row r="31" spans="1:22" ht="63" customHeight="1">
      <c r="A31" s="4">
        <f t="shared" si="0"/>
        <v>29</v>
      </c>
      <c r="B31" s="3" t="s">
        <v>278</v>
      </c>
      <c r="C31" s="4" t="s">
        <v>224</v>
      </c>
      <c r="D31" s="4" t="s">
        <v>23</v>
      </c>
      <c r="E31" s="4"/>
      <c r="F31" s="4" t="s">
        <v>162</v>
      </c>
      <c r="G31" s="4" t="s">
        <v>132</v>
      </c>
      <c r="H31" s="4">
        <v>244423</v>
      </c>
      <c r="I31" s="4"/>
      <c r="J31" s="16">
        <v>44523</v>
      </c>
      <c r="K31" s="10"/>
      <c r="L31" s="10"/>
      <c r="M31" s="10" t="s">
        <v>133</v>
      </c>
      <c r="N31" s="10" t="s">
        <v>279</v>
      </c>
      <c r="O31" s="29">
        <v>44519</v>
      </c>
      <c r="P31" s="7" t="s">
        <v>126</v>
      </c>
      <c r="Q31" s="6" t="s">
        <v>280</v>
      </c>
      <c r="R31" s="104" t="s">
        <v>281</v>
      </c>
      <c r="S31" s="9">
        <v>2</v>
      </c>
      <c r="T31" s="15" t="s">
        <v>129</v>
      </c>
      <c r="U31" s="9" t="s">
        <v>282</v>
      </c>
      <c r="V31" s="6"/>
    </row>
    <row r="32" spans="1:22" ht="63" customHeight="1">
      <c r="A32" s="4">
        <f t="shared" si="0"/>
        <v>30</v>
      </c>
      <c r="B32" s="3" t="s">
        <v>283</v>
      </c>
      <c r="C32" s="4" t="s">
        <v>224</v>
      </c>
      <c r="D32" s="4" t="s">
        <v>21</v>
      </c>
      <c r="E32" s="4"/>
      <c r="F32" s="4" t="s">
        <v>162</v>
      </c>
      <c r="G32" s="4" t="s">
        <v>132</v>
      </c>
      <c r="H32" s="4">
        <v>193816</v>
      </c>
      <c r="I32" s="4"/>
      <c r="J32" s="16">
        <v>44523</v>
      </c>
      <c r="K32" s="10"/>
      <c r="L32" s="10"/>
      <c r="M32" s="10" t="s">
        <v>133</v>
      </c>
      <c r="N32" s="10" t="s">
        <v>284</v>
      </c>
      <c r="O32" s="29">
        <v>44519</v>
      </c>
      <c r="P32" s="7" t="s">
        <v>126</v>
      </c>
      <c r="Q32" s="6" t="s">
        <v>285</v>
      </c>
      <c r="R32" s="104" t="s">
        <v>286</v>
      </c>
      <c r="S32" s="9">
        <v>3</v>
      </c>
      <c r="T32" s="15" t="s">
        <v>129</v>
      </c>
      <c r="U32" s="9" t="s">
        <v>287</v>
      </c>
      <c r="V32" s="6"/>
    </row>
    <row r="33" spans="1:22" ht="63" customHeight="1">
      <c r="A33" s="4">
        <f t="shared" si="0"/>
        <v>31</v>
      </c>
      <c r="B33" s="12"/>
      <c r="C33" s="12"/>
      <c r="D33" s="10" t="s">
        <v>187</v>
      </c>
      <c r="E33" s="12"/>
      <c r="F33" s="12"/>
      <c r="G33" s="12"/>
      <c r="H33" s="12"/>
      <c r="I33" s="12"/>
      <c r="J33" s="12"/>
      <c r="K33" s="12"/>
      <c r="L33" s="12"/>
      <c r="M33" s="12"/>
      <c r="N33" s="10" t="s">
        <v>288</v>
      </c>
      <c r="O33" s="29">
        <v>44519</v>
      </c>
      <c r="P33" s="7" t="s">
        <v>126</v>
      </c>
      <c r="Q33" s="6" t="s">
        <v>289</v>
      </c>
      <c r="R33" s="104" t="s">
        <v>290</v>
      </c>
      <c r="S33" s="9">
        <v>1</v>
      </c>
      <c r="T33" s="15" t="s">
        <v>129</v>
      </c>
      <c r="U33" s="9" t="s">
        <v>291</v>
      </c>
      <c r="V33" s="6"/>
    </row>
    <row r="34" spans="1:22" ht="63" customHeight="1">
      <c r="A34" s="4">
        <f t="shared" si="0"/>
        <v>32</v>
      </c>
      <c r="B34" s="3" t="s">
        <v>292</v>
      </c>
      <c r="C34" s="4" t="s">
        <v>224</v>
      </c>
      <c r="D34" s="4" t="s">
        <v>151</v>
      </c>
      <c r="E34" s="4"/>
      <c r="F34" s="4" t="s">
        <v>122</v>
      </c>
      <c r="G34" s="4" t="s">
        <v>132</v>
      </c>
      <c r="H34" s="4">
        <v>217332</v>
      </c>
      <c r="I34" s="4"/>
      <c r="J34" s="29">
        <v>44516</v>
      </c>
      <c r="K34" s="10"/>
      <c r="L34" s="10"/>
      <c r="M34" s="10" t="s">
        <v>193</v>
      </c>
      <c r="N34" s="10" t="s">
        <v>293</v>
      </c>
      <c r="O34" s="29">
        <v>44520</v>
      </c>
      <c r="P34" s="7" t="s">
        <v>126</v>
      </c>
      <c r="Q34" s="6" t="s">
        <v>294</v>
      </c>
      <c r="R34" s="104" t="s">
        <v>295</v>
      </c>
      <c r="S34" s="9">
        <v>2</v>
      </c>
      <c r="T34" s="15" t="s">
        <v>129</v>
      </c>
      <c r="U34" s="9" t="s">
        <v>296</v>
      </c>
      <c r="V34" s="6"/>
    </row>
    <row r="35" spans="1:22" ht="63" customHeight="1">
      <c r="A35" s="4">
        <f t="shared" si="0"/>
        <v>33</v>
      </c>
      <c r="B35" s="3" t="s">
        <v>297</v>
      </c>
      <c r="C35" s="4" t="s">
        <v>224</v>
      </c>
      <c r="D35" s="4" t="s">
        <v>6</v>
      </c>
      <c r="E35" s="4"/>
      <c r="F35" s="4" t="s">
        <v>122</v>
      </c>
      <c r="G35" s="4" t="s">
        <v>132</v>
      </c>
      <c r="H35" s="4">
        <v>147654</v>
      </c>
      <c r="I35" s="4" t="s">
        <v>192</v>
      </c>
      <c r="J35" s="3"/>
      <c r="K35" s="10"/>
      <c r="L35" s="10"/>
      <c r="M35" s="10" t="s">
        <v>298</v>
      </c>
      <c r="N35" s="10" t="s">
        <v>299</v>
      </c>
      <c r="O35" s="29">
        <v>44520</v>
      </c>
      <c r="P35" s="7" t="s">
        <v>126</v>
      </c>
      <c r="Q35" s="24" t="s">
        <v>300</v>
      </c>
      <c r="R35" s="104" t="s">
        <v>301</v>
      </c>
      <c r="S35" s="9">
        <v>3</v>
      </c>
      <c r="T35" s="15" t="s">
        <v>129</v>
      </c>
      <c r="U35" s="9" t="s">
        <v>302</v>
      </c>
      <c r="V35" s="6"/>
    </row>
    <row r="36" spans="1:22" ht="63" customHeight="1">
      <c r="A36" s="4">
        <f t="shared" si="0"/>
        <v>34</v>
      </c>
      <c r="B36" s="3" t="s">
        <v>303</v>
      </c>
      <c r="C36" s="4" t="s">
        <v>224</v>
      </c>
      <c r="D36" s="4" t="s">
        <v>19</v>
      </c>
      <c r="E36" s="4"/>
      <c r="F36" s="4" t="s">
        <v>162</v>
      </c>
      <c r="G36" s="4" t="s">
        <v>132</v>
      </c>
      <c r="H36" s="4">
        <v>235378</v>
      </c>
      <c r="I36" s="4"/>
      <c r="J36" s="3"/>
      <c r="K36" s="10"/>
      <c r="L36" s="10"/>
      <c r="M36" s="10" t="s">
        <v>193</v>
      </c>
      <c r="N36" s="10" t="s">
        <v>304</v>
      </c>
      <c r="O36" s="29">
        <v>44520</v>
      </c>
      <c r="P36" s="7" t="s">
        <v>126</v>
      </c>
      <c r="Q36" s="6" t="s">
        <v>305</v>
      </c>
      <c r="R36" s="104" t="s">
        <v>306</v>
      </c>
      <c r="S36" s="9">
        <v>4</v>
      </c>
      <c r="T36" s="15" t="s">
        <v>129</v>
      </c>
      <c r="U36" s="9" t="s">
        <v>307</v>
      </c>
      <c r="V36" s="6"/>
    </row>
    <row r="37" spans="1:22" ht="63" customHeight="1">
      <c r="A37" s="4">
        <f t="shared" si="0"/>
        <v>35</v>
      </c>
      <c r="B37" s="12"/>
      <c r="C37" s="12"/>
      <c r="D37" s="10" t="s">
        <v>187</v>
      </c>
      <c r="E37" s="12"/>
      <c r="F37" s="12"/>
      <c r="G37" s="12"/>
      <c r="H37" s="12"/>
      <c r="I37" s="12"/>
      <c r="J37" s="12"/>
      <c r="K37" s="12"/>
      <c r="L37" s="12"/>
      <c r="M37" s="12"/>
      <c r="N37" s="10" t="s">
        <v>308</v>
      </c>
      <c r="O37" s="29">
        <v>44524</v>
      </c>
      <c r="P37" s="7" t="s">
        <v>126</v>
      </c>
      <c r="Q37" s="6" t="s">
        <v>309</v>
      </c>
      <c r="R37" s="104" t="s">
        <v>310</v>
      </c>
      <c r="S37" s="9">
        <v>1</v>
      </c>
      <c r="T37" s="15" t="s">
        <v>129</v>
      </c>
      <c r="U37" s="9" t="s">
        <v>311</v>
      </c>
      <c r="V37" s="6"/>
    </row>
    <row r="38" spans="1:22" ht="63" customHeight="1">
      <c r="A38" s="4">
        <f t="shared" si="0"/>
        <v>36</v>
      </c>
      <c r="B38" s="3" t="s">
        <v>312</v>
      </c>
      <c r="C38" s="4" t="s">
        <v>224</v>
      </c>
      <c r="D38" s="4" t="s">
        <v>6</v>
      </c>
      <c r="E38" s="4"/>
      <c r="F38" s="4" t="s">
        <v>122</v>
      </c>
      <c r="G38" s="4" t="s">
        <v>132</v>
      </c>
      <c r="H38" s="4">
        <v>147654</v>
      </c>
      <c r="I38" s="4" t="s">
        <v>192</v>
      </c>
      <c r="J38" s="3"/>
      <c r="K38" s="10"/>
      <c r="L38" s="10"/>
      <c r="M38" s="10" t="s">
        <v>313</v>
      </c>
      <c r="N38" s="10" t="s">
        <v>314</v>
      </c>
      <c r="O38" s="29">
        <v>44520</v>
      </c>
      <c r="P38" s="7" t="s">
        <v>126</v>
      </c>
      <c r="Q38" s="6" t="s">
        <v>315</v>
      </c>
      <c r="R38" s="104" t="s">
        <v>316</v>
      </c>
      <c r="S38" s="9">
        <v>1</v>
      </c>
      <c r="T38" s="15" t="s">
        <v>129</v>
      </c>
      <c r="U38" s="9" t="s">
        <v>317</v>
      </c>
      <c r="V38" s="6"/>
    </row>
    <row r="39" spans="1:22" ht="63" customHeight="1">
      <c r="A39" s="4">
        <f t="shared" si="0"/>
        <v>37</v>
      </c>
      <c r="B39" s="12"/>
      <c r="C39" s="12"/>
      <c r="D39" s="10" t="s">
        <v>187</v>
      </c>
      <c r="E39" s="12"/>
      <c r="F39" s="12"/>
      <c r="G39" s="12"/>
      <c r="H39" s="12"/>
      <c r="I39" s="12"/>
      <c r="J39" s="12"/>
      <c r="K39" s="12"/>
      <c r="L39" s="12"/>
      <c r="M39" s="12"/>
      <c r="N39" s="10" t="s">
        <v>318</v>
      </c>
      <c r="O39" s="29">
        <v>44525</v>
      </c>
      <c r="P39" s="7" t="s">
        <v>126</v>
      </c>
      <c r="Q39" s="6" t="s">
        <v>319</v>
      </c>
      <c r="R39" s="104" t="s">
        <v>320</v>
      </c>
      <c r="S39" s="9">
        <v>9</v>
      </c>
      <c r="T39" s="15" t="s">
        <v>129</v>
      </c>
      <c r="U39" s="9" t="s">
        <v>321</v>
      </c>
      <c r="V39" s="6"/>
    </row>
    <row r="40" spans="1:22" ht="63" customHeight="1">
      <c r="A40" s="4">
        <f t="shared" si="0"/>
        <v>38</v>
      </c>
      <c r="B40" s="12"/>
      <c r="C40" s="12"/>
      <c r="D40" s="10" t="s">
        <v>187</v>
      </c>
      <c r="E40" s="12"/>
      <c r="F40" s="12"/>
      <c r="G40" s="12"/>
      <c r="H40" s="12"/>
      <c r="I40" s="12"/>
      <c r="J40" s="12"/>
      <c r="K40" s="12"/>
      <c r="L40" s="12"/>
      <c r="M40" s="12"/>
      <c r="N40" s="10" t="s">
        <v>322</v>
      </c>
      <c r="O40" s="29">
        <v>44525</v>
      </c>
      <c r="P40" s="7" t="s">
        <v>126</v>
      </c>
      <c r="Q40" s="6" t="s">
        <v>289</v>
      </c>
      <c r="R40" s="104" t="s">
        <v>323</v>
      </c>
      <c r="S40" s="9">
        <v>10</v>
      </c>
      <c r="T40" s="15" t="s">
        <v>129</v>
      </c>
      <c r="U40" s="9" t="s">
        <v>324</v>
      </c>
      <c r="V40" s="6"/>
    </row>
    <row r="41" spans="1:22" ht="63" customHeight="1">
      <c r="A41" s="4">
        <f t="shared" si="0"/>
        <v>39</v>
      </c>
      <c r="B41" s="3" t="s">
        <v>325</v>
      </c>
      <c r="C41" s="4" t="s">
        <v>224</v>
      </c>
      <c r="D41" s="4" t="s">
        <v>151</v>
      </c>
      <c r="E41" s="4"/>
      <c r="F41" s="4" t="s">
        <v>122</v>
      </c>
      <c r="G41" s="4" t="s">
        <v>132</v>
      </c>
      <c r="H41" s="4">
        <v>217332</v>
      </c>
      <c r="I41" s="4"/>
      <c r="J41" s="29">
        <v>44516</v>
      </c>
      <c r="K41" s="10"/>
      <c r="L41" s="10"/>
      <c r="M41" s="10" t="s">
        <v>218</v>
      </c>
      <c r="N41" s="10" t="s">
        <v>326</v>
      </c>
      <c r="O41" s="29">
        <v>44520</v>
      </c>
      <c r="P41" s="7" t="s">
        <v>126</v>
      </c>
      <c r="Q41" s="6" t="s">
        <v>327</v>
      </c>
      <c r="R41" s="104" t="s">
        <v>328</v>
      </c>
      <c r="S41" s="9">
        <v>12</v>
      </c>
      <c r="T41" s="15" t="s">
        <v>129</v>
      </c>
      <c r="U41" s="9" t="s">
        <v>329</v>
      </c>
      <c r="V41" s="6"/>
    </row>
    <row r="42" spans="1:22" ht="63" customHeight="1">
      <c r="A42" s="4">
        <f t="shared" si="0"/>
        <v>40</v>
      </c>
      <c r="B42" s="3" t="s">
        <v>330</v>
      </c>
      <c r="C42" s="4" t="s">
        <v>224</v>
      </c>
      <c r="D42" s="4" t="s">
        <v>19</v>
      </c>
      <c r="E42" s="4"/>
      <c r="F42" s="4" t="s">
        <v>162</v>
      </c>
      <c r="G42" s="4" t="s">
        <v>132</v>
      </c>
      <c r="H42" s="4">
        <v>235378</v>
      </c>
      <c r="I42" s="4"/>
      <c r="J42" s="29">
        <v>44515</v>
      </c>
      <c r="K42" s="10"/>
      <c r="L42" s="10"/>
      <c r="M42" s="10" t="s">
        <v>218</v>
      </c>
      <c r="N42" s="10" t="s">
        <v>331</v>
      </c>
      <c r="O42" s="29">
        <v>44520</v>
      </c>
      <c r="P42" s="7" t="s">
        <v>126</v>
      </c>
      <c r="Q42" s="6" t="s">
        <v>332</v>
      </c>
      <c r="R42" s="104" t="s">
        <v>333</v>
      </c>
      <c r="S42" s="9">
        <v>13</v>
      </c>
      <c r="T42" s="15" t="s">
        <v>129</v>
      </c>
      <c r="U42" s="9" t="s">
        <v>334</v>
      </c>
      <c r="V42" s="6"/>
    </row>
    <row r="43" spans="1:22" ht="63" customHeight="1">
      <c r="A43" s="4">
        <f t="shared" si="0"/>
        <v>41</v>
      </c>
      <c r="B43" s="3" t="s">
        <v>335</v>
      </c>
      <c r="C43" s="4" t="s">
        <v>224</v>
      </c>
      <c r="D43" s="4" t="s">
        <v>25</v>
      </c>
      <c r="E43" s="4"/>
      <c r="F43" s="4" t="s">
        <v>162</v>
      </c>
      <c r="G43" s="4" t="s">
        <v>132</v>
      </c>
      <c r="H43" s="4">
        <v>244283</v>
      </c>
      <c r="I43" s="4" t="s">
        <v>227</v>
      </c>
      <c r="J43" s="29">
        <v>44519</v>
      </c>
      <c r="K43" s="10"/>
      <c r="L43" s="10"/>
      <c r="M43" s="10" t="s">
        <v>336</v>
      </c>
      <c r="N43" s="10" t="s">
        <v>337</v>
      </c>
      <c r="O43" s="29">
        <v>44520</v>
      </c>
      <c r="P43" s="7" t="s">
        <v>126</v>
      </c>
      <c r="Q43" s="6" t="s">
        <v>338</v>
      </c>
      <c r="R43" s="104" t="s">
        <v>339</v>
      </c>
      <c r="S43" s="9">
        <v>14</v>
      </c>
      <c r="T43" s="15" t="s">
        <v>129</v>
      </c>
      <c r="U43" s="9" t="s">
        <v>340</v>
      </c>
      <c r="V43" s="6"/>
    </row>
    <row r="44" spans="1:22" ht="63" customHeight="1">
      <c r="A44" s="4">
        <f t="shared" si="0"/>
        <v>42</v>
      </c>
      <c r="B44" s="3" t="s">
        <v>341</v>
      </c>
      <c r="C44" s="4" t="s">
        <v>224</v>
      </c>
      <c r="D44" s="4" t="s">
        <v>27</v>
      </c>
      <c r="E44" s="4"/>
      <c r="F44" s="4" t="s">
        <v>162</v>
      </c>
      <c r="G44" s="4" t="s">
        <v>132</v>
      </c>
      <c r="H44" s="4">
        <v>244511</v>
      </c>
      <c r="I44" s="4"/>
      <c r="J44" s="29">
        <v>44524</v>
      </c>
      <c r="K44" s="10"/>
      <c r="L44" s="10"/>
      <c r="M44" s="10" t="s">
        <v>342</v>
      </c>
      <c r="N44" s="10" t="s">
        <v>343</v>
      </c>
      <c r="O44" s="29">
        <v>44520</v>
      </c>
      <c r="P44" s="110" t="s">
        <v>126</v>
      </c>
      <c r="Q44" s="111" t="s">
        <v>344</v>
      </c>
      <c r="R44" s="112" t="s">
        <v>345</v>
      </c>
      <c r="S44" s="113">
        <v>15</v>
      </c>
      <c r="T44" s="15" t="s">
        <v>129</v>
      </c>
      <c r="U44" s="9" t="s">
        <v>346</v>
      </c>
      <c r="V44" s="6"/>
    </row>
    <row r="45" spans="1:22" ht="63" customHeight="1">
      <c r="A45" s="4">
        <f t="shared" si="0"/>
        <v>43</v>
      </c>
      <c r="B45" s="3" t="s">
        <v>347</v>
      </c>
      <c r="C45" s="12"/>
      <c r="D45" s="10" t="s">
        <v>348</v>
      </c>
      <c r="E45" s="12"/>
      <c r="F45" s="12"/>
      <c r="G45" s="12"/>
      <c r="H45" s="12"/>
      <c r="I45" s="12"/>
      <c r="J45" s="12"/>
      <c r="K45" s="12"/>
      <c r="L45" s="12"/>
      <c r="M45" s="12"/>
      <c r="N45" s="10" t="s">
        <v>348</v>
      </c>
      <c r="O45" s="29">
        <v>44520</v>
      </c>
      <c r="P45" s="7" t="s">
        <v>126</v>
      </c>
      <c r="Q45" s="6" t="s">
        <v>349</v>
      </c>
      <c r="R45" s="104" t="s">
        <v>350</v>
      </c>
      <c r="S45" s="9">
        <v>11</v>
      </c>
      <c r="T45" s="15" t="s">
        <v>129</v>
      </c>
      <c r="U45" s="9" t="s">
        <v>351</v>
      </c>
      <c r="V45" s="6"/>
    </row>
    <row r="46" spans="1:22" ht="63" customHeight="1">
      <c r="A46" s="4">
        <f t="shared" si="0"/>
        <v>44</v>
      </c>
      <c r="B46" s="3" t="s">
        <v>352</v>
      </c>
      <c r="C46" s="4" t="s">
        <v>224</v>
      </c>
      <c r="D46" s="4" t="s">
        <v>29</v>
      </c>
      <c r="E46" s="4"/>
      <c r="F46" s="4" t="s">
        <v>162</v>
      </c>
      <c r="G46" s="4" t="s">
        <v>132</v>
      </c>
      <c r="H46" s="4">
        <v>243961</v>
      </c>
      <c r="I46" s="4"/>
      <c r="J46" s="29">
        <v>44526</v>
      </c>
      <c r="K46" s="10"/>
      <c r="L46" s="10"/>
      <c r="M46" s="10" t="s">
        <v>1934</v>
      </c>
      <c r="N46" s="10" t="s">
        <v>353</v>
      </c>
      <c r="O46" s="29">
        <v>44520</v>
      </c>
      <c r="P46" s="7" t="s">
        <v>126</v>
      </c>
      <c r="Q46" s="6" t="s">
        <v>354</v>
      </c>
      <c r="R46" s="104" t="s">
        <v>355</v>
      </c>
      <c r="S46" s="9">
        <v>21</v>
      </c>
      <c r="T46" s="15" t="s">
        <v>129</v>
      </c>
      <c r="U46" s="9" t="s">
        <v>356</v>
      </c>
      <c r="V46" s="6"/>
    </row>
    <row r="47" spans="1:22" ht="63" customHeight="1">
      <c r="A47" s="4">
        <f t="shared" si="0"/>
        <v>45</v>
      </c>
      <c r="B47" s="3" t="s">
        <v>357</v>
      </c>
      <c r="C47" s="4" t="s">
        <v>224</v>
      </c>
      <c r="D47" s="4" t="s">
        <v>33</v>
      </c>
      <c r="E47" s="4"/>
      <c r="F47" s="4" t="s">
        <v>122</v>
      </c>
      <c r="G47" s="4" t="s">
        <v>132</v>
      </c>
      <c r="H47" s="4">
        <v>243997</v>
      </c>
      <c r="I47" s="4"/>
      <c r="J47" s="29">
        <v>44526</v>
      </c>
      <c r="K47" s="10"/>
      <c r="L47" s="10"/>
      <c r="M47" s="10" t="s">
        <v>1934</v>
      </c>
      <c r="N47" s="10" t="s">
        <v>358</v>
      </c>
      <c r="O47" s="29">
        <v>44520</v>
      </c>
      <c r="P47" s="7" t="s">
        <v>126</v>
      </c>
      <c r="Q47" s="6" t="s">
        <v>359</v>
      </c>
      <c r="R47" s="104" t="s">
        <v>360</v>
      </c>
      <c r="S47" s="9">
        <v>22</v>
      </c>
      <c r="T47" s="15" t="s">
        <v>129</v>
      </c>
      <c r="U47" s="9" t="s">
        <v>361</v>
      </c>
      <c r="V47" s="6"/>
    </row>
    <row r="48" spans="1:22" ht="63" customHeight="1">
      <c r="A48" s="4">
        <f t="shared" si="0"/>
        <v>46</v>
      </c>
      <c r="B48" s="12"/>
      <c r="C48" s="12"/>
      <c r="D48" s="10" t="s">
        <v>187</v>
      </c>
      <c r="E48" s="12"/>
      <c r="F48" s="12"/>
      <c r="G48" s="12"/>
      <c r="H48" s="12"/>
      <c r="I48" s="12"/>
      <c r="J48" s="12"/>
      <c r="K48" s="12"/>
      <c r="L48" s="12"/>
      <c r="M48" s="12"/>
      <c r="N48" s="10" t="s">
        <v>362</v>
      </c>
      <c r="O48" s="32" t="s">
        <v>363</v>
      </c>
      <c r="P48" s="7" t="s">
        <v>126</v>
      </c>
      <c r="Q48" s="6" t="s">
        <v>364</v>
      </c>
      <c r="R48" s="104" t="s">
        <v>365</v>
      </c>
      <c r="S48" s="9">
        <v>1</v>
      </c>
      <c r="T48" s="15" t="s">
        <v>129</v>
      </c>
      <c r="U48" s="9" t="s">
        <v>315</v>
      </c>
      <c r="V48" s="6"/>
    </row>
    <row r="49" spans="1:22" ht="63" customHeight="1">
      <c r="A49" s="4">
        <f t="shared" si="0"/>
        <v>47</v>
      </c>
      <c r="B49" s="3" t="s">
        <v>366</v>
      </c>
      <c r="C49" s="4" t="s">
        <v>224</v>
      </c>
      <c r="D49" s="4" t="s">
        <v>29</v>
      </c>
      <c r="E49" s="4"/>
      <c r="F49" s="4" t="s">
        <v>162</v>
      </c>
      <c r="G49" s="4" t="s">
        <v>132</v>
      </c>
      <c r="H49" s="4">
        <v>243961</v>
      </c>
      <c r="I49" s="4"/>
      <c r="J49" s="32" t="s">
        <v>367</v>
      </c>
      <c r="K49" s="10"/>
      <c r="L49" s="10"/>
      <c r="M49" s="10" t="s">
        <v>1935</v>
      </c>
      <c r="N49" s="10" t="s">
        <v>368</v>
      </c>
      <c r="O49" s="29">
        <v>44520</v>
      </c>
      <c r="P49" s="7" t="s">
        <v>126</v>
      </c>
      <c r="Q49" s="6" t="s">
        <v>369</v>
      </c>
      <c r="R49" s="104" t="s">
        <v>370</v>
      </c>
      <c r="S49" s="9">
        <v>2</v>
      </c>
      <c r="T49" s="15" t="s">
        <v>129</v>
      </c>
      <c r="U49" s="9" t="s">
        <v>371</v>
      </c>
      <c r="V49" s="6"/>
    </row>
    <row r="50" spans="1:22" ht="63" customHeight="1">
      <c r="A50" s="4">
        <f t="shared" si="0"/>
        <v>48</v>
      </c>
      <c r="B50" s="3" t="s">
        <v>372</v>
      </c>
      <c r="C50" s="4" t="s">
        <v>224</v>
      </c>
      <c r="D50" s="4" t="s">
        <v>33</v>
      </c>
      <c r="E50" s="4"/>
      <c r="F50" s="4" t="s">
        <v>122</v>
      </c>
      <c r="G50" s="4" t="s">
        <v>132</v>
      </c>
      <c r="H50" s="4">
        <v>243997</v>
      </c>
      <c r="I50" s="4"/>
      <c r="J50" s="32" t="s">
        <v>373</v>
      </c>
      <c r="K50" s="10"/>
      <c r="L50" s="10"/>
      <c r="M50" s="10" t="s">
        <v>1936</v>
      </c>
      <c r="N50" s="10" t="s">
        <v>374</v>
      </c>
      <c r="O50" s="29">
        <v>44517</v>
      </c>
      <c r="P50" s="7" t="s">
        <v>126</v>
      </c>
      <c r="Q50" s="6" t="s">
        <v>375</v>
      </c>
      <c r="R50" s="104" t="s">
        <v>376</v>
      </c>
      <c r="S50" s="9">
        <v>3</v>
      </c>
      <c r="T50" s="15" t="s">
        <v>129</v>
      </c>
      <c r="U50" s="9" t="s">
        <v>377</v>
      </c>
      <c r="V50" s="6"/>
    </row>
    <row r="51" spans="1:22" ht="63" customHeight="1">
      <c r="A51" s="4">
        <f t="shared" si="0"/>
        <v>49</v>
      </c>
      <c r="B51" s="3" t="s">
        <v>378</v>
      </c>
      <c r="C51" s="4" t="s">
        <v>224</v>
      </c>
      <c r="D51" s="4" t="s">
        <v>31</v>
      </c>
      <c r="E51" s="4"/>
      <c r="F51" s="4" t="s">
        <v>162</v>
      </c>
      <c r="G51" s="4" t="s">
        <v>132</v>
      </c>
      <c r="H51" s="4">
        <v>244599</v>
      </c>
      <c r="I51" s="4"/>
      <c r="J51" s="29">
        <v>44526</v>
      </c>
      <c r="K51" s="10"/>
      <c r="L51" s="10"/>
      <c r="M51" s="10" t="s">
        <v>379</v>
      </c>
      <c r="N51" s="10" t="s">
        <v>380</v>
      </c>
      <c r="O51" s="29">
        <v>44517</v>
      </c>
      <c r="P51" s="7" t="s">
        <v>126</v>
      </c>
      <c r="Q51" s="6" t="s">
        <v>381</v>
      </c>
      <c r="R51" s="104" t="s">
        <v>382</v>
      </c>
      <c r="S51" s="9">
        <v>4</v>
      </c>
      <c r="T51" s="15" t="s">
        <v>129</v>
      </c>
      <c r="U51" s="9" t="s">
        <v>383</v>
      </c>
      <c r="V51" s="6"/>
    </row>
    <row r="52" spans="1:22" ht="63" customHeight="1">
      <c r="A52" s="4">
        <f t="shared" ref="A52:A83" si="1">A51+1</f>
        <v>50</v>
      </c>
      <c r="B52" s="3" t="s">
        <v>384</v>
      </c>
      <c r="C52" s="4" t="s">
        <v>224</v>
      </c>
      <c r="D52" s="4" t="s">
        <v>11</v>
      </c>
      <c r="E52" s="4"/>
      <c r="F52" s="4" t="s">
        <v>122</v>
      </c>
      <c r="G52" s="4" t="s">
        <v>132</v>
      </c>
      <c r="H52" s="4">
        <v>244227</v>
      </c>
      <c r="I52" s="4"/>
      <c r="J52" s="29">
        <v>44517</v>
      </c>
      <c r="K52" s="10"/>
      <c r="L52" s="10"/>
      <c r="M52" s="10" t="s">
        <v>385</v>
      </c>
      <c r="N52" s="10" t="s">
        <v>386</v>
      </c>
      <c r="O52" s="29">
        <v>44517</v>
      </c>
      <c r="P52" s="7" t="s">
        <v>126</v>
      </c>
      <c r="Q52" s="6" t="s">
        <v>387</v>
      </c>
      <c r="R52" s="104" t="s">
        <v>388</v>
      </c>
      <c r="S52" s="9">
        <v>5</v>
      </c>
      <c r="T52" s="15" t="s">
        <v>129</v>
      </c>
      <c r="U52" s="9" t="s">
        <v>389</v>
      </c>
      <c r="V52" s="6"/>
    </row>
    <row r="53" spans="1:22" ht="63" customHeight="1">
      <c r="A53" s="4">
        <f t="shared" si="1"/>
        <v>51</v>
      </c>
      <c r="B53" s="3" t="s">
        <v>390</v>
      </c>
      <c r="C53" s="4" t="s">
        <v>224</v>
      </c>
      <c r="D53" s="4" t="s">
        <v>21</v>
      </c>
      <c r="E53" s="4"/>
      <c r="F53" s="4" t="s">
        <v>162</v>
      </c>
      <c r="G53" s="4" t="s">
        <v>132</v>
      </c>
      <c r="H53" s="4">
        <v>193816</v>
      </c>
      <c r="I53" s="4"/>
      <c r="J53" s="29">
        <v>44523</v>
      </c>
      <c r="K53" s="10"/>
      <c r="L53" s="10"/>
      <c r="M53" s="10" t="s">
        <v>391</v>
      </c>
      <c r="N53" s="10" t="s">
        <v>392</v>
      </c>
      <c r="O53" s="29">
        <v>44517</v>
      </c>
      <c r="P53" s="7" t="s">
        <v>126</v>
      </c>
      <c r="Q53" s="6" t="s">
        <v>393</v>
      </c>
      <c r="R53" s="104" t="s">
        <v>394</v>
      </c>
      <c r="S53" s="9">
        <v>6</v>
      </c>
      <c r="T53" s="15" t="s">
        <v>129</v>
      </c>
      <c r="U53" s="9" t="s">
        <v>395</v>
      </c>
      <c r="V53" s="6"/>
    </row>
    <row r="54" spans="1:22" ht="63" customHeight="1">
      <c r="A54" s="4">
        <f t="shared" si="1"/>
        <v>52</v>
      </c>
      <c r="B54" s="3" t="s">
        <v>396</v>
      </c>
      <c r="C54" s="4" t="s">
        <v>224</v>
      </c>
      <c r="D54" s="4" t="s">
        <v>397</v>
      </c>
      <c r="E54" s="4"/>
      <c r="F54" s="4" t="s">
        <v>122</v>
      </c>
      <c r="G54" s="4" t="s">
        <v>132</v>
      </c>
      <c r="H54" s="4">
        <v>244456</v>
      </c>
      <c r="I54" s="4"/>
      <c r="J54" s="29">
        <v>44523</v>
      </c>
      <c r="K54" s="10"/>
      <c r="L54" s="10"/>
      <c r="M54" s="10" t="s">
        <v>398</v>
      </c>
      <c r="N54" s="10" t="s">
        <v>399</v>
      </c>
      <c r="O54" s="29">
        <v>44517</v>
      </c>
      <c r="P54" s="7" t="s">
        <v>126</v>
      </c>
      <c r="Q54" s="6" t="s">
        <v>400</v>
      </c>
      <c r="R54" s="104" t="s">
        <v>401</v>
      </c>
      <c r="S54" s="9">
        <v>7</v>
      </c>
      <c r="T54" s="15" t="s">
        <v>129</v>
      </c>
      <c r="U54" s="9" t="s">
        <v>402</v>
      </c>
      <c r="V54" s="6"/>
    </row>
    <row r="55" spans="1:22" ht="63" customHeight="1">
      <c r="A55" s="4">
        <f t="shared" si="1"/>
        <v>53</v>
      </c>
      <c r="B55" s="3" t="s">
        <v>403</v>
      </c>
      <c r="C55" s="4" t="s">
        <v>224</v>
      </c>
      <c r="D55" s="4" t="s">
        <v>151</v>
      </c>
      <c r="E55" s="4"/>
      <c r="F55" s="4" t="s">
        <v>122</v>
      </c>
      <c r="G55" s="4" t="s">
        <v>132</v>
      </c>
      <c r="H55" s="4">
        <v>217332</v>
      </c>
      <c r="I55" s="4"/>
      <c r="J55" s="29">
        <v>44516</v>
      </c>
      <c r="K55" s="10"/>
      <c r="L55" s="10"/>
      <c r="M55" s="10" t="s">
        <v>404</v>
      </c>
      <c r="N55" s="10" t="s">
        <v>405</v>
      </c>
      <c r="O55" s="29">
        <v>44517</v>
      </c>
      <c r="P55" s="7" t="s">
        <v>126</v>
      </c>
      <c r="Q55" s="6" t="s">
        <v>406</v>
      </c>
      <c r="R55" s="104" t="s">
        <v>407</v>
      </c>
      <c r="S55" s="9">
        <v>1</v>
      </c>
      <c r="T55" s="15" t="s">
        <v>129</v>
      </c>
      <c r="U55" s="9" t="s">
        <v>408</v>
      </c>
      <c r="V55" s="6"/>
    </row>
    <row r="56" spans="1:22" ht="63" customHeight="1">
      <c r="A56" s="4">
        <f t="shared" si="1"/>
        <v>54</v>
      </c>
      <c r="B56" s="3" t="s">
        <v>409</v>
      </c>
      <c r="C56" s="4" t="s">
        <v>224</v>
      </c>
      <c r="D56" s="4" t="s">
        <v>19</v>
      </c>
      <c r="E56" s="4"/>
      <c r="F56" s="4" t="s">
        <v>162</v>
      </c>
      <c r="G56" s="4" t="s">
        <v>132</v>
      </c>
      <c r="H56" s="4">
        <v>235378</v>
      </c>
      <c r="I56" s="4"/>
      <c r="J56" s="29">
        <v>44515</v>
      </c>
      <c r="K56" s="10"/>
      <c r="L56" s="10"/>
      <c r="M56" s="10" t="s">
        <v>404</v>
      </c>
      <c r="N56" s="10" t="s">
        <v>410</v>
      </c>
      <c r="O56" s="29">
        <v>44517</v>
      </c>
      <c r="P56" s="7" t="s">
        <v>126</v>
      </c>
      <c r="Q56" s="6" t="s">
        <v>411</v>
      </c>
      <c r="R56" s="104" t="s">
        <v>412</v>
      </c>
      <c r="S56" s="9">
        <v>2</v>
      </c>
      <c r="T56" s="15" t="s">
        <v>129</v>
      </c>
      <c r="U56" s="9" t="s">
        <v>413</v>
      </c>
      <c r="V56" s="6"/>
    </row>
    <row r="57" spans="1:22" ht="63" customHeight="1">
      <c r="A57" s="4">
        <f t="shared" si="1"/>
        <v>55</v>
      </c>
      <c r="B57" s="3" t="s">
        <v>414</v>
      </c>
      <c r="C57" s="4" t="s">
        <v>224</v>
      </c>
      <c r="D57" s="4" t="s">
        <v>21</v>
      </c>
      <c r="E57" s="4"/>
      <c r="F57" s="4" t="s">
        <v>162</v>
      </c>
      <c r="G57" s="4" t="s">
        <v>132</v>
      </c>
      <c r="H57" s="4">
        <v>193816</v>
      </c>
      <c r="I57" s="4"/>
      <c r="J57" s="29">
        <v>44523</v>
      </c>
      <c r="K57" s="10"/>
      <c r="L57" s="10"/>
      <c r="M57" s="10" t="s">
        <v>415</v>
      </c>
      <c r="N57" s="10" t="s">
        <v>416</v>
      </c>
      <c r="O57" s="29">
        <v>44524</v>
      </c>
      <c r="P57" s="7" t="s">
        <v>126</v>
      </c>
      <c r="Q57" s="6" t="s">
        <v>417</v>
      </c>
      <c r="R57" s="104" t="s">
        <v>418</v>
      </c>
      <c r="S57" s="9">
        <v>3</v>
      </c>
      <c r="T57" s="15" t="s">
        <v>129</v>
      </c>
      <c r="U57" s="9" t="s">
        <v>419</v>
      </c>
      <c r="V57" s="6"/>
    </row>
    <row r="58" spans="1:22" ht="63" customHeight="1">
      <c r="A58" s="4">
        <f t="shared" si="1"/>
        <v>56</v>
      </c>
      <c r="B58" s="3" t="s">
        <v>420</v>
      </c>
      <c r="C58" s="4" t="s">
        <v>224</v>
      </c>
      <c r="D58" s="4" t="s">
        <v>421</v>
      </c>
      <c r="E58" s="4"/>
      <c r="F58" s="4" t="s">
        <v>122</v>
      </c>
      <c r="G58" s="4" t="s">
        <v>132</v>
      </c>
      <c r="H58" s="4">
        <v>243997</v>
      </c>
      <c r="I58" s="4"/>
      <c r="J58" s="29">
        <v>44511</v>
      </c>
      <c r="K58" s="10"/>
      <c r="L58" s="10"/>
      <c r="M58" s="10" t="s">
        <v>422</v>
      </c>
      <c r="N58" s="10" t="s">
        <v>423</v>
      </c>
      <c r="O58" s="29">
        <v>44524</v>
      </c>
      <c r="P58" s="7" t="s">
        <v>126</v>
      </c>
      <c r="Q58" s="6" t="s">
        <v>424</v>
      </c>
      <c r="R58" s="104" t="s">
        <v>425</v>
      </c>
      <c r="S58" s="9">
        <v>4</v>
      </c>
      <c r="T58" s="15" t="s">
        <v>129</v>
      </c>
      <c r="U58" s="9" t="s">
        <v>426</v>
      </c>
      <c r="V58" s="6"/>
    </row>
    <row r="59" spans="1:22" ht="63" customHeight="1">
      <c r="A59" s="4">
        <f t="shared" si="1"/>
        <v>57</v>
      </c>
      <c r="B59" s="3" t="s">
        <v>427</v>
      </c>
      <c r="C59" s="4" t="s">
        <v>224</v>
      </c>
      <c r="D59" s="4" t="s">
        <v>428</v>
      </c>
      <c r="E59" s="4"/>
      <c r="F59" s="4" t="s">
        <v>122</v>
      </c>
      <c r="G59" s="4" t="s">
        <v>123</v>
      </c>
      <c r="H59" s="4" t="s">
        <v>429</v>
      </c>
      <c r="I59" s="37"/>
      <c r="J59" s="12"/>
      <c r="K59" s="38"/>
      <c r="L59" s="38"/>
      <c r="M59" s="38"/>
      <c r="N59" s="10" t="s">
        <v>430</v>
      </c>
      <c r="O59" s="29">
        <v>44524</v>
      </c>
      <c r="P59" s="7" t="s">
        <v>126</v>
      </c>
      <c r="Q59" s="6" t="s">
        <v>431</v>
      </c>
      <c r="R59" s="104" t="s">
        <v>432</v>
      </c>
      <c r="S59" s="9">
        <v>5</v>
      </c>
      <c r="T59" s="15" t="s">
        <v>129</v>
      </c>
      <c r="U59" s="9" t="s">
        <v>433</v>
      </c>
      <c r="V59" s="6"/>
    </row>
    <row r="60" spans="1:22" ht="63" customHeight="1">
      <c r="A60" s="4">
        <f t="shared" si="1"/>
        <v>58</v>
      </c>
      <c r="B60" s="3" t="s">
        <v>434</v>
      </c>
      <c r="C60" s="4" t="s">
        <v>224</v>
      </c>
      <c r="D60" s="4" t="s">
        <v>435</v>
      </c>
      <c r="E60" s="4"/>
      <c r="F60" s="4" t="s">
        <v>162</v>
      </c>
      <c r="G60" s="4" t="s">
        <v>123</v>
      </c>
      <c r="H60" s="4" t="s">
        <v>436</v>
      </c>
      <c r="I60" s="37"/>
      <c r="J60" s="12"/>
      <c r="K60" s="38"/>
      <c r="L60" s="38"/>
      <c r="M60" s="38"/>
      <c r="N60" s="10" t="s">
        <v>437</v>
      </c>
      <c r="O60" s="29">
        <v>44525</v>
      </c>
      <c r="P60" s="7" t="s">
        <v>126</v>
      </c>
      <c r="Q60" s="6" t="s">
        <v>438</v>
      </c>
      <c r="R60" s="104" t="s">
        <v>439</v>
      </c>
      <c r="S60" s="9">
        <v>6</v>
      </c>
      <c r="T60" s="15" t="s">
        <v>129</v>
      </c>
      <c r="U60" s="9" t="s">
        <v>440</v>
      </c>
      <c r="V60" s="6"/>
    </row>
    <row r="61" spans="1:22" ht="63" customHeight="1">
      <c r="A61" s="4">
        <f t="shared" si="1"/>
        <v>59</v>
      </c>
      <c r="B61" s="3" t="s">
        <v>441</v>
      </c>
      <c r="C61" s="4" t="s">
        <v>224</v>
      </c>
      <c r="D61" s="4" t="s">
        <v>27</v>
      </c>
      <c r="E61" s="4"/>
      <c r="F61" s="4" t="s">
        <v>162</v>
      </c>
      <c r="G61" s="4" t="s">
        <v>132</v>
      </c>
      <c r="H61" s="4">
        <v>244511</v>
      </c>
      <c r="I61" s="4"/>
      <c r="J61" s="29">
        <v>44524</v>
      </c>
      <c r="K61" s="10"/>
      <c r="L61" s="10"/>
      <c r="M61" s="10" t="s">
        <v>442</v>
      </c>
      <c r="N61" s="10" t="s">
        <v>443</v>
      </c>
      <c r="O61" s="29">
        <v>44525</v>
      </c>
      <c r="P61" s="7" t="s">
        <v>126</v>
      </c>
      <c r="Q61" s="6" t="s">
        <v>444</v>
      </c>
      <c r="R61" s="104" t="s">
        <v>445</v>
      </c>
      <c r="S61" s="9">
        <v>1</v>
      </c>
      <c r="T61" s="15" t="s">
        <v>129</v>
      </c>
      <c r="U61" s="9" t="s">
        <v>446</v>
      </c>
      <c r="V61" s="6"/>
    </row>
    <row r="62" spans="1:22" ht="63" customHeight="1">
      <c r="A62" s="4">
        <f t="shared" si="1"/>
        <v>60</v>
      </c>
      <c r="B62" s="3" t="s">
        <v>447</v>
      </c>
      <c r="C62" s="4" t="s">
        <v>224</v>
      </c>
      <c r="D62" s="4" t="s">
        <v>448</v>
      </c>
      <c r="E62" s="4"/>
      <c r="F62" s="4" t="s">
        <v>162</v>
      </c>
      <c r="G62" s="4" t="s">
        <v>132</v>
      </c>
      <c r="H62" s="4">
        <v>244712</v>
      </c>
      <c r="I62" s="4" t="s">
        <v>227</v>
      </c>
      <c r="J62" s="29">
        <v>44530</v>
      </c>
      <c r="K62" s="10"/>
      <c r="L62" s="10"/>
      <c r="M62" s="10" t="s">
        <v>449</v>
      </c>
      <c r="N62" s="10" t="s">
        <v>450</v>
      </c>
      <c r="O62" s="29">
        <v>44525</v>
      </c>
      <c r="P62" s="7" t="s">
        <v>126</v>
      </c>
      <c r="Q62" s="6" t="s">
        <v>451</v>
      </c>
      <c r="R62" s="104" t="s">
        <v>452</v>
      </c>
      <c r="S62" s="9">
        <v>1</v>
      </c>
      <c r="T62" s="15" t="s">
        <v>129</v>
      </c>
      <c r="U62" s="9" t="s">
        <v>453</v>
      </c>
      <c r="V62" s="6"/>
    </row>
    <row r="63" spans="1:22" ht="63" customHeight="1">
      <c r="A63" s="4">
        <f t="shared" si="1"/>
        <v>61</v>
      </c>
      <c r="B63" s="3" t="s">
        <v>454</v>
      </c>
      <c r="C63" s="4" t="s">
        <v>224</v>
      </c>
      <c r="D63" s="4" t="s">
        <v>39</v>
      </c>
      <c r="E63" s="4"/>
      <c r="F63" s="4" t="s">
        <v>122</v>
      </c>
      <c r="G63" s="4" t="s">
        <v>132</v>
      </c>
      <c r="H63" s="4">
        <v>244730</v>
      </c>
      <c r="I63" s="4" t="s">
        <v>227</v>
      </c>
      <c r="J63" s="29">
        <v>44530</v>
      </c>
      <c r="K63" s="10"/>
      <c r="L63" s="10"/>
      <c r="M63" s="10" t="s">
        <v>449</v>
      </c>
      <c r="N63" s="10" t="s">
        <v>455</v>
      </c>
      <c r="O63" s="29">
        <v>44525</v>
      </c>
      <c r="P63" s="7" t="s">
        <v>126</v>
      </c>
      <c r="Q63" s="6" t="s">
        <v>456</v>
      </c>
      <c r="R63" s="104" t="s">
        <v>457</v>
      </c>
      <c r="S63" s="9">
        <v>2</v>
      </c>
      <c r="T63" s="15" t="s">
        <v>129</v>
      </c>
      <c r="U63" s="9" t="s">
        <v>458</v>
      </c>
      <c r="V63" s="6"/>
    </row>
    <row r="64" spans="1:22" ht="63" customHeight="1">
      <c r="A64" s="4">
        <f t="shared" si="1"/>
        <v>62</v>
      </c>
      <c r="B64" s="3" t="s">
        <v>459</v>
      </c>
      <c r="C64" s="4" t="s">
        <v>224</v>
      </c>
      <c r="D64" s="4" t="s">
        <v>45</v>
      </c>
      <c r="E64" s="4"/>
      <c r="F64" s="4" t="s">
        <v>122</v>
      </c>
      <c r="G64" s="4" t="s">
        <v>132</v>
      </c>
      <c r="H64" s="4">
        <v>244788</v>
      </c>
      <c r="I64" s="4"/>
      <c r="J64" s="29">
        <v>44532</v>
      </c>
      <c r="K64" s="10"/>
      <c r="L64" s="10"/>
      <c r="M64" s="10" t="s">
        <v>342</v>
      </c>
      <c r="N64" s="10" t="s">
        <v>460</v>
      </c>
      <c r="O64" s="29">
        <v>44525</v>
      </c>
      <c r="P64" s="7" t="s">
        <v>126</v>
      </c>
      <c r="Q64" s="6" t="s">
        <v>461</v>
      </c>
      <c r="R64" s="104" t="s">
        <v>462</v>
      </c>
      <c r="S64" s="9">
        <v>1</v>
      </c>
      <c r="T64" s="15" t="s">
        <v>129</v>
      </c>
      <c r="U64" s="9" t="s">
        <v>463</v>
      </c>
      <c r="V64" s="6"/>
    </row>
    <row r="65" spans="1:22" ht="63" customHeight="1">
      <c r="A65" s="4">
        <f t="shared" si="1"/>
        <v>63</v>
      </c>
      <c r="B65" s="3" t="s">
        <v>464</v>
      </c>
      <c r="C65" s="4" t="s">
        <v>224</v>
      </c>
      <c r="D65" s="4" t="s">
        <v>31</v>
      </c>
      <c r="E65" s="4"/>
      <c r="F65" s="4" t="s">
        <v>162</v>
      </c>
      <c r="G65" s="4" t="s">
        <v>132</v>
      </c>
      <c r="H65" s="4">
        <v>244599</v>
      </c>
      <c r="I65" s="4"/>
      <c r="J65" s="29">
        <v>44526</v>
      </c>
      <c r="K65" s="10"/>
      <c r="L65" s="10"/>
      <c r="M65" s="10" t="s">
        <v>465</v>
      </c>
      <c r="N65" s="10" t="s">
        <v>466</v>
      </c>
      <c r="O65" s="29">
        <v>44525</v>
      </c>
      <c r="P65" s="7" t="s">
        <v>126</v>
      </c>
      <c r="Q65" s="6" t="s">
        <v>467</v>
      </c>
      <c r="R65" s="104" t="s">
        <v>468</v>
      </c>
      <c r="S65" s="9">
        <v>2</v>
      </c>
      <c r="T65" s="15" t="s">
        <v>129</v>
      </c>
      <c r="U65" s="9" t="s">
        <v>469</v>
      </c>
      <c r="V65" s="6"/>
    </row>
    <row r="66" spans="1:22" ht="63" customHeight="1">
      <c r="A66" s="4">
        <f t="shared" si="1"/>
        <v>64</v>
      </c>
      <c r="B66" s="3" t="s">
        <v>470</v>
      </c>
      <c r="C66" s="4" t="s">
        <v>224</v>
      </c>
      <c r="D66" s="4" t="s">
        <v>41</v>
      </c>
      <c r="E66" s="4"/>
      <c r="F66" s="4" t="s">
        <v>122</v>
      </c>
      <c r="G66" s="4" t="s">
        <v>132</v>
      </c>
      <c r="H66" s="4">
        <v>239989</v>
      </c>
      <c r="I66" s="4"/>
      <c r="J66" s="29">
        <v>44531</v>
      </c>
      <c r="K66" s="10"/>
      <c r="L66" s="10"/>
      <c r="M66" s="10" t="s">
        <v>342</v>
      </c>
      <c r="N66" s="10" t="s">
        <v>471</v>
      </c>
      <c r="O66" s="29">
        <v>44525</v>
      </c>
      <c r="P66" s="7" t="s">
        <v>126</v>
      </c>
      <c r="Q66" s="6" t="s">
        <v>472</v>
      </c>
      <c r="R66" s="104" t="s">
        <v>473</v>
      </c>
      <c r="S66" s="9">
        <v>3</v>
      </c>
      <c r="T66" s="15" t="s">
        <v>129</v>
      </c>
      <c r="U66" s="9" t="s">
        <v>474</v>
      </c>
      <c r="V66" s="6"/>
    </row>
    <row r="67" spans="1:22" ht="63" customHeight="1">
      <c r="A67" s="4">
        <f t="shared" si="1"/>
        <v>65</v>
      </c>
      <c r="B67" s="3" t="s">
        <v>475</v>
      </c>
      <c r="C67" s="4" t="s">
        <v>224</v>
      </c>
      <c r="D67" s="4" t="s">
        <v>21</v>
      </c>
      <c r="E67" s="4"/>
      <c r="F67" s="4" t="s">
        <v>162</v>
      </c>
      <c r="G67" s="4" t="s">
        <v>132</v>
      </c>
      <c r="H67" s="4">
        <v>193816</v>
      </c>
      <c r="I67" s="4"/>
      <c r="J67" s="29">
        <v>44523</v>
      </c>
      <c r="K67" s="10"/>
      <c r="L67" s="10"/>
      <c r="M67" s="10" t="s">
        <v>476</v>
      </c>
      <c r="N67" s="10" t="s">
        <v>477</v>
      </c>
      <c r="O67" s="29">
        <v>44525</v>
      </c>
      <c r="P67" s="7" t="s">
        <v>126</v>
      </c>
      <c r="Q67" s="6" t="s">
        <v>478</v>
      </c>
      <c r="R67" s="104" t="s">
        <v>479</v>
      </c>
      <c r="S67" s="9">
        <v>4</v>
      </c>
      <c r="T67" s="15" t="s">
        <v>129</v>
      </c>
      <c r="U67" s="9" t="s">
        <v>480</v>
      </c>
      <c r="V67" s="6"/>
    </row>
    <row r="68" spans="1:22" ht="63" customHeight="1">
      <c r="A68" s="4">
        <f t="shared" si="1"/>
        <v>66</v>
      </c>
      <c r="B68" s="3" t="s">
        <v>481</v>
      </c>
      <c r="C68" s="4" t="s">
        <v>224</v>
      </c>
      <c r="D68" s="4" t="s">
        <v>27</v>
      </c>
      <c r="E68" s="4"/>
      <c r="F68" s="4" t="s">
        <v>162</v>
      </c>
      <c r="G68" s="4" t="s">
        <v>132</v>
      </c>
      <c r="H68" s="4">
        <v>244511</v>
      </c>
      <c r="I68" s="4"/>
      <c r="J68" s="29">
        <v>44524</v>
      </c>
      <c r="K68" s="10"/>
      <c r="L68" s="10"/>
      <c r="M68" s="10" t="s">
        <v>482</v>
      </c>
      <c r="N68" s="10" t="s">
        <v>483</v>
      </c>
      <c r="O68" s="29">
        <v>44525</v>
      </c>
      <c r="P68" s="7" t="s">
        <v>126</v>
      </c>
      <c r="Q68" s="6" t="s">
        <v>484</v>
      </c>
      <c r="R68" s="104" t="s">
        <v>485</v>
      </c>
      <c r="S68" s="9">
        <v>5</v>
      </c>
      <c r="T68" s="15" t="s">
        <v>129</v>
      </c>
      <c r="U68" s="9" t="s">
        <v>486</v>
      </c>
      <c r="V68" s="6"/>
    </row>
    <row r="69" spans="1:22" ht="63" customHeight="1">
      <c r="A69" s="4">
        <f t="shared" si="1"/>
        <v>67</v>
      </c>
      <c r="B69" s="3" t="s">
        <v>487</v>
      </c>
      <c r="C69" s="4" t="s">
        <v>224</v>
      </c>
      <c r="D69" s="4" t="s">
        <v>23</v>
      </c>
      <c r="E69" s="4"/>
      <c r="F69" s="4" t="s">
        <v>162</v>
      </c>
      <c r="G69" s="4" t="s">
        <v>132</v>
      </c>
      <c r="H69" s="4">
        <v>244423</v>
      </c>
      <c r="I69" s="4"/>
      <c r="J69" s="29">
        <v>44523</v>
      </c>
      <c r="K69" s="10"/>
      <c r="L69" s="10"/>
      <c r="M69" s="10" t="s">
        <v>488</v>
      </c>
      <c r="N69" s="10" t="s">
        <v>489</v>
      </c>
      <c r="O69" s="32" t="s">
        <v>490</v>
      </c>
      <c r="P69" s="7" t="s">
        <v>126</v>
      </c>
      <c r="Q69" s="6" t="s">
        <v>491</v>
      </c>
      <c r="R69" s="104" t="s">
        <v>492</v>
      </c>
      <c r="S69" s="9">
        <v>6</v>
      </c>
      <c r="T69" s="15" t="s">
        <v>129</v>
      </c>
      <c r="U69" s="9" t="s">
        <v>229</v>
      </c>
      <c r="V69" s="6"/>
    </row>
    <row r="70" spans="1:22" ht="63" customHeight="1">
      <c r="A70" s="4">
        <f t="shared" si="1"/>
        <v>68</v>
      </c>
      <c r="B70" s="3" t="s">
        <v>493</v>
      </c>
      <c r="C70" s="4" t="s">
        <v>224</v>
      </c>
      <c r="D70" s="4" t="s">
        <v>23</v>
      </c>
      <c r="E70" s="4"/>
      <c r="F70" s="4" t="s">
        <v>162</v>
      </c>
      <c r="G70" s="4" t="s">
        <v>132</v>
      </c>
      <c r="H70" s="4">
        <v>244423</v>
      </c>
      <c r="I70" s="4"/>
      <c r="J70" s="29">
        <v>44523</v>
      </c>
      <c r="K70" s="10"/>
      <c r="L70" s="10"/>
      <c r="M70" s="10" t="s">
        <v>218</v>
      </c>
      <c r="N70" s="10" t="s">
        <v>494</v>
      </c>
      <c r="O70" s="32" t="s">
        <v>490</v>
      </c>
      <c r="P70" s="7" t="s">
        <v>126</v>
      </c>
      <c r="Q70" s="6" t="s">
        <v>220</v>
      </c>
      <c r="R70" s="104">
        <v>44533</v>
      </c>
      <c r="S70" s="9">
        <v>1</v>
      </c>
      <c r="T70" s="15" t="s">
        <v>129</v>
      </c>
      <c r="U70" s="9" t="s">
        <v>280</v>
      </c>
      <c r="V70" s="6"/>
    </row>
    <row r="71" spans="1:22" ht="63" customHeight="1">
      <c r="A71" s="4">
        <f t="shared" si="1"/>
        <v>69</v>
      </c>
      <c r="B71" s="3" t="s">
        <v>493</v>
      </c>
      <c r="C71" s="4" t="s">
        <v>224</v>
      </c>
      <c r="D71" s="4" t="s">
        <v>41</v>
      </c>
      <c r="E71" s="4"/>
      <c r="F71" s="4" t="s">
        <v>122</v>
      </c>
      <c r="G71" s="4" t="s">
        <v>132</v>
      </c>
      <c r="H71" s="4">
        <v>239989</v>
      </c>
      <c r="I71" s="4"/>
      <c r="J71" s="29">
        <v>44531</v>
      </c>
      <c r="K71" s="10"/>
      <c r="L71" s="10"/>
      <c r="M71" s="10" t="s">
        <v>495</v>
      </c>
      <c r="N71" s="10" t="s">
        <v>496</v>
      </c>
      <c r="O71" s="32" t="s">
        <v>490</v>
      </c>
      <c r="P71" s="7" t="s">
        <v>126</v>
      </c>
      <c r="Q71" s="6" t="s">
        <v>268</v>
      </c>
      <c r="R71" s="104">
        <v>44533</v>
      </c>
      <c r="S71" s="9">
        <v>2</v>
      </c>
      <c r="T71" s="15" t="s">
        <v>129</v>
      </c>
      <c r="U71" s="9" t="s">
        <v>249</v>
      </c>
      <c r="V71" s="6"/>
    </row>
    <row r="72" spans="1:22" ht="63" customHeight="1">
      <c r="A72" s="4">
        <f t="shared" si="1"/>
        <v>70</v>
      </c>
      <c r="B72" s="3" t="s">
        <v>493</v>
      </c>
      <c r="C72" s="4" t="s">
        <v>224</v>
      </c>
      <c r="D72" s="4" t="s">
        <v>43</v>
      </c>
      <c r="E72" s="4"/>
      <c r="F72" s="4" t="s">
        <v>122</v>
      </c>
      <c r="G72" s="4" t="s">
        <v>132</v>
      </c>
      <c r="H72" s="4">
        <v>243707</v>
      </c>
      <c r="I72" s="4"/>
      <c r="J72" s="29">
        <v>44531</v>
      </c>
      <c r="K72" s="10"/>
      <c r="L72" s="10"/>
      <c r="M72" s="10" t="s">
        <v>342</v>
      </c>
      <c r="N72" s="10" t="s">
        <v>497</v>
      </c>
      <c r="O72" s="32" t="s">
        <v>490</v>
      </c>
      <c r="P72" s="7" t="s">
        <v>126</v>
      </c>
      <c r="Q72" s="6" t="s">
        <v>275</v>
      </c>
      <c r="R72" s="104">
        <v>44533</v>
      </c>
      <c r="S72" s="9">
        <v>3</v>
      </c>
      <c r="T72" s="15" t="s">
        <v>129</v>
      </c>
      <c r="U72" s="9" t="s">
        <v>262</v>
      </c>
      <c r="V72" s="6"/>
    </row>
    <row r="73" spans="1:22" ht="63" customHeight="1">
      <c r="A73" s="4">
        <f t="shared" si="1"/>
        <v>71</v>
      </c>
      <c r="B73" s="3" t="s">
        <v>493</v>
      </c>
      <c r="C73" s="4" t="s">
        <v>224</v>
      </c>
      <c r="D73" s="4" t="s">
        <v>45</v>
      </c>
      <c r="E73" s="4"/>
      <c r="F73" s="4" t="s">
        <v>122</v>
      </c>
      <c r="G73" s="4" t="s">
        <v>132</v>
      </c>
      <c r="H73" s="4">
        <v>244788</v>
      </c>
      <c r="I73" s="4"/>
      <c r="J73" s="29">
        <v>44532</v>
      </c>
      <c r="K73" s="10"/>
      <c r="L73" s="10"/>
      <c r="M73" s="10" t="s">
        <v>495</v>
      </c>
      <c r="N73" s="10" t="s">
        <v>498</v>
      </c>
      <c r="O73" s="32" t="s">
        <v>490</v>
      </c>
      <c r="P73" s="7" t="s">
        <v>126</v>
      </c>
      <c r="Q73" s="6" t="s">
        <v>242</v>
      </c>
      <c r="R73" s="104">
        <v>44533</v>
      </c>
      <c r="S73" s="9">
        <v>4</v>
      </c>
      <c r="T73" s="15" t="s">
        <v>129</v>
      </c>
      <c r="U73" s="9" t="s">
        <v>235</v>
      </c>
      <c r="V73" s="6"/>
    </row>
    <row r="74" spans="1:22" ht="63" customHeight="1">
      <c r="A74" s="4">
        <f t="shared" si="1"/>
        <v>72</v>
      </c>
      <c r="B74" s="3" t="s">
        <v>499</v>
      </c>
      <c r="C74" s="4" t="s">
        <v>224</v>
      </c>
      <c r="D74" s="4" t="s">
        <v>47</v>
      </c>
      <c r="E74" s="4"/>
      <c r="F74" s="4" t="s">
        <v>162</v>
      </c>
      <c r="G74" s="4" t="s">
        <v>132</v>
      </c>
      <c r="H74" s="4">
        <v>243911</v>
      </c>
      <c r="I74" s="4"/>
      <c r="J74" s="29">
        <v>44533</v>
      </c>
      <c r="K74" s="10"/>
      <c r="L74" s="10"/>
      <c r="M74" s="10" t="s">
        <v>500</v>
      </c>
      <c r="N74" s="10" t="s">
        <v>501</v>
      </c>
      <c r="O74" s="32" t="s">
        <v>490</v>
      </c>
      <c r="P74" s="7" t="s">
        <v>126</v>
      </c>
      <c r="Q74" s="6" t="s">
        <v>256</v>
      </c>
      <c r="R74" s="104">
        <v>44534</v>
      </c>
      <c r="S74" s="9">
        <v>1</v>
      </c>
      <c r="T74" s="15" t="s">
        <v>129</v>
      </c>
      <c r="U74" s="9" t="s">
        <v>143</v>
      </c>
      <c r="V74" s="6"/>
    </row>
    <row r="75" spans="1:22" ht="63" customHeight="1">
      <c r="A75" s="4">
        <f t="shared" si="1"/>
        <v>73</v>
      </c>
      <c r="B75" s="3" t="s">
        <v>502</v>
      </c>
      <c r="C75" s="4" t="s">
        <v>224</v>
      </c>
      <c r="D75" s="4" t="s">
        <v>49</v>
      </c>
      <c r="E75" s="4"/>
      <c r="F75" s="4" t="s">
        <v>162</v>
      </c>
      <c r="G75" s="4" t="s">
        <v>132</v>
      </c>
      <c r="H75" s="4">
        <v>244820</v>
      </c>
      <c r="I75" s="4"/>
      <c r="J75" s="29">
        <v>44533</v>
      </c>
      <c r="K75" s="10"/>
      <c r="L75" s="10"/>
      <c r="M75" s="10" t="s">
        <v>500</v>
      </c>
      <c r="N75" s="10" t="s">
        <v>503</v>
      </c>
      <c r="O75" s="32" t="s">
        <v>490</v>
      </c>
      <c r="P75" s="7" t="s">
        <v>126</v>
      </c>
      <c r="Q75" s="6" t="s">
        <v>504</v>
      </c>
      <c r="R75" s="104">
        <v>44534</v>
      </c>
      <c r="S75" s="9">
        <v>2</v>
      </c>
      <c r="T75" s="15" t="s">
        <v>129</v>
      </c>
      <c r="U75" s="9" t="s">
        <v>195</v>
      </c>
      <c r="V75" s="6"/>
    </row>
    <row r="76" spans="1:22" ht="63" customHeight="1">
      <c r="A76" s="4">
        <f t="shared" si="1"/>
        <v>74</v>
      </c>
      <c r="B76" s="3" t="s">
        <v>505</v>
      </c>
      <c r="C76" s="4" t="s">
        <v>224</v>
      </c>
      <c r="D76" s="4" t="s">
        <v>45</v>
      </c>
      <c r="E76" s="4"/>
      <c r="F76" s="4" t="s">
        <v>122</v>
      </c>
      <c r="G76" s="4" t="s">
        <v>132</v>
      </c>
      <c r="H76" s="4">
        <v>244788</v>
      </c>
      <c r="I76" s="4"/>
      <c r="J76" s="29">
        <v>44532</v>
      </c>
      <c r="K76" s="10"/>
      <c r="L76" s="10"/>
      <c r="M76" s="10" t="s">
        <v>506</v>
      </c>
      <c r="N76" s="10" t="s">
        <v>507</v>
      </c>
      <c r="O76" s="32" t="s">
        <v>490</v>
      </c>
      <c r="P76" s="7" t="s">
        <v>126</v>
      </c>
      <c r="Q76" s="6" t="s">
        <v>205</v>
      </c>
      <c r="R76" s="104">
        <v>44534</v>
      </c>
      <c r="S76" s="9">
        <v>3</v>
      </c>
      <c r="T76" s="15" t="s">
        <v>129</v>
      </c>
      <c r="U76" s="9" t="s">
        <v>215</v>
      </c>
      <c r="V76" s="6"/>
    </row>
    <row r="77" spans="1:22" ht="63" customHeight="1">
      <c r="A77" s="4">
        <f t="shared" si="1"/>
        <v>75</v>
      </c>
      <c r="B77" s="3" t="s">
        <v>508</v>
      </c>
      <c r="C77" s="4" t="s">
        <v>224</v>
      </c>
      <c r="D77" s="4" t="s">
        <v>41</v>
      </c>
      <c r="E77" s="4"/>
      <c r="F77" s="4" t="s">
        <v>122</v>
      </c>
      <c r="G77" s="4" t="s">
        <v>132</v>
      </c>
      <c r="H77" s="4">
        <v>239989</v>
      </c>
      <c r="I77" s="4"/>
      <c r="J77" s="29">
        <v>44531</v>
      </c>
      <c r="K77" s="10"/>
      <c r="L77" s="10"/>
      <c r="M77" s="10" t="s">
        <v>506</v>
      </c>
      <c r="N77" s="10" t="s">
        <v>509</v>
      </c>
      <c r="O77" s="32" t="s">
        <v>490</v>
      </c>
      <c r="P77" s="7" t="s">
        <v>126</v>
      </c>
      <c r="Q77" s="6" t="s">
        <v>185</v>
      </c>
      <c r="R77" s="104">
        <v>44534</v>
      </c>
      <c r="S77" s="9">
        <v>4</v>
      </c>
      <c r="T77" s="15" t="s">
        <v>129</v>
      </c>
      <c r="U77" s="9" t="s">
        <v>169</v>
      </c>
      <c r="V77" s="6"/>
    </row>
    <row r="78" spans="1:22" ht="63" customHeight="1">
      <c r="A78" s="4">
        <f t="shared" si="1"/>
        <v>76</v>
      </c>
      <c r="B78" s="3" t="s">
        <v>510</v>
      </c>
      <c r="C78" s="4" t="s">
        <v>224</v>
      </c>
      <c r="D78" s="4" t="s">
        <v>421</v>
      </c>
      <c r="E78" s="4"/>
      <c r="F78" s="4" t="s">
        <v>122</v>
      </c>
      <c r="G78" s="4" t="s">
        <v>132</v>
      </c>
      <c r="H78" s="4">
        <v>243997</v>
      </c>
      <c r="I78" s="4"/>
      <c r="J78" s="29">
        <v>44511</v>
      </c>
      <c r="K78" s="10"/>
      <c r="L78" s="10"/>
      <c r="M78" s="10" t="s">
        <v>511</v>
      </c>
      <c r="N78" s="10" t="s">
        <v>512</v>
      </c>
      <c r="O78" s="32" t="s">
        <v>490</v>
      </c>
      <c r="P78" s="7" t="s">
        <v>126</v>
      </c>
      <c r="Q78" s="6" t="s">
        <v>149</v>
      </c>
      <c r="R78" s="104">
        <v>44534</v>
      </c>
      <c r="S78" s="9">
        <v>5</v>
      </c>
      <c r="T78" s="15" t="s">
        <v>129</v>
      </c>
      <c r="U78" s="9" t="s">
        <v>200</v>
      </c>
      <c r="V78" s="6"/>
    </row>
    <row r="79" spans="1:22" ht="63" customHeight="1">
      <c r="A79" s="4">
        <f t="shared" si="1"/>
        <v>77</v>
      </c>
      <c r="B79" s="3" t="s">
        <v>513</v>
      </c>
      <c r="C79" s="4" t="s">
        <v>224</v>
      </c>
      <c r="D79" s="4" t="s">
        <v>43</v>
      </c>
      <c r="E79" s="4"/>
      <c r="F79" s="4" t="s">
        <v>122</v>
      </c>
      <c r="G79" s="4" t="s">
        <v>132</v>
      </c>
      <c r="H79" s="4">
        <v>243707</v>
      </c>
      <c r="I79" s="4"/>
      <c r="J79" s="29">
        <v>44531</v>
      </c>
      <c r="K79" s="10"/>
      <c r="L79" s="10"/>
      <c r="M79" s="10" t="s">
        <v>495</v>
      </c>
      <c r="N79" s="10" t="s">
        <v>514</v>
      </c>
      <c r="O79" s="29">
        <v>44525</v>
      </c>
      <c r="P79" s="7" t="s">
        <v>126</v>
      </c>
      <c r="Q79" s="6" t="s">
        <v>515</v>
      </c>
      <c r="R79" s="104">
        <v>44534</v>
      </c>
      <c r="S79" s="9">
        <v>6</v>
      </c>
      <c r="T79" s="15" t="s">
        <v>129</v>
      </c>
      <c r="U79" s="9" t="s">
        <v>285</v>
      </c>
      <c r="V79" s="6"/>
    </row>
    <row r="80" spans="1:22" ht="63" customHeight="1">
      <c r="A80" s="4">
        <f t="shared" si="1"/>
        <v>78</v>
      </c>
      <c r="B80" s="3" t="s">
        <v>516</v>
      </c>
      <c r="C80" s="4" t="s">
        <v>224</v>
      </c>
      <c r="D80" s="4" t="s">
        <v>448</v>
      </c>
      <c r="E80" s="4"/>
      <c r="F80" s="4" t="s">
        <v>162</v>
      </c>
      <c r="G80" s="4" t="s">
        <v>132</v>
      </c>
      <c r="H80" s="4">
        <v>244712</v>
      </c>
      <c r="I80" s="4"/>
      <c r="J80" s="29">
        <v>44530</v>
      </c>
      <c r="K80" s="10"/>
      <c r="L80" s="10"/>
      <c r="M80" s="10" t="s">
        <v>193</v>
      </c>
      <c r="N80" s="10" t="s">
        <v>517</v>
      </c>
      <c r="O80" s="29">
        <v>44525</v>
      </c>
      <c r="P80" s="7" t="s">
        <v>126</v>
      </c>
      <c r="Q80" s="6" t="s">
        <v>305</v>
      </c>
      <c r="R80" s="104">
        <v>44534</v>
      </c>
      <c r="S80" s="9">
        <v>7</v>
      </c>
      <c r="T80" s="15" t="s">
        <v>129</v>
      </c>
      <c r="U80" s="9" t="s">
        <v>518</v>
      </c>
      <c r="V80" s="6"/>
    </row>
    <row r="81" spans="1:22" ht="63" customHeight="1">
      <c r="A81" s="4">
        <f t="shared" si="1"/>
        <v>79</v>
      </c>
      <c r="B81" s="3" t="s">
        <v>519</v>
      </c>
      <c r="C81" s="4" t="s">
        <v>224</v>
      </c>
      <c r="D81" s="4" t="s">
        <v>47</v>
      </c>
      <c r="E81" s="4"/>
      <c r="F81" s="4" t="s">
        <v>162</v>
      </c>
      <c r="G81" s="4" t="s">
        <v>132</v>
      </c>
      <c r="H81" s="4">
        <v>243911</v>
      </c>
      <c r="I81" s="4"/>
      <c r="J81" s="29">
        <v>44533</v>
      </c>
      <c r="K81" s="10"/>
      <c r="L81" s="10"/>
      <c r="M81" s="10" t="s">
        <v>495</v>
      </c>
      <c r="N81" s="10" t="s">
        <v>520</v>
      </c>
      <c r="O81" s="29">
        <v>44525</v>
      </c>
      <c r="P81" s="7" t="s">
        <v>126</v>
      </c>
      <c r="Q81" s="6" t="s">
        <v>521</v>
      </c>
      <c r="R81" s="104">
        <v>44535</v>
      </c>
      <c r="S81" s="9">
        <v>1</v>
      </c>
      <c r="T81" s="15" t="s">
        <v>129</v>
      </c>
      <c r="U81" s="9" t="s">
        <v>309</v>
      </c>
      <c r="V81" s="6"/>
    </row>
    <row r="82" spans="1:22" ht="63" customHeight="1">
      <c r="A82" s="4">
        <f t="shared" si="1"/>
        <v>80</v>
      </c>
      <c r="B82" s="3" t="s">
        <v>522</v>
      </c>
      <c r="C82" s="4" t="s">
        <v>224</v>
      </c>
      <c r="D82" s="4" t="s">
        <v>45</v>
      </c>
      <c r="E82" s="4"/>
      <c r="F82" s="4" t="s">
        <v>122</v>
      </c>
      <c r="G82" s="4" t="s">
        <v>132</v>
      </c>
      <c r="H82" s="4">
        <v>244788</v>
      </c>
      <c r="I82" s="4"/>
      <c r="J82" s="29">
        <v>44532</v>
      </c>
      <c r="K82" s="10"/>
      <c r="L82" s="10"/>
      <c r="M82" s="10" t="s">
        <v>523</v>
      </c>
      <c r="N82" s="10" t="s">
        <v>524</v>
      </c>
      <c r="O82" s="29">
        <v>44525</v>
      </c>
      <c r="P82" s="7" t="s">
        <v>126</v>
      </c>
      <c r="Q82" s="6" t="s">
        <v>525</v>
      </c>
      <c r="R82" s="104">
        <v>44535</v>
      </c>
      <c r="S82" s="9">
        <v>2</v>
      </c>
      <c r="T82" s="15" t="s">
        <v>129</v>
      </c>
      <c r="U82" s="9" t="s">
        <v>294</v>
      </c>
      <c r="V82" s="6"/>
    </row>
    <row r="83" spans="1:22" ht="63" customHeight="1">
      <c r="A83" s="4">
        <f t="shared" si="1"/>
        <v>81</v>
      </c>
      <c r="B83" s="3" t="s">
        <v>526</v>
      </c>
      <c r="C83" s="4" t="s">
        <v>224</v>
      </c>
      <c r="D83" s="4" t="s">
        <v>421</v>
      </c>
      <c r="E83" s="4"/>
      <c r="F83" s="4" t="s">
        <v>122</v>
      </c>
      <c r="G83" s="4" t="s">
        <v>132</v>
      </c>
      <c r="H83" s="4">
        <v>243997</v>
      </c>
      <c r="I83" s="4"/>
      <c r="J83" s="29">
        <v>44511</v>
      </c>
      <c r="K83" s="10"/>
      <c r="L83" s="10"/>
      <c r="M83" s="10" t="s">
        <v>298</v>
      </c>
      <c r="N83" s="10" t="s">
        <v>527</v>
      </c>
      <c r="O83" s="29">
        <v>44524</v>
      </c>
      <c r="P83" s="7" t="s">
        <v>126</v>
      </c>
      <c r="Q83" s="6" t="s">
        <v>528</v>
      </c>
      <c r="R83" s="104">
        <v>44535</v>
      </c>
      <c r="S83" s="9">
        <v>3</v>
      </c>
      <c r="T83" s="15" t="s">
        <v>129</v>
      </c>
      <c r="U83" s="9" t="s">
        <v>529</v>
      </c>
      <c r="V83" s="6"/>
    </row>
    <row r="84" spans="1:22" ht="63" customHeight="1">
      <c r="A84" s="4">
        <f t="shared" ref="A84:A115" si="2">A83+1</f>
        <v>82</v>
      </c>
      <c r="B84" s="3" t="s">
        <v>530</v>
      </c>
      <c r="C84" s="4" t="s">
        <v>224</v>
      </c>
      <c r="D84" s="4" t="s">
        <v>43</v>
      </c>
      <c r="E84" s="4"/>
      <c r="F84" s="4" t="s">
        <v>122</v>
      </c>
      <c r="G84" s="4" t="s">
        <v>132</v>
      </c>
      <c r="H84" s="4">
        <v>243707</v>
      </c>
      <c r="I84" s="4"/>
      <c r="J84" s="29">
        <v>44531</v>
      </c>
      <c r="K84" s="10"/>
      <c r="L84" s="10"/>
      <c r="M84" s="10" t="s">
        <v>506</v>
      </c>
      <c r="N84" s="10" t="s">
        <v>531</v>
      </c>
      <c r="O84" s="29">
        <v>44524</v>
      </c>
      <c r="P84" s="7" t="s">
        <v>126</v>
      </c>
      <c r="Q84" s="6" t="s">
        <v>532</v>
      </c>
      <c r="R84" s="104">
        <v>44535</v>
      </c>
      <c r="S84" s="9">
        <v>4</v>
      </c>
      <c r="T84" s="15" t="s">
        <v>129</v>
      </c>
      <c r="U84" s="9" t="s">
        <v>533</v>
      </c>
      <c r="V84" s="6"/>
    </row>
    <row r="85" spans="1:22" ht="63" customHeight="1">
      <c r="A85" s="4">
        <f t="shared" si="2"/>
        <v>83</v>
      </c>
      <c r="B85" s="3" t="s">
        <v>534</v>
      </c>
      <c r="C85" s="4" t="s">
        <v>224</v>
      </c>
      <c r="D85" s="4" t="s">
        <v>41</v>
      </c>
      <c r="E85" s="4"/>
      <c r="F85" s="4" t="s">
        <v>122</v>
      </c>
      <c r="G85" s="4" t="s">
        <v>132</v>
      </c>
      <c r="H85" s="4">
        <v>239989</v>
      </c>
      <c r="I85" s="4"/>
      <c r="J85" s="29">
        <v>44531</v>
      </c>
      <c r="K85" s="10"/>
      <c r="L85" s="10"/>
      <c r="M85" s="10" t="s">
        <v>523</v>
      </c>
      <c r="N85" s="10" t="s">
        <v>535</v>
      </c>
      <c r="O85" s="29">
        <v>44524</v>
      </c>
      <c r="P85" s="7" t="s">
        <v>126</v>
      </c>
      <c r="Q85" s="6" t="s">
        <v>536</v>
      </c>
      <c r="R85" s="104">
        <v>44535</v>
      </c>
      <c r="S85" s="9">
        <v>5</v>
      </c>
      <c r="T85" s="15" t="s">
        <v>129</v>
      </c>
      <c r="U85" s="9" t="s">
        <v>537</v>
      </c>
      <c r="V85" s="6"/>
    </row>
    <row r="86" spans="1:22" ht="63" customHeight="1">
      <c r="A86" s="4">
        <f t="shared" si="2"/>
        <v>84</v>
      </c>
      <c r="B86" s="12"/>
      <c r="C86" s="12"/>
      <c r="D86" s="10" t="s">
        <v>187</v>
      </c>
      <c r="E86" s="12"/>
      <c r="F86" s="12"/>
      <c r="G86" s="12"/>
      <c r="H86" s="12"/>
      <c r="I86" s="12"/>
      <c r="J86" s="12"/>
      <c r="K86" s="12"/>
      <c r="L86" s="12"/>
      <c r="M86" s="12"/>
      <c r="N86" s="10" t="s">
        <v>538</v>
      </c>
      <c r="O86" s="32" t="s">
        <v>539</v>
      </c>
      <c r="P86" s="7" t="s">
        <v>126</v>
      </c>
      <c r="Q86" s="6" t="s">
        <v>540</v>
      </c>
      <c r="R86" s="104" t="s">
        <v>541</v>
      </c>
      <c r="S86" s="9">
        <v>1</v>
      </c>
      <c r="T86" s="15" t="s">
        <v>129</v>
      </c>
      <c r="U86" s="9" t="s">
        <v>542</v>
      </c>
      <c r="V86" s="6"/>
    </row>
    <row r="87" spans="1:22" ht="63" customHeight="1">
      <c r="A87" s="4">
        <f t="shared" si="2"/>
        <v>85</v>
      </c>
      <c r="B87" s="3" t="s">
        <v>543</v>
      </c>
      <c r="C87" s="4" t="s">
        <v>224</v>
      </c>
      <c r="D87" s="4" t="s">
        <v>43</v>
      </c>
      <c r="E87" s="4"/>
      <c r="F87" s="4" t="s">
        <v>122</v>
      </c>
      <c r="G87" s="4" t="s">
        <v>132</v>
      </c>
      <c r="H87" s="4">
        <v>243707</v>
      </c>
      <c r="I87" s="4"/>
      <c r="J87" s="29">
        <v>44531</v>
      </c>
      <c r="K87" s="10"/>
      <c r="L87" s="10"/>
      <c r="M87" s="10" t="s">
        <v>523</v>
      </c>
      <c r="N87" s="10" t="s">
        <v>544</v>
      </c>
      <c r="O87" s="32" t="s">
        <v>545</v>
      </c>
      <c r="P87" s="7" t="s">
        <v>126</v>
      </c>
      <c r="Q87" s="6" t="s">
        <v>546</v>
      </c>
      <c r="R87" s="107" t="s">
        <v>547</v>
      </c>
      <c r="S87" s="9">
        <v>1</v>
      </c>
      <c r="T87" s="15" t="s">
        <v>129</v>
      </c>
      <c r="U87" s="9" t="s">
        <v>548</v>
      </c>
      <c r="V87" s="6"/>
    </row>
    <row r="88" spans="1:22" ht="63" customHeight="1">
      <c r="A88" s="4">
        <f t="shared" si="2"/>
        <v>86</v>
      </c>
      <c r="B88" s="3" t="s">
        <v>549</v>
      </c>
      <c r="C88" s="4" t="s">
        <v>224</v>
      </c>
      <c r="D88" s="4" t="s">
        <v>47</v>
      </c>
      <c r="E88" s="4"/>
      <c r="F88" s="4" t="s">
        <v>162</v>
      </c>
      <c r="G88" s="4" t="s">
        <v>132</v>
      </c>
      <c r="H88" s="4">
        <v>243911</v>
      </c>
      <c r="I88" s="4"/>
      <c r="J88" s="29">
        <v>44533</v>
      </c>
      <c r="K88" s="10"/>
      <c r="L88" s="10"/>
      <c r="M88" s="10" t="s">
        <v>506</v>
      </c>
      <c r="N88" s="10" t="s">
        <v>550</v>
      </c>
      <c r="O88" s="32" t="s">
        <v>545</v>
      </c>
      <c r="P88" s="7" t="s">
        <v>126</v>
      </c>
      <c r="Q88" s="6" t="s">
        <v>551</v>
      </c>
      <c r="R88" s="107" t="s">
        <v>547</v>
      </c>
      <c r="S88" s="9">
        <v>2</v>
      </c>
      <c r="T88" s="15" t="s">
        <v>129</v>
      </c>
      <c r="U88" s="9" t="s">
        <v>552</v>
      </c>
      <c r="V88" s="6"/>
    </row>
    <row r="89" spans="1:22" ht="63" customHeight="1">
      <c r="A89" s="4">
        <f t="shared" si="2"/>
        <v>87</v>
      </c>
      <c r="B89" s="3" t="s">
        <v>553</v>
      </c>
      <c r="C89" s="4" t="s">
        <v>224</v>
      </c>
      <c r="D89" s="4" t="s">
        <v>41</v>
      </c>
      <c r="E89" s="4"/>
      <c r="F89" s="4" t="s">
        <v>122</v>
      </c>
      <c r="G89" s="4" t="s">
        <v>132</v>
      </c>
      <c r="H89" s="4">
        <v>239989</v>
      </c>
      <c r="I89" s="4"/>
      <c r="J89" s="29">
        <v>44531</v>
      </c>
      <c r="K89" s="10"/>
      <c r="L89" s="10"/>
      <c r="M89" s="10" t="s">
        <v>554</v>
      </c>
      <c r="N89" s="10" t="s">
        <v>555</v>
      </c>
      <c r="O89" s="32" t="s">
        <v>545</v>
      </c>
      <c r="P89" s="7" t="s">
        <v>126</v>
      </c>
      <c r="Q89" s="6" t="s">
        <v>556</v>
      </c>
      <c r="R89" s="107" t="s">
        <v>547</v>
      </c>
      <c r="S89" s="9">
        <v>3</v>
      </c>
      <c r="T89" s="15" t="s">
        <v>129</v>
      </c>
      <c r="U89" s="9" t="s">
        <v>154</v>
      </c>
      <c r="V89" s="6"/>
    </row>
    <row r="90" spans="1:22" ht="63" customHeight="1">
      <c r="A90" s="4">
        <f t="shared" si="2"/>
        <v>88</v>
      </c>
      <c r="B90" s="3" t="s">
        <v>557</v>
      </c>
      <c r="C90" s="4" t="s">
        <v>224</v>
      </c>
      <c r="D90" s="4" t="s">
        <v>55</v>
      </c>
      <c r="E90" s="4"/>
      <c r="F90" s="4" t="s">
        <v>162</v>
      </c>
      <c r="G90" s="4" t="s">
        <v>132</v>
      </c>
      <c r="H90" s="4">
        <v>244872</v>
      </c>
      <c r="I90" s="4"/>
      <c r="J90" s="29">
        <v>44535</v>
      </c>
      <c r="K90" s="10"/>
      <c r="L90" s="10"/>
      <c r="M90" s="10" t="s">
        <v>133</v>
      </c>
      <c r="N90" s="10" t="s">
        <v>558</v>
      </c>
      <c r="O90" s="32" t="s">
        <v>545</v>
      </c>
      <c r="P90" s="7" t="s">
        <v>126</v>
      </c>
      <c r="Q90" s="6" t="s">
        <v>164</v>
      </c>
      <c r="R90" s="107" t="s">
        <v>547</v>
      </c>
      <c r="S90" s="9">
        <v>4</v>
      </c>
      <c r="T90" s="15" t="s">
        <v>129</v>
      </c>
      <c r="U90" s="9" t="s">
        <v>559</v>
      </c>
      <c r="V90" s="6"/>
    </row>
    <row r="91" spans="1:22" ht="63" customHeight="1">
      <c r="A91" s="4">
        <f t="shared" si="2"/>
        <v>89</v>
      </c>
      <c r="B91" s="3" t="s">
        <v>560</v>
      </c>
      <c r="C91" s="4" t="s">
        <v>224</v>
      </c>
      <c r="D91" s="4" t="s">
        <v>53</v>
      </c>
      <c r="E91" s="4"/>
      <c r="F91" s="4" t="s">
        <v>122</v>
      </c>
      <c r="G91" s="4" t="s">
        <v>132</v>
      </c>
      <c r="H91" s="4">
        <v>244877</v>
      </c>
      <c r="I91" s="4"/>
      <c r="J91" s="29">
        <v>44535</v>
      </c>
      <c r="K91" s="10"/>
      <c r="L91" s="10"/>
      <c r="M91" s="10" t="s">
        <v>133</v>
      </c>
      <c r="N91" s="10" t="s">
        <v>561</v>
      </c>
      <c r="O91" s="32" t="s">
        <v>562</v>
      </c>
      <c r="P91" s="7" t="s">
        <v>126</v>
      </c>
      <c r="Q91" s="6" t="s">
        <v>563</v>
      </c>
      <c r="R91" s="107" t="s">
        <v>547</v>
      </c>
      <c r="S91" s="9">
        <v>5</v>
      </c>
      <c r="T91" s="15" t="s">
        <v>129</v>
      </c>
      <c r="U91" s="9" t="s">
        <v>564</v>
      </c>
      <c r="V91" s="6"/>
    </row>
    <row r="92" spans="1:22" ht="63" customHeight="1">
      <c r="A92" s="4">
        <f t="shared" si="2"/>
        <v>90</v>
      </c>
      <c r="B92" s="3" t="s">
        <v>565</v>
      </c>
      <c r="C92" s="4" t="s">
        <v>224</v>
      </c>
      <c r="D92" s="4" t="s">
        <v>566</v>
      </c>
      <c r="E92" s="4"/>
      <c r="F92" s="4" t="s">
        <v>162</v>
      </c>
      <c r="G92" s="4" t="s">
        <v>132</v>
      </c>
      <c r="H92" s="4">
        <v>244875</v>
      </c>
      <c r="I92" s="4"/>
      <c r="J92" s="29">
        <v>44535</v>
      </c>
      <c r="K92" s="10"/>
      <c r="L92" s="10"/>
      <c r="M92" s="10" t="s">
        <v>133</v>
      </c>
      <c r="N92" s="10" t="s">
        <v>567</v>
      </c>
      <c r="O92" s="32" t="s">
        <v>562</v>
      </c>
      <c r="P92" s="7" t="s">
        <v>126</v>
      </c>
      <c r="Q92" s="6" t="s">
        <v>568</v>
      </c>
      <c r="R92" s="107" t="s">
        <v>547</v>
      </c>
      <c r="S92" s="9">
        <v>6</v>
      </c>
      <c r="T92" s="15" t="s">
        <v>129</v>
      </c>
      <c r="U92" s="9" t="s">
        <v>569</v>
      </c>
      <c r="V92" s="6"/>
    </row>
    <row r="93" spans="1:22" ht="63" customHeight="1">
      <c r="A93" s="4">
        <f t="shared" si="2"/>
        <v>91</v>
      </c>
      <c r="B93" s="3" t="s">
        <v>570</v>
      </c>
      <c r="C93" s="4" t="s">
        <v>224</v>
      </c>
      <c r="D93" s="4" t="s">
        <v>49</v>
      </c>
      <c r="E93" s="4"/>
      <c r="F93" s="4" t="s">
        <v>162</v>
      </c>
      <c r="G93" s="4" t="s">
        <v>132</v>
      </c>
      <c r="H93" s="4">
        <v>244820</v>
      </c>
      <c r="I93" s="4"/>
      <c r="J93" s="29">
        <v>44533</v>
      </c>
      <c r="K93" s="10"/>
      <c r="L93" s="10"/>
      <c r="M93" s="10" t="s">
        <v>571</v>
      </c>
      <c r="N93" s="10" t="s">
        <v>572</v>
      </c>
      <c r="O93" s="32" t="s">
        <v>562</v>
      </c>
      <c r="P93" s="7" t="s">
        <v>126</v>
      </c>
      <c r="Q93" s="6" t="s">
        <v>573</v>
      </c>
      <c r="R93" s="107" t="s">
        <v>547</v>
      </c>
      <c r="S93" s="9">
        <v>7</v>
      </c>
      <c r="T93" s="15" t="s">
        <v>129</v>
      </c>
      <c r="U93" s="9" t="s">
        <v>574</v>
      </c>
      <c r="V93" s="6"/>
    </row>
    <row r="94" spans="1:22" ht="63" customHeight="1">
      <c r="A94" s="4">
        <f t="shared" si="2"/>
        <v>92</v>
      </c>
      <c r="B94" s="3" t="s">
        <v>575</v>
      </c>
      <c r="C94" s="4" t="s">
        <v>224</v>
      </c>
      <c r="D94" s="4" t="s">
        <v>576</v>
      </c>
      <c r="E94" s="4"/>
      <c r="F94" s="4" t="s">
        <v>162</v>
      </c>
      <c r="G94" s="4" t="s">
        <v>226</v>
      </c>
      <c r="H94" s="4" t="s">
        <v>577</v>
      </c>
      <c r="I94" s="4" t="s">
        <v>227</v>
      </c>
      <c r="J94" s="3" t="s">
        <v>578</v>
      </c>
      <c r="K94" s="10"/>
      <c r="L94" s="10"/>
      <c r="M94" s="10" t="s">
        <v>579</v>
      </c>
      <c r="N94" s="10" t="s">
        <v>580</v>
      </c>
      <c r="O94" s="32" t="s">
        <v>581</v>
      </c>
      <c r="P94" s="7" t="s">
        <v>126</v>
      </c>
      <c r="Q94" s="6" t="s">
        <v>582</v>
      </c>
      <c r="R94" s="104" t="s">
        <v>583</v>
      </c>
      <c r="S94" s="9">
        <v>1</v>
      </c>
      <c r="T94" s="15" t="s">
        <v>129</v>
      </c>
      <c r="U94" s="9" t="s">
        <v>584</v>
      </c>
      <c r="V94" s="6"/>
    </row>
    <row r="95" spans="1:22" ht="63" customHeight="1">
      <c r="A95" s="4">
        <f t="shared" si="2"/>
        <v>93</v>
      </c>
      <c r="B95" s="3" t="s">
        <v>585</v>
      </c>
      <c r="C95" s="4" t="s">
        <v>224</v>
      </c>
      <c r="D95" s="4" t="s">
        <v>586</v>
      </c>
      <c r="E95" s="4"/>
      <c r="F95" s="4" t="s">
        <v>122</v>
      </c>
      <c r="G95" s="4" t="s">
        <v>226</v>
      </c>
      <c r="H95" s="4" t="s">
        <v>587</v>
      </c>
      <c r="I95" s="4" t="s">
        <v>227</v>
      </c>
      <c r="J95" s="3"/>
      <c r="K95" s="10"/>
      <c r="L95" s="10"/>
      <c r="M95" s="10" t="s">
        <v>588</v>
      </c>
      <c r="N95" s="10" t="s">
        <v>589</v>
      </c>
      <c r="O95" s="32" t="s">
        <v>581</v>
      </c>
      <c r="P95" s="7" t="s">
        <v>126</v>
      </c>
      <c r="Q95" s="6" t="s">
        <v>590</v>
      </c>
      <c r="R95" s="104" t="s">
        <v>591</v>
      </c>
      <c r="S95" s="9">
        <v>2</v>
      </c>
      <c r="T95" s="15" t="s">
        <v>129</v>
      </c>
      <c r="U95" s="9" t="s">
        <v>592</v>
      </c>
      <c r="V95" s="6"/>
    </row>
    <row r="96" spans="1:22" ht="63" customHeight="1">
      <c r="A96" s="4">
        <f t="shared" si="2"/>
        <v>94</v>
      </c>
      <c r="B96" s="3" t="s">
        <v>593</v>
      </c>
      <c r="C96" s="4" t="s">
        <v>224</v>
      </c>
      <c r="D96" s="4" t="s">
        <v>594</v>
      </c>
      <c r="E96" s="4"/>
      <c r="F96" s="4" t="s">
        <v>122</v>
      </c>
      <c r="G96" s="4" t="s">
        <v>226</v>
      </c>
      <c r="H96" s="4" t="s">
        <v>595</v>
      </c>
      <c r="I96" s="4" t="s">
        <v>227</v>
      </c>
      <c r="J96" s="3"/>
      <c r="K96" s="10"/>
      <c r="L96" s="10"/>
      <c r="M96" s="10" t="s">
        <v>579</v>
      </c>
      <c r="N96" s="10" t="s">
        <v>596</v>
      </c>
      <c r="O96" s="32" t="s">
        <v>545</v>
      </c>
      <c r="P96" s="7" t="s">
        <v>126</v>
      </c>
      <c r="Q96" s="6" t="s">
        <v>189</v>
      </c>
      <c r="R96" s="104" t="s">
        <v>597</v>
      </c>
      <c r="S96" s="9">
        <v>3</v>
      </c>
      <c r="T96" s="15" t="s">
        <v>129</v>
      </c>
      <c r="U96" s="9" t="s">
        <v>158</v>
      </c>
      <c r="V96" s="6"/>
    </row>
    <row r="97" spans="1:22" ht="63" customHeight="1">
      <c r="A97" s="4">
        <f t="shared" si="2"/>
        <v>95</v>
      </c>
      <c r="B97" s="3" t="s">
        <v>598</v>
      </c>
      <c r="C97" s="4" t="s">
        <v>224</v>
      </c>
      <c r="D97" s="4" t="s">
        <v>74</v>
      </c>
      <c r="E97" s="4"/>
      <c r="F97" s="4" t="s">
        <v>162</v>
      </c>
      <c r="G97" s="4" t="s">
        <v>226</v>
      </c>
      <c r="H97" s="4" t="s">
        <v>599</v>
      </c>
      <c r="I97" s="4" t="s">
        <v>227</v>
      </c>
      <c r="J97" s="3"/>
      <c r="K97" s="10"/>
      <c r="L97" s="10"/>
      <c r="M97" s="10" t="s">
        <v>600</v>
      </c>
      <c r="N97" s="10" t="s">
        <v>601</v>
      </c>
      <c r="O97" s="32" t="s">
        <v>545</v>
      </c>
      <c r="P97" s="7" t="s">
        <v>126</v>
      </c>
      <c r="Q97" s="6" t="s">
        <v>602</v>
      </c>
      <c r="R97" s="104" t="s">
        <v>603</v>
      </c>
      <c r="S97" s="9">
        <v>4</v>
      </c>
      <c r="T97" s="15" t="s">
        <v>129</v>
      </c>
      <c r="U97" s="9" t="s">
        <v>177</v>
      </c>
      <c r="V97" s="6"/>
    </row>
    <row r="98" spans="1:22" ht="63" customHeight="1">
      <c r="A98" s="4">
        <f t="shared" si="2"/>
        <v>96</v>
      </c>
      <c r="B98" s="3" t="s">
        <v>604</v>
      </c>
      <c r="C98" s="4" t="s">
        <v>224</v>
      </c>
      <c r="D98" s="4" t="s">
        <v>605</v>
      </c>
      <c r="E98" s="4"/>
      <c r="F98" s="4" t="s">
        <v>162</v>
      </c>
      <c r="G98" s="4" t="s">
        <v>226</v>
      </c>
      <c r="H98" s="4" t="s">
        <v>606</v>
      </c>
      <c r="I98" s="4" t="s">
        <v>227</v>
      </c>
      <c r="J98" s="3"/>
      <c r="K98" s="10"/>
      <c r="L98" s="10"/>
      <c r="M98" s="10" t="s">
        <v>607</v>
      </c>
      <c r="N98" s="10" t="s">
        <v>608</v>
      </c>
      <c r="O98" s="32" t="s">
        <v>545</v>
      </c>
      <c r="P98" s="7" t="s">
        <v>126</v>
      </c>
      <c r="Q98" s="6" t="s">
        <v>173</v>
      </c>
      <c r="R98" s="104" t="s">
        <v>609</v>
      </c>
      <c r="S98" s="9">
        <v>5</v>
      </c>
      <c r="T98" s="15" t="s">
        <v>129</v>
      </c>
      <c r="U98" s="9" t="s">
        <v>610</v>
      </c>
      <c r="V98" s="6"/>
    </row>
    <row r="99" spans="1:22" ht="63" customHeight="1">
      <c r="A99" s="4">
        <f t="shared" si="2"/>
        <v>97</v>
      </c>
      <c r="B99" s="3" t="s">
        <v>553</v>
      </c>
      <c r="C99" s="4" t="s">
        <v>224</v>
      </c>
      <c r="D99" s="4" t="s">
        <v>611</v>
      </c>
      <c r="E99" s="4"/>
      <c r="F99" s="4" t="s">
        <v>162</v>
      </c>
      <c r="G99" s="4" t="s">
        <v>226</v>
      </c>
      <c r="H99" s="4" t="s">
        <v>612</v>
      </c>
      <c r="I99" s="4" t="s">
        <v>227</v>
      </c>
      <c r="J99" s="3"/>
      <c r="K99" s="10"/>
      <c r="L99" s="10"/>
      <c r="M99" s="10" t="s">
        <v>613</v>
      </c>
      <c r="N99" s="10" t="s">
        <v>614</v>
      </c>
      <c r="O99" s="32" t="s">
        <v>545</v>
      </c>
      <c r="P99" s="7" t="s">
        <v>126</v>
      </c>
      <c r="Q99" s="6" t="s">
        <v>289</v>
      </c>
      <c r="R99" s="104" t="s">
        <v>615</v>
      </c>
      <c r="S99" s="9">
        <v>6</v>
      </c>
      <c r="T99" s="15" t="s">
        <v>129</v>
      </c>
      <c r="U99" s="9" t="s">
        <v>616</v>
      </c>
      <c r="V99" s="6"/>
    </row>
    <row r="100" spans="1:22" ht="63" customHeight="1">
      <c r="A100" s="4">
        <f t="shared" si="2"/>
        <v>98</v>
      </c>
      <c r="B100" s="3" t="s">
        <v>570</v>
      </c>
      <c r="C100" s="4" t="s">
        <v>224</v>
      </c>
      <c r="D100" s="4" t="s">
        <v>617</v>
      </c>
      <c r="E100" s="4"/>
      <c r="F100" s="4" t="s">
        <v>122</v>
      </c>
      <c r="G100" s="4" t="s">
        <v>226</v>
      </c>
      <c r="H100" s="4" t="s">
        <v>618</v>
      </c>
      <c r="I100" s="4" t="s">
        <v>227</v>
      </c>
      <c r="J100" s="3"/>
      <c r="K100" s="10"/>
      <c r="L100" s="10"/>
      <c r="M100" s="10" t="s">
        <v>619</v>
      </c>
      <c r="N100" s="10" t="s">
        <v>620</v>
      </c>
      <c r="O100" s="32" t="s">
        <v>545</v>
      </c>
      <c r="P100" s="7" t="s">
        <v>126</v>
      </c>
      <c r="Q100" s="6" t="s">
        <v>319</v>
      </c>
      <c r="R100" s="104" t="s">
        <v>621</v>
      </c>
      <c r="S100" s="9">
        <v>7</v>
      </c>
      <c r="T100" s="15" t="s">
        <v>129</v>
      </c>
      <c r="U100" s="9" t="s">
        <v>622</v>
      </c>
      <c r="V100" s="6"/>
    </row>
    <row r="101" spans="1:22" ht="63" customHeight="1">
      <c r="A101" s="4">
        <f t="shared" si="2"/>
        <v>99</v>
      </c>
      <c r="B101" s="3" t="s">
        <v>623</v>
      </c>
      <c r="C101" s="4" t="s">
        <v>224</v>
      </c>
      <c r="D101" s="4" t="s">
        <v>624</v>
      </c>
      <c r="E101" s="4"/>
      <c r="F101" s="4" t="s">
        <v>122</v>
      </c>
      <c r="G101" s="4" t="s">
        <v>226</v>
      </c>
      <c r="H101" s="4" t="s">
        <v>625</v>
      </c>
      <c r="I101" s="4" t="s">
        <v>227</v>
      </c>
      <c r="J101" s="3"/>
      <c r="K101" s="10"/>
      <c r="L101" s="10"/>
      <c r="M101" s="10" t="s">
        <v>579</v>
      </c>
      <c r="N101" s="10" t="s">
        <v>626</v>
      </c>
      <c r="O101" s="32" t="s">
        <v>627</v>
      </c>
      <c r="P101" s="7" t="s">
        <v>126</v>
      </c>
      <c r="Q101" s="6" t="s">
        <v>628</v>
      </c>
      <c r="R101" s="104" t="s">
        <v>629</v>
      </c>
      <c r="S101" s="9">
        <v>8</v>
      </c>
      <c r="T101" s="15" t="s">
        <v>129</v>
      </c>
      <c r="U101" s="9" t="s">
        <v>630</v>
      </c>
      <c r="V101" s="6"/>
    </row>
    <row r="102" spans="1:22" ht="63" customHeight="1">
      <c r="A102" s="4">
        <f t="shared" si="2"/>
        <v>100</v>
      </c>
      <c r="B102" s="3" t="s">
        <v>631</v>
      </c>
      <c r="C102" s="4" t="s">
        <v>224</v>
      </c>
      <c r="D102" s="4" t="s">
        <v>57</v>
      </c>
      <c r="E102" s="4"/>
      <c r="F102" s="4" t="s">
        <v>162</v>
      </c>
      <c r="G102" s="4" t="s">
        <v>132</v>
      </c>
      <c r="H102" s="4">
        <v>244909</v>
      </c>
      <c r="I102" s="4"/>
      <c r="J102" s="29">
        <v>44536</v>
      </c>
      <c r="K102" s="10"/>
      <c r="L102" s="10"/>
      <c r="M102" s="10" t="s">
        <v>632</v>
      </c>
      <c r="N102" s="10" t="s">
        <v>633</v>
      </c>
      <c r="O102" s="32" t="s">
        <v>627</v>
      </c>
      <c r="P102" s="7" t="s">
        <v>126</v>
      </c>
      <c r="Q102" s="6" t="s">
        <v>400</v>
      </c>
      <c r="R102" s="104" t="s">
        <v>634</v>
      </c>
      <c r="S102" s="9">
        <v>11</v>
      </c>
      <c r="T102" s="15" t="s">
        <v>129</v>
      </c>
      <c r="U102" s="9" t="s">
        <v>461</v>
      </c>
      <c r="V102" s="6"/>
    </row>
    <row r="103" spans="1:22" ht="63" customHeight="1">
      <c r="A103" s="4">
        <f t="shared" si="2"/>
        <v>101</v>
      </c>
      <c r="B103" s="3" t="s">
        <v>635</v>
      </c>
      <c r="C103" s="4" t="s">
        <v>224</v>
      </c>
      <c r="D103" s="4" t="s">
        <v>636</v>
      </c>
      <c r="E103" s="4"/>
      <c r="F103" s="4" t="s">
        <v>122</v>
      </c>
      <c r="G103" s="4" t="s">
        <v>132</v>
      </c>
      <c r="H103" s="4">
        <v>244712</v>
      </c>
      <c r="I103" s="4"/>
      <c r="J103" s="29">
        <v>44530</v>
      </c>
      <c r="K103" s="10"/>
      <c r="L103" s="10"/>
      <c r="M103" s="10" t="s">
        <v>218</v>
      </c>
      <c r="N103" s="10" t="s">
        <v>637</v>
      </c>
      <c r="O103" s="32" t="s">
        <v>627</v>
      </c>
      <c r="P103" s="7" t="s">
        <v>126</v>
      </c>
      <c r="Q103" s="6" t="s">
        <v>375</v>
      </c>
      <c r="R103" s="104" t="s">
        <v>634</v>
      </c>
      <c r="S103" s="9">
        <v>12</v>
      </c>
      <c r="T103" s="15" t="s">
        <v>129</v>
      </c>
      <c r="U103" s="9" t="s">
        <v>638</v>
      </c>
      <c r="V103" s="6"/>
    </row>
    <row r="104" spans="1:22" ht="63" customHeight="1">
      <c r="A104" s="4">
        <f t="shared" si="2"/>
        <v>102</v>
      </c>
      <c r="B104" s="3" t="s">
        <v>639</v>
      </c>
      <c r="C104" s="4" t="s">
        <v>224</v>
      </c>
      <c r="D104" s="4" t="s">
        <v>49</v>
      </c>
      <c r="E104" s="4"/>
      <c r="F104" s="4" t="s">
        <v>162</v>
      </c>
      <c r="G104" s="4" t="s">
        <v>132</v>
      </c>
      <c r="H104" s="4">
        <v>244820</v>
      </c>
      <c r="I104" s="4"/>
      <c r="J104" s="29">
        <v>44533</v>
      </c>
      <c r="K104" s="10"/>
      <c r="L104" s="10"/>
      <c r="M104" s="10" t="s">
        <v>640</v>
      </c>
      <c r="N104" s="10" t="s">
        <v>641</v>
      </c>
      <c r="O104" s="32" t="s">
        <v>642</v>
      </c>
      <c r="P104" s="7" t="s">
        <v>126</v>
      </c>
      <c r="Q104" s="6" t="s">
        <v>643</v>
      </c>
      <c r="R104" s="107" t="s">
        <v>644</v>
      </c>
      <c r="S104" s="9">
        <v>2</v>
      </c>
      <c r="T104" s="15" t="s">
        <v>129</v>
      </c>
      <c r="U104" s="9" t="s">
        <v>645</v>
      </c>
      <c r="V104" s="6"/>
    </row>
    <row r="105" spans="1:22" ht="63" customHeight="1">
      <c r="A105" s="4">
        <f t="shared" si="2"/>
        <v>103</v>
      </c>
      <c r="B105" s="3" t="s">
        <v>646</v>
      </c>
      <c r="C105" s="4" t="s">
        <v>224</v>
      </c>
      <c r="D105" s="4" t="s">
        <v>55</v>
      </c>
      <c r="E105" s="4"/>
      <c r="F105" s="4" t="s">
        <v>162</v>
      </c>
      <c r="G105" s="4" t="s">
        <v>132</v>
      </c>
      <c r="H105" s="4">
        <v>244872</v>
      </c>
      <c r="I105" s="4"/>
      <c r="J105" s="29">
        <v>44535</v>
      </c>
      <c r="K105" s="10"/>
      <c r="L105" s="10"/>
      <c r="M105" s="10" t="s">
        <v>647</v>
      </c>
      <c r="N105" s="10" t="s">
        <v>648</v>
      </c>
      <c r="O105" s="32" t="s">
        <v>642</v>
      </c>
      <c r="P105" s="7" t="s">
        <v>126</v>
      </c>
      <c r="Q105" s="6" t="s">
        <v>649</v>
      </c>
      <c r="R105" s="107" t="s">
        <v>644</v>
      </c>
      <c r="S105" s="9">
        <v>3</v>
      </c>
      <c r="T105" s="15" t="s">
        <v>129</v>
      </c>
      <c r="U105" s="9" t="s">
        <v>650</v>
      </c>
      <c r="V105" s="6"/>
    </row>
    <row r="106" spans="1:22" ht="63" customHeight="1">
      <c r="A106" s="4">
        <f t="shared" si="2"/>
        <v>104</v>
      </c>
      <c r="B106" s="3" t="s">
        <v>651</v>
      </c>
      <c r="C106" s="4" t="s">
        <v>224</v>
      </c>
      <c r="D106" s="4" t="s">
        <v>47</v>
      </c>
      <c r="E106" s="4"/>
      <c r="F106" s="4" t="s">
        <v>162</v>
      </c>
      <c r="G106" s="4" t="s">
        <v>132</v>
      </c>
      <c r="H106" s="4">
        <v>243911</v>
      </c>
      <c r="I106" s="4"/>
      <c r="J106" s="29">
        <v>44533</v>
      </c>
      <c r="K106" s="10"/>
      <c r="L106" s="10"/>
      <c r="M106" s="10" t="s">
        <v>523</v>
      </c>
      <c r="N106" s="10" t="s">
        <v>652</v>
      </c>
      <c r="O106" s="32" t="s">
        <v>642</v>
      </c>
      <c r="P106" s="7" t="s">
        <v>126</v>
      </c>
      <c r="Q106" s="6" t="s">
        <v>653</v>
      </c>
      <c r="R106" s="107" t="s">
        <v>644</v>
      </c>
      <c r="S106" s="9">
        <v>4</v>
      </c>
      <c r="T106" s="15" t="s">
        <v>129</v>
      </c>
      <c r="U106" s="9" t="s">
        <v>654</v>
      </c>
      <c r="V106" s="6"/>
    </row>
    <row r="107" spans="1:22" ht="63" customHeight="1">
      <c r="A107" s="4">
        <f t="shared" si="2"/>
        <v>105</v>
      </c>
      <c r="B107" s="3" t="s">
        <v>655</v>
      </c>
      <c r="C107" s="4" t="s">
        <v>224</v>
      </c>
      <c r="D107" s="4" t="s">
        <v>57</v>
      </c>
      <c r="E107" s="4"/>
      <c r="F107" s="4" t="s">
        <v>162</v>
      </c>
      <c r="G107" s="4" t="s">
        <v>132</v>
      </c>
      <c r="H107" s="4">
        <v>244909</v>
      </c>
      <c r="I107" s="4"/>
      <c r="J107" s="29">
        <v>44536</v>
      </c>
      <c r="K107" s="10"/>
      <c r="L107" s="10"/>
      <c r="M107" s="10" t="s">
        <v>656</v>
      </c>
      <c r="N107" s="10" t="s">
        <v>657</v>
      </c>
      <c r="O107" s="32" t="s">
        <v>642</v>
      </c>
      <c r="P107" s="7" t="s">
        <v>126</v>
      </c>
      <c r="Q107" s="6" t="s">
        <v>658</v>
      </c>
      <c r="R107" s="107" t="s">
        <v>644</v>
      </c>
      <c r="S107" s="9">
        <v>5</v>
      </c>
      <c r="T107" s="15" t="s">
        <v>129</v>
      </c>
      <c r="U107" s="9" t="s">
        <v>659</v>
      </c>
      <c r="V107" s="6"/>
    </row>
    <row r="108" spans="1:22" ht="63" customHeight="1">
      <c r="A108" s="4">
        <f t="shared" si="2"/>
        <v>106</v>
      </c>
      <c r="B108" s="3" t="s">
        <v>660</v>
      </c>
      <c r="C108" s="4" t="s">
        <v>224</v>
      </c>
      <c r="D108" s="4" t="s">
        <v>566</v>
      </c>
      <c r="E108" s="4"/>
      <c r="F108" s="4" t="s">
        <v>162</v>
      </c>
      <c r="G108" s="4" t="s">
        <v>132</v>
      </c>
      <c r="H108" s="4">
        <v>244875</v>
      </c>
      <c r="I108" s="4"/>
      <c r="J108" s="29">
        <v>44535</v>
      </c>
      <c r="K108" s="10"/>
      <c r="L108" s="10"/>
      <c r="M108" s="10" t="s">
        <v>647</v>
      </c>
      <c r="N108" s="10" t="s">
        <v>661</v>
      </c>
      <c r="O108" s="32" t="s">
        <v>642</v>
      </c>
      <c r="P108" s="7" t="s">
        <v>126</v>
      </c>
      <c r="Q108" s="6" t="s">
        <v>662</v>
      </c>
      <c r="R108" s="107" t="s">
        <v>644</v>
      </c>
      <c r="S108" s="9">
        <v>6</v>
      </c>
      <c r="T108" s="15" t="s">
        <v>129</v>
      </c>
      <c r="U108" s="9" t="s">
        <v>663</v>
      </c>
      <c r="V108" s="6"/>
    </row>
    <row r="109" spans="1:22" ht="63" customHeight="1">
      <c r="A109" s="4">
        <f t="shared" si="2"/>
        <v>107</v>
      </c>
      <c r="B109" s="3" t="s">
        <v>664</v>
      </c>
      <c r="C109" s="4" t="s">
        <v>224</v>
      </c>
      <c r="D109" s="4" t="s">
        <v>53</v>
      </c>
      <c r="E109" s="4"/>
      <c r="F109" s="4" t="s">
        <v>122</v>
      </c>
      <c r="G109" s="4" t="s">
        <v>132</v>
      </c>
      <c r="H109" s="4">
        <v>244877</v>
      </c>
      <c r="I109" s="4"/>
      <c r="J109" s="29">
        <v>44535</v>
      </c>
      <c r="K109" s="10"/>
      <c r="L109" s="10"/>
      <c r="M109" s="10" t="s">
        <v>647</v>
      </c>
      <c r="N109" s="10" t="s">
        <v>665</v>
      </c>
      <c r="O109" s="32" t="s">
        <v>642</v>
      </c>
      <c r="P109" s="7" t="s">
        <v>126</v>
      </c>
      <c r="Q109" s="6" t="s">
        <v>666</v>
      </c>
      <c r="R109" s="107" t="s">
        <v>644</v>
      </c>
      <c r="S109" s="9">
        <v>7</v>
      </c>
      <c r="T109" s="15" t="s">
        <v>129</v>
      </c>
      <c r="U109" s="9" t="s">
        <v>667</v>
      </c>
      <c r="V109" s="6"/>
    </row>
    <row r="110" spans="1:22" ht="63" customHeight="1">
      <c r="A110" s="4">
        <f t="shared" si="2"/>
        <v>108</v>
      </c>
      <c r="B110" s="3" t="s">
        <v>668</v>
      </c>
      <c r="C110" s="4" t="s">
        <v>224</v>
      </c>
      <c r="D110" s="4" t="s">
        <v>45</v>
      </c>
      <c r="E110" s="4"/>
      <c r="F110" s="4" t="s">
        <v>122</v>
      </c>
      <c r="G110" s="4" t="s">
        <v>132</v>
      </c>
      <c r="H110" s="4">
        <v>244788</v>
      </c>
      <c r="I110" s="4"/>
      <c r="J110" s="29">
        <v>44532</v>
      </c>
      <c r="K110" s="10"/>
      <c r="L110" s="10"/>
      <c r="M110" s="10" t="s">
        <v>193</v>
      </c>
      <c r="N110" s="10" t="s">
        <v>669</v>
      </c>
      <c r="O110" s="32" t="s">
        <v>642</v>
      </c>
      <c r="P110" s="7" t="s">
        <v>126</v>
      </c>
      <c r="Q110" s="6" t="s">
        <v>670</v>
      </c>
      <c r="R110" s="104" t="s">
        <v>671</v>
      </c>
      <c r="S110" s="9">
        <v>11</v>
      </c>
      <c r="T110" s="15" t="s">
        <v>129</v>
      </c>
      <c r="U110" s="9" t="s">
        <v>672</v>
      </c>
      <c r="V110" s="6"/>
    </row>
    <row r="111" spans="1:22" ht="63" customHeight="1">
      <c r="A111" s="4">
        <f t="shared" si="2"/>
        <v>109</v>
      </c>
      <c r="B111" s="3" t="s">
        <v>673</v>
      </c>
      <c r="C111" s="4" t="s">
        <v>224</v>
      </c>
      <c r="D111" s="4" t="s">
        <v>53</v>
      </c>
      <c r="E111" s="4"/>
      <c r="F111" s="4" t="s">
        <v>122</v>
      </c>
      <c r="G111" s="4" t="s">
        <v>132</v>
      </c>
      <c r="H111" s="4">
        <v>244877</v>
      </c>
      <c r="I111" s="4"/>
      <c r="J111" s="29">
        <v>44535</v>
      </c>
      <c r="K111" s="10"/>
      <c r="L111" s="10"/>
      <c r="M111" s="10" t="s">
        <v>674</v>
      </c>
      <c r="N111" s="10" t="s">
        <v>675</v>
      </c>
      <c r="O111" s="32" t="s">
        <v>642</v>
      </c>
      <c r="P111" s="7" t="s">
        <v>126</v>
      </c>
      <c r="Q111" s="6" t="s">
        <v>676</v>
      </c>
      <c r="R111" s="104" t="s">
        <v>677</v>
      </c>
      <c r="S111" s="9">
        <v>2</v>
      </c>
      <c r="T111" s="15" t="s">
        <v>129</v>
      </c>
      <c r="U111" s="9" t="s">
        <v>678</v>
      </c>
      <c r="V111" s="6"/>
    </row>
    <row r="112" spans="1:22" ht="63" customHeight="1">
      <c r="A112" s="4">
        <f t="shared" si="2"/>
        <v>110</v>
      </c>
      <c r="B112" s="3" t="s">
        <v>679</v>
      </c>
      <c r="C112" s="4" t="s">
        <v>224</v>
      </c>
      <c r="D112" s="4" t="s">
        <v>566</v>
      </c>
      <c r="E112" s="4"/>
      <c r="F112" s="4" t="s">
        <v>162</v>
      </c>
      <c r="G112" s="4" t="s">
        <v>132</v>
      </c>
      <c r="H112" s="4">
        <v>244875</v>
      </c>
      <c r="I112" s="4"/>
      <c r="J112" s="29">
        <v>44535</v>
      </c>
      <c r="K112" s="10"/>
      <c r="L112" s="10"/>
      <c r="M112" s="10" t="s">
        <v>674</v>
      </c>
      <c r="N112" s="10" t="s">
        <v>680</v>
      </c>
      <c r="O112" s="32" t="s">
        <v>562</v>
      </c>
      <c r="P112" s="7" t="s">
        <v>126</v>
      </c>
      <c r="Q112" s="6" t="s">
        <v>681</v>
      </c>
      <c r="R112" s="104" t="s">
        <v>682</v>
      </c>
      <c r="S112" s="9">
        <v>3</v>
      </c>
      <c r="T112" s="15" t="s">
        <v>129</v>
      </c>
      <c r="U112" s="9" t="s">
        <v>683</v>
      </c>
      <c r="V112" s="6"/>
    </row>
    <row r="113" spans="1:22" ht="63" customHeight="1">
      <c r="A113" s="4">
        <f t="shared" si="2"/>
        <v>111</v>
      </c>
      <c r="B113" s="3" t="s">
        <v>684</v>
      </c>
      <c r="C113" s="4" t="s">
        <v>224</v>
      </c>
      <c r="D113" s="4" t="s">
        <v>57</v>
      </c>
      <c r="E113" s="4"/>
      <c r="F113" s="4" t="s">
        <v>162</v>
      </c>
      <c r="G113" s="4" t="s">
        <v>132</v>
      </c>
      <c r="H113" s="4">
        <v>244909</v>
      </c>
      <c r="I113" s="4"/>
      <c r="J113" s="29">
        <v>44536</v>
      </c>
      <c r="K113" s="10"/>
      <c r="L113" s="10"/>
      <c r="M113" s="10" t="s">
        <v>674</v>
      </c>
      <c r="N113" s="10" t="s">
        <v>685</v>
      </c>
      <c r="O113" s="32" t="s">
        <v>562</v>
      </c>
      <c r="P113" s="7" t="s">
        <v>126</v>
      </c>
      <c r="Q113" s="6" t="s">
        <v>686</v>
      </c>
      <c r="R113" s="104" t="s">
        <v>687</v>
      </c>
      <c r="S113" s="9">
        <v>4</v>
      </c>
      <c r="T113" s="15" t="s">
        <v>129</v>
      </c>
      <c r="U113" s="9" t="s">
        <v>688</v>
      </c>
      <c r="V113" s="6"/>
    </row>
    <row r="114" spans="1:22" ht="63" customHeight="1">
      <c r="A114" s="4">
        <f t="shared" si="2"/>
        <v>112</v>
      </c>
      <c r="B114" s="3" t="s">
        <v>689</v>
      </c>
      <c r="C114" s="4" t="s">
        <v>224</v>
      </c>
      <c r="D114" s="4" t="s">
        <v>55</v>
      </c>
      <c r="E114" s="4"/>
      <c r="F114" s="4" t="s">
        <v>162</v>
      </c>
      <c r="G114" s="4" t="s">
        <v>132</v>
      </c>
      <c r="H114" s="4">
        <v>244872</v>
      </c>
      <c r="I114" s="4"/>
      <c r="J114" s="29">
        <v>44535</v>
      </c>
      <c r="K114" s="10"/>
      <c r="L114" s="10"/>
      <c r="M114" s="10" t="s">
        <v>674</v>
      </c>
      <c r="N114" s="10" t="s">
        <v>690</v>
      </c>
      <c r="O114" s="32" t="s">
        <v>562</v>
      </c>
      <c r="P114" s="7" t="s">
        <v>126</v>
      </c>
      <c r="Q114" s="6" t="s">
        <v>691</v>
      </c>
      <c r="R114" s="104" t="s">
        <v>692</v>
      </c>
      <c r="S114" s="9">
        <v>5</v>
      </c>
      <c r="T114" s="15" t="s">
        <v>129</v>
      </c>
      <c r="U114" s="9" t="s">
        <v>693</v>
      </c>
      <c r="V114" s="6"/>
    </row>
    <row r="115" spans="1:22" ht="63" customHeight="1">
      <c r="A115" s="4">
        <f t="shared" si="2"/>
        <v>113</v>
      </c>
      <c r="B115" s="3" t="s">
        <v>694</v>
      </c>
      <c r="C115" s="4" t="s">
        <v>224</v>
      </c>
      <c r="D115" s="4" t="s">
        <v>49</v>
      </c>
      <c r="E115" s="4"/>
      <c r="F115" s="4" t="s">
        <v>162</v>
      </c>
      <c r="G115" s="4" t="s">
        <v>132</v>
      </c>
      <c r="H115" s="4">
        <v>244820</v>
      </c>
      <c r="I115" s="4"/>
      <c r="J115" s="29">
        <v>44533</v>
      </c>
      <c r="K115" s="10"/>
      <c r="L115" s="10"/>
      <c r="M115" s="10" t="s">
        <v>695</v>
      </c>
      <c r="N115" s="10" t="s">
        <v>696</v>
      </c>
      <c r="O115" s="32" t="s">
        <v>627</v>
      </c>
      <c r="P115" s="7" t="s">
        <v>126</v>
      </c>
      <c r="Q115" s="6" t="s">
        <v>491</v>
      </c>
      <c r="R115" s="104" t="s">
        <v>697</v>
      </c>
      <c r="S115" s="9">
        <v>6</v>
      </c>
      <c r="T115" s="15" t="s">
        <v>129</v>
      </c>
      <c r="U115" s="9" t="s">
        <v>467</v>
      </c>
      <c r="V115" s="6"/>
    </row>
    <row r="116" spans="1:22" ht="63" customHeight="1">
      <c r="A116" s="4">
        <f t="shared" ref="A116:A147" si="3">A115+1</f>
        <v>114</v>
      </c>
      <c r="B116" s="12"/>
      <c r="C116" s="12"/>
      <c r="D116" s="10" t="s">
        <v>187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0" t="s">
        <v>698</v>
      </c>
      <c r="O116" s="32" t="s">
        <v>699</v>
      </c>
      <c r="P116" s="7" t="s">
        <v>126</v>
      </c>
      <c r="Q116" s="6" t="s">
        <v>344</v>
      </c>
      <c r="R116" s="104" t="s">
        <v>700</v>
      </c>
      <c r="S116" s="9">
        <v>1</v>
      </c>
      <c r="T116" s="15" t="s">
        <v>129</v>
      </c>
      <c r="U116" s="9" t="s">
        <v>268</v>
      </c>
      <c r="V116" s="6"/>
    </row>
    <row r="117" spans="1:22" ht="63" customHeight="1">
      <c r="A117" s="4">
        <f t="shared" si="3"/>
        <v>115</v>
      </c>
      <c r="B117" s="3" t="s">
        <v>701</v>
      </c>
      <c r="C117" s="4" t="s">
        <v>224</v>
      </c>
      <c r="D117" s="4" t="s">
        <v>53</v>
      </c>
      <c r="E117" s="4"/>
      <c r="F117" s="4" t="s">
        <v>122</v>
      </c>
      <c r="G117" s="4" t="s">
        <v>132</v>
      </c>
      <c r="H117" s="4">
        <v>244877</v>
      </c>
      <c r="I117" s="4"/>
      <c r="J117" s="29">
        <v>44535</v>
      </c>
      <c r="K117" s="10"/>
      <c r="L117" s="10"/>
      <c r="M117" s="10" t="s">
        <v>702</v>
      </c>
      <c r="N117" s="10" t="s">
        <v>703</v>
      </c>
      <c r="O117" s="32" t="s">
        <v>627</v>
      </c>
      <c r="P117" s="7" t="s">
        <v>126</v>
      </c>
      <c r="Q117" s="6" t="s">
        <v>478</v>
      </c>
      <c r="R117" s="104">
        <v>44539</v>
      </c>
      <c r="S117" s="9">
        <v>1</v>
      </c>
      <c r="T117" s="15" t="s">
        <v>129</v>
      </c>
      <c r="U117" s="9" t="s">
        <v>135</v>
      </c>
      <c r="V117" s="6"/>
    </row>
    <row r="118" spans="1:22" ht="63" customHeight="1">
      <c r="A118" s="4">
        <f t="shared" si="3"/>
        <v>116</v>
      </c>
      <c r="B118" s="3" t="s">
        <v>704</v>
      </c>
      <c r="C118" s="4" t="s">
        <v>224</v>
      </c>
      <c r="D118" s="4" t="s">
        <v>636</v>
      </c>
      <c r="E118" s="4"/>
      <c r="F118" s="4" t="s">
        <v>122</v>
      </c>
      <c r="G118" s="4" t="s">
        <v>132</v>
      </c>
      <c r="H118" s="4">
        <v>244712</v>
      </c>
      <c r="I118" s="4"/>
      <c r="J118" s="29">
        <v>44530</v>
      </c>
      <c r="K118" s="10"/>
      <c r="L118" s="10"/>
      <c r="M118" s="10" t="s">
        <v>298</v>
      </c>
      <c r="N118" s="10" t="s">
        <v>705</v>
      </c>
      <c r="O118" s="32" t="s">
        <v>627</v>
      </c>
      <c r="P118" s="7" t="s">
        <v>126</v>
      </c>
      <c r="Q118" s="6" t="s">
        <v>364</v>
      </c>
      <c r="R118" s="104">
        <v>44539</v>
      </c>
      <c r="S118" s="9">
        <v>2</v>
      </c>
      <c r="T118" s="15" t="s">
        <v>129</v>
      </c>
      <c r="U118" s="9" t="s">
        <v>332</v>
      </c>
      <c r="V118" s="6"/>
    </row>
    <row r="119" spans="1:22" ht="63" customHeight="1">
      <c r="A119" s="4">
        <f t="shared" si="3"/>
        <v>117</v>
      </c>
      <c r="B119" s="3" t="s">
        <v>706</v>
      </c>
      <c r="C119" s="4" t="s">
        <v>224</v>
      </c>
      <c r="D119" s="4" t="s">
        <v>43</v>
      </c>
      <c r="E119" s="4"/>
      <c r="F119" s="4" t="s">
        <v>122</v>
      </c>
      <c r="G119" s="4" t="s">
        <v>132</v>
      </c>
      <c r="H119" s="4">
        <v>243707</v>
      </c>
      <c r="I119" s="4"/>
      <c r="J119" s="29">
        <v>44531</v>
      </c>
      <c r="K119" s="10"/>
      <c r="L119" s="10"/>
      <c r="M119" s="10" t="s">
        <v>193</v>
      </c>
      <c r="N119" s="10" t="s">
        <v>707</v>
      </c>
      <c r="O119" s="32" t="s">
        <v>627</v>
      </c>
      <c r="P119" s="7" t="s">
        <v>126</v>
      </c>
      <c r="Q119" s="6" t="s">
        <v>708</v>
      </c>
      <c r="R119" s="104">
        <v>44539</v>
      </c>
      <c r="S119" s="9">
        <v>3</v>
      </c>
      <c r="T119" s="15" t="s">
        <v>129</v>
      </c>
      <c r="U119" s="9" t="s">
        <v>359</v>
      </c>
      <c r="V119" s="6"/>
    </row>
    <row r="120" spans="1:22" ht="63" customHeight="1">
      <c r="A120" s="4">
        <f t="shared" si="3"/>
        <v>118</v>
      </c>
      <c r="B120" s="3" t="s">
        <v>709</v>
      </c>
      <c r="C120" s="4" t="s">
        <v>224</v>
      </c>
      <c r="D120" s="4" t="s">
        <v>45</v>
      </c>
      <c r="E120" s="4"/>
      <c r="F120" s="4" t="s">
        <v>122</v>
      </c>
      <c r="G120" s="4" t="s">
        <v>132</v>
      </c>
      <c r="H120" s="4">
        <v>244788</v>
      </c>
      <c r="I120" s="4"/>
      <c r="J120" s="29">
        <v>44532</v>
      </c>
      <c r="K120" s="10"/>
      <c r="L120" s="10"/>
      <c r="M120" s="10" t="s">
        <v>218</v>
      </c>
      <c r="N120" s="10" t="s">
        <v>710</v>
      </c>
      <c r="O120" s="32" t="s">
        <v>627</v>
      </c>
      <c r="P120" s="7" t="s">
        <v>126</v>
      </c>
      <c r="Q120" s="6" t="s">
        <v>472</v>
      </c>
      <c r="R120" s="104">
        <v>44539</v>
      </c>
      <c r="S120" s="9">
        <v>4</v>
      </c>
      <c r="T120" s="15" t="s">
        <v>129</v>
      </c>
      <c r="U120" s="9" t="s">
        <v>451</v>
      </c>
      <c r="V120" s="6"/>
    </row>
    <row r="121" spans="1:22" ht="63" customHeight="1">
      <c r="A121" s="4">
        <f t="shared" si="3"/>
        <v>119</v>
      </c>
      <c r="B121" s="3" t="s">
        <v>711</v>
      </c>
      <c r="C121" s="4" t="s">
        <v>224</v>
      </c>
      <c r="D121" s="4" t="s">
        <v>57</v>
      </c>
      <c r="E121" s="4"/>
      <c r="F121" s="4" t="s">
        <v>162</v>
      </c>
      <c r="G121" s="4" t="s">
        <v>132</v>
      </c>
      <c r="H121" s="4">
        <v>244909</v>
      </c>
      <c r="I121" s="4"/>
      <c r="J121" s="29">
        <v>44536</v>
      </c>
      <c r="K121" s="10"/>
      <c r="L121" s="10"/>
      <c r="M121" s="10" t="s">
        <v>702</v>
      </c>
      <c r="N121" s="10" t="s">
        <v>712</v>
      </c>
      <c r="O121" s="32" t="s">
        <v>627</v>
      </c>
      <c r="P121" s="7" t="s">
        <v>126</v>
      </c>
      <c r="Q121" s="6" t="s">
        <v>713</v>
      </c>
      <c r="R121" s="104">
        <v>44539</v>
      </c>
      <c r="S121" s="9">
        <v>5</v>
      </c>
      <c r="T121" s="15" t="s">
        <v>129</v>
      </c>
      <c r="U121" s="9" t="s">
        <v>456</v>
      </c>
      <c r="V121" s="6"/>
    </row>
    <row r="122" spans="1:22" ht="63" customHeight="1">
      <c r="A122" s="4">
        <f t="shared" si="3"/>
        <v>120</v>
      </c>
      <c r="B122" s="3" t="s">
        <v>714</v>
      </c>
      <c r="C122" s="4" t="s">
        <v>224</v>
      </c>
      <c r="D122" s="4" t="s">
        <v>55</v>
      </c>
      <c r="E122" s="4"/>
      <c r="F122" s="4" t="s">
        <v>162</v>
      </c>
      <c r="G122" s="4" t="s">
        <v>132</v>
      </c>
      <c r="H122" s="4">
        <v>244872</v>
      </c>
      <c r="I122" s="4"/>
      <c r="J122" s="29">
        <v>44535</v>
      </c>
      <c r="K122" s="10"/>
      <c r="L122" s="10"/>
      <c r="M122" s="10" t="s">
        <v>715</v>
      </c>
      <c r="N122" s="10" t="s">
        <v>716</v>
      </c>
      <c r="O122" s="32" t="s">
        <v>717</v>
      </c>
      <c r="P122" s="7" t="s">
        <v>126</v>
      </c>
      <c r="Q122" s="6" t="s">
        <v>417</v>
      </c>
      <c r="R122" s="105" t="s">
        <v>718</v>
      </c>
      <c r="S122" s="9">
        <v>2</v>
      </c>
      <c r="T122" s="15" t="s">
        <v>129</v>
      </c>
      <c r="U122" s="9" t="s">
        <v>719</v>
      </c>
      <c r="V122" s="6"/>
    </row>
    <row r="123" spans="1:22" ht="63" customHeight="1">
      <c r="A123" s="4">
        <f t="shared" si="3"/>
        <v>121</v>
      </c>
      <c r="B123" s="3" t="s">
        <v>720</v>
      </c>
      <c r="C123" s="4" t="s">
        <v>224</v>
      </c>
      <c r="D123" s="4" t="s">
        <v>57</v>
      </c>
      <c r="E123" s="4"/>
      <c r="F123" s="4" t="s">
        <v>162</v>
      </c>
      <c r="G123" s="4" t="s">
        <v>132</v>
      </c>
      <c r="H123" s="4">
        <v>244909</v>
      </c>
      <c r="I123" s="4"/>
      <c r="J123" s="29">
        <v>44536</v>
      </c>
      <c r="K123" s="10"/>
      <c r="L123" s="10"/>
      <c r="M123" s="10" t="s">
        <v>721</v>
      </c>
      <c r="N123" s="10" t="s">
        <v>722</v>
      </c>
      <c r="O123" s="32" t="s">
        <v>717</v>
      </c>
      <c r="P123" s="7" t="s">
        <v>126</v>
      </c>
      <c r="Q123" s="6" t="s">
        <v>369</v>
      </c>
      <c r="R123" s="105" t="s">
        <v>718</v>
      </c>
      <c r="S123" s="9">
        <v>3</v>
      </c>
      <c r="T123" s="15" t="s">
        <v>129</v>
      </c>
      <c r="U123" s="9" t="s">
        <v>354</v>
      </c>
      <c r="V123" s="6"/>
    </row>
    <row r="124" spans="1:22" ht="63" customHeight="1">
      <c r="A124" s="4">
        <f t="shared" si="3"/>
        <v>122</v>
      </c>
      <c r="B124" s="3" t="s">
        <v>723</v>
      </c>
      <c r="C124" s="4" t="s">
        <v>224</v>
      </c>
      <c r="D124" s="4" t="s">
        <v>47</v>
      </c>
      <c r="E124" s="4"/>
      <c r="F124" s="4" t="s">
        <v>162</v>
      </c>
      <c r="G124" s="4" t="s">
        <v>132</v>
      </c>
      <c r="H124" s="4">
        <v>243911</v>
      </c>
      <c r="I124" s="4"/>
      <c r="J124" s="29">
        <v>44533</v>
      </c>
      <c r="K124" s="10"/>
      <c r="L124" s="10"/>
      <c r="M124" s="10" t="s">
        <v>193</v>
      </c>
      <c r="N124" s="10" t="s">
        <v>724</v>
      </c>
      <c r="O124" s="32" t="s">
        <v>717</v>
      </c>
      <c r="P124" s="7" t="s">
        <v>126</v>
      </c>
      <c r="Q124" s="6" t="s">
        <v>387</v>
      </c>
      <c r="R124" s="105" t="s">
        <v>718</v>
      </c>
      <c r="S124" s="9">
        <v>4</v>
      </c>
      <c r="T124" s="15" t="s">
        <v>129</v>
      </c>
      <c r="U124" s="9" t="s">
        <v>725</v>
      </c>
      <c r="V124" s="6"/>
    </row>
    <row r="125" spans="1:22" ht="63" customHeight="1">
      <c r="A125" s="4">
        <f t="shared" si="3"/>
        <v>123</v>
      </c>
      <c r="B125" s="3" t="s">
        <v>726</v>
      </c>
      <c r="C125" s="4" t="s">
        <v>224</v>
      </c>
      <c r="D125" s="4" t="s">
        <v>49</v>
      </c>
      <c r="E125" s="4"/>
      <c r="F125" s="4" t="s">
        <v>162</v>
      </c>
      <c r="G125" s="4" t="s">
        <v>132</v>
      </c>
      <c r="H125" s="4">
        <v>244820</v>
      </c>
      <c r="I125" s="4"/>
      <c r="J125" s="29">
        <v>44533</v>
      </c>
      <c r="K125" s="10"/>
      <c r="L125" s="10"/>
      <c r="M125" s="10" t="s">
        <v>193</v>
      </c>
      <c r="N125" s="10" t="s">
        <v>727</v>
      </c>
      <c r="O125" s="32" t="s">
        <v>717</v>
      </c>
      <c r="P125" s="7" t="s">
        <v>126</v>
      </c>
      <c r="Q125" s="6" t="s">
        <v>728</v>
      </c>
      <c r="R125" s="105" t="s">
        <v>718</v>
      </c>
      <c r="S125" s="9">
        <v>5</v>
      </c>
      <c r="T125" s="15" t="s">
        <v>129</v>
      </c>
      <c r="U125" s="9" t="s">
        <v>381</v>
      </c>
      <c r="V125" s="6"/>
    </row>
    <row r="126" spans="1:22" ht="63" customHeight="1">
      <c r="A126" s="4">
        <f t="shared" si="3"/>
        <v>124</v>
      </c>
      <c r="B126" s="3" t="s">
        <v>729</v>
      </c>
      <c r="C126" s="12"/>
      <c r="D126" s="10" t="s">
        <v>730</v>
      </c>
      <c r="E126" s="12"/>
      <c r="F126" s="12"/>
      <c r="G126" s="12"/>
      <c r="H126" s="12"/>
      <c r="I126" s="12"/>
      <c r="J126" s="12"/>
      <c r="K126" s="12"/>
      <c r="L126" s="12"/>
      <c r="M126" s="12"/>
      <c r="N126" s="10" t="s">
        <v>731</v>
      </c>
      <c r="O126" s="32" t="s">
        <v>717</v>
      </c>
      <c r="P126" s="7" t="s">
        <v>126</v>
      </c>
      <c r="Q126" s="6" t="s">
        <v>484</v>
      </c>
      <c r="R126" s="105" t="s">
        <v>718</v>
      </c>
      <c r="S126" s="9">
        <v>1</v>
      </c>
      <c r="T126" s="15" t="s">
        <v>129</v>
      </c>
      <c r="U126" s="9" t="s">
        <v>393</v>
      </c>
      <c r="V126" s="6"/>
    </row>
    <row r="127" spans="1:22" ht="63" customHeight="1">
      <c r="A127" s="4">
        <f t="shared" si="3"/>
        <v>125</v>
      </c>
      <c r="B127" s="3" t="s">
        <v>732</v>
      </c>
      <c r="C127" s="4" t="s">
        <v>224</v>
      </c>
      <c r="D127" s="4" t="s">
        <v>57</v>
      </c>
      <c r="E127" s="4"/>
      <c r="F127" s="4" t="s">
        <v>162</v>
      </c>
      <c r="G127" s="4" t="s">
        <v>132</v>
      </c>
      <c r="H127" s="4">
        <v>244909</v>
      </c>
      <c r="I127" s="4"/>
      <c r="J127" s="29">
        <v>44536</v>
      </c>
      <c r="K127" s="10"/>
      <c r="L127" s="10"/>
      <c r="M127" s="10" t="s">
        <v>733</v>
      </c>
      <c r="N127" s="10" t="s">
        <v>734</v>
      </c>
      <c r="O127" s="32" t="s">
        <v>735</v>
      </c>
      <c r="P127" s="7" t="s">
        <v>126</v>
      </c>
      <c r="Q127" s="6" t="s">
        <v>736</v>
      </c>
      <c r="R127" s="105" t="s">
        <v>737</v>
      </c>
      <c r="S127" s="9">
        <v>1</v>
      </c>
      <c r="T127" s="15" t="s">
        <v>129</v>
      </c>
      <c r="U127" s="9" t="s">
        <v>205</v>
      </c>
      <c r="V127" s="6"/>
    </row>
    <row r="128" spans="1:22" ht="63" customHeight="1">
      <c r="A128" s="4">
        <f t="shared" si="3"/>
        <v>126</v>
      </c>
      <c r="B128" s="3" t="s">
        <v>738</v>
      </c>
      <c r="C128" s="4" t="s">
        <v>224</v>
      </c>
      <c r="D128" s="4" t="s">
        <v>55</v>
      </c>
      <c r="E128" s="4"/>
      <c r="F128" s="4" t="s">
        <v>162</v>
      </c>
      <c r="G128" s="4" t="s">
        <v>132</v>
      </c>
      <c r="H128" s="4">
        <v>244872</v>
      </c>
      <c r="I128" s="4"/>
      <c r="J128" s="29">
        <v>44535</v>
      </c>
      <c r="K128" s="10"/>
      <c r="L128" s="10"/>
      <c r="M128" s="10" t="s">
        <v>739</v>
      </c>
      <c r="N128" s="10" t="s">
        <v>740</v>
      </c>
      <c r="O128" s="32" t="s">
        <v>735</v>
      </c>
      <c r="P128" s="7" t="s">
        <v>126</v>
      </c>
      <c r="Q128" s="6" t="s">
        <v>275</v>
      </c>
      <c r="R128" s="105" t="s">
        <v>737</v>
      </c>
      <c r="S128" s="9">
        <v>2</v>
      </c>
      <c r="T128" s="15" t="s">
        <v>129</v>
      </c>
      <c r="U128" s="9" t="s">
        <v>327</v>
      </c>
      <c r="V128" s="6"/>
    </row>
    <row r="129" spans="1:22" ht="63" customHeight="1">
      <c r="A129" s="4">
        <f t="shared" si="3"/>
        <v>127</v>
      </c>
      <c r="B129" s="3" t="s">
        <v>741</v>
      </c>
      <c r="C129" s="4" t="s">
        <v>224</v>
      </c>
      <c r="D129" s="4" t="s">
        <v>43</v>
      </c>
      <c r="E129" s="4"/>
      <c r="F129" s="4" t="s">
        <v>122</v>
      </c>
      <c r="G129" s="4" t="s">
        <v>132</v>
      </c>
      <c r="H129" s="4">
        <v>243707</v>
      </c>
      <c r="I129" s="4"/>
      <c r="J129" s="29">
        <v>44531</v>
      </c>
      <c r="K129" s="10"/>
      <c r="L129" s="10"/>
      <c r="M129" s="10" t="s">
        <v>218</v>
      </c>
      <c r="N129" s="10" t="s">
        <v>742</v>
      </c>
      <c r="O129" s="32" t="s">
        <v>735</v>
      </c>
      <c r="P129" s="7" t="s">
        <v>126</v>
      </c>
      <c r="Q129" s="6" t="s">
        <v>220</v>
      </c>
      <c r="R129" s="105" t="s">
        <v>737</v>
      </c>
      <c r="S129" s="9">
        <v>3</v>
      </c>
      <c r="T129" s="15" t="s">
        <v>129</v>
      </c>
      <c r="U129" s="9" t="s">
        <v>127</v>
      </c>
      <c r="V129" s="6"/>
    </row>
    <row r="130" spans="1:22" ht="63" customHeight="1">
      <c r="A130" s="4">
        <f t="shared" si="3"/>
        <v>128</v>
      </c>
      <c r="B130" s="3" t="s">
        <v>743</v>
      </c>
      <c r="C130" s="4" t="s">
        <v>224</v>
      </c>
      <c r="D130" s="4" t="s">
        <v>55</v>
      </c>
      <c r="E130" s="4"/>
      <c r="F130" s="4" t="s">
        <v>162</v>
      </c>
      <c r="G130" s="4" t="s">
        <v>132</v>
      </c>
      <c r="H130" s="4">
        <v>244872</v>
      </c>
      <c r="I130" s="4"/>
      <c r="J130" s="29">
        <v>44535</v>
      </c>
      <c r="K130" s="10"/>
      <c r="L130" s="10"/>
      <c r="M130" s="10" t="s">
        <v>733</v>
      </c>
      <c r="N130" s="10" t="s">
        <v>744</v>
      </c>
      <c r="O130" s="32" t="s">
        <v>735</v>
      </c>
      <c r="P130" s="7" t="s">
        <v>126</v>
      </c>
      <c r="Q130" s="6" t="s">
        <v>305</v>
      </c>
      <c r="R130" s="105" t="s">
        <v>745</v>
      </c>
      <c r="S130" s="9">
        <v>1</v>
      </c>
      <c r="T130" s="15" t="s">
        <v>129</v>
      </c>
      <c r="U130" s="9" t="s">
        <v>338</v>
      </c>
      <c r="V130" s="6"/>
    </row>
    <row r="131" spans="1:22" ht="63" customHeight="1">
      <c r="A131" s="4">
        <f t="shared" si="3"/>
        <v>129</v>
      </c>
      <c r="B131" s="3" t="s">
        <v>746</v>
      </c>
      <c r="C131" s="4" t="s">
        <v>224</v>
      </c>
      <c r="D131" s="4" t="s">
        <v>45</v>
      </c>
      <c r="E131" s="4"/>
      <c r="F131" s="4" t="s">
        <v>122</v>
      </c>
      <c r="G131" s="4" t="s">
        <v>132</v>
      </c>
      <c r="H131" s="4">
        <v>244788</v>
      </c>
      <c r="I131" s="4"/>
      <c r="J131" s="29">
        <v>44532</v>
      </c>
      <c r="K131" s="10"/>
      <c r="L131" s="10"/>
      <c r="M131" s="10" t="s">
        <v>298</v>
      </c>
      <c r="N131" s="10" t="s">
        <v>747</v>
      </c>
      <c r="O131" s="32" t="s">
        <v>717</v>
      </c>
      <c r="P131" s="7" t="s">
        <v>126</v>
      </c>
      <c r="Q131" s="6" t="s">
        <v>411</v>
      </c>
      <c r="R131" s="105" t="s">
        <v>745</v>
      </c>
      <c r="S131" s="9">
        <v>2</v>
      </c>
      <c r="T131" s="15" t="s">
        <v>129</v>
      </c>
      <c r="U131" s="9" t="s">
        <v>748</v>
      </c>
      <c r="V131" s="6"/>
    </row>
    <row r="132" spans="1:22" ht="63" customHeight="1">
      <c r="A132" s="4">
        <f t="shared" si="3"/>
        <v>130</v>
      </c>
      <c r="B132" s="3" t="s">
        <v>749</v>
      </c>
      <c r="C132" s="4" t="s">
        <v>224</v>
      </c>
      <c r="D132" s="4" t="s">
        <v>57</v>
      </c>
      <c r="E132" s="4"/>
      <c r="F132" s="4" t="s">
        <v>162</v>
      </c>
      <c r="G132" s="4" t="s">
        <v>132</v>
      </c>
      <c r="H132" s="4">
        <v>244909</v>
      </c>
      <c r="I132" s="4"/>
      <c r="J132" s="29">
        <v>44536</v>
      </c>
      <c r="K132" s="10"/>
      <c r="L132" s="10"/>
      <c r="M132" s="10" t="s">
        <v>750</v>
      </c>
      <c r="N132" s="10" t="s">
        <v>751</v>
      </c>
      <c r="O132" s="32" t="s">
        <v>717</v>
      </c>
      <c r="P132" s="7" t="s">
        <v>126</v>
      </c>
      <c r="Q132" s="6" t="s">
        <v>752</v>
      </c>
      <c r="R132" s="105" t="s">
        <v>745</v>
      </c>
      <c r="S132" s="9">
        <v>3</v>
      </c>
      <c r="T132" s="15" t="s">
        <v>129</v>
      </c>
      <c r="U132" s="9" t="s">
        <v>438</v>
      </c>
      <c r="V132" s="6"/>
    </row>
    <row r="133" spans="1:22" ht="63" customHeight="1">
      <c r="A133" s="4">
        <f t="shared" si="3"/>
        <v>131</v>
      </c>
      <c r="B133" s="3" t="s">
        <v>753</v>
      </c>
      <c r="C133" s="4" t="s">
        <v>224</v>
      </c>
      <c r="D133" s="4" t="s">
        <v>47</v>
      </c>
      <c r="E133" s="4"/>
      <c r="F133" s="4" t="s">
        <v>162</v>
      </c>
      <c r="G133" s="4" t="s">
        <v>132</v>
      </c>
      <c r="H133" s="4">
        <v>243911</v>
      </c>
      <c r="I133" s="4"/>
      <c r="J133" s="29">
        <v>44533</v>
      </c>
      <c r="K133" s="10"/>
      <c r="L133" s="10"/>
      <c r="M133" s="10" t="s">
        <v>218</v>
      </c>
      <c r="N133" s="10" t="s">
        <v>754</v>
      </c>
      <c r="O133" s="32" t="s">
        <v>717</v>
      </c>
      <c r="P133" s="7" t="s">
        <v>126</v>
      </c>
      <c r="Q133" s="6" t="s">
        <v>755</v>
      </c>
      <c r="R133" s="105" t="s">
        <v>745</v>
      </c>
      <c r="S133" s="9">
        <v>4</v>
      </c>
      <c r="T133" s="15" t="s">
        <v>129</v>
      </c>
      <c r="U133" s="9" t="s">
        <v>424</v>
      </c>
      <c r="V133" s="6"/>
    </row>
    <row r="134" spans="1:22" ht="63" customHeight="1">
      <c r="A134" s="4">
        <f t="shared" si="3"/>
        <v>132</v>
      </c>
      <c r="B134" s="3" t="s">
        <v>756</v>
      </c>
      <c r="C134" s="4" t="s">
        <v>224</v>
      </c>
      <c r="D134" s="4" t="s">
        <v>49</v>
      </c>
      <c r="E134" s="4"/>
      <c r="F134" s="4" t="s">
        <v>162</v>
      </c>
      <c r="G134" s="4" t="s">
        <v>132</v>
      </c>
      <c r="H134" s="4">
        <v>244820</v>
      </c>
      <c r="I134" s="4"/>
      <c r="J134" s="29">
        <v>44533</v>
      </c>
      <c r="K134" s="10"/>
      <c r="L134" s="10"/>
      <c r="M134" s="10" t="s">
        <v>218</v>
      </c>
      <c r="N134" s="10" t="s">
        <v>757</v>
      </c>
      <c r="O134" s="32" t="s">
        <v>717</v>
      </c>
      <c r="P134" s="7" t="s">
        <v>126</v>
      </c>
      <c r="Q134" s="6" t="s">
        <v>444</v>
      </c>
      <c r="R134" s="105" t="s">
        <v>745</v>
      </c>
      <c r="S134" s="9">
        <v>5</v>
      </c>
      <c r="T134" s="15" t="s">
        <v>129</v>
      </c>
      <c r="U134" s="9" t="s">
        <v>431</v>
      </c>
      <c r="V134" s="6"/>
    </row>
    <row r="135" spans="1:22" ht="63" customHeight="1">
      <c r="A135" s="4">
        <f t="shared" si="3"/>
        <v>133</v>
      </c>
      <c r="B135" s="3" t="s">
        <v>758</v>
      </c>
      <c r="C135" s="4" t="s">
        <v>224</v>
      </c>
      <c r="D135" s="4" t="s">
        <v>759</v>
      </c>
      <c r="E135" s="4"/>
      <c r="F135" s="4" t="s">
        <v>162</v>
      </c>
      <c r="G135" s="4" t="s">
        <v>226</v>
      </c>
      <c r="H135" s="4" t="s">
        <v>760</v>
      </c>
      <c r="I135" s="4" t="s">
        <v>227</v>
      </c>
      <c r="J135" s="12"/>
      <c r="K135" s="10"/>
      <c r="L135" s="10"/>
      <c r="M135" s="10" t="s">
        <v>761</v>
      </c>
      <c r="N135" s="10" t="s">
        <v>762</v>
      </c>
      <c r="O135" s="32" t="s">
        <v>717</v>
      </c>
      <c r="P135" s="7" t="s">
        <v>126</v>
      </c>
      <c r="Q135" s="6" t="s">
        <v>763</v>
      </c>
      <c r="R135" s="105" t="s">
        <v>764</v>
      </c>
      <c r="S135" s="9">
        <v>1</v>
      </c>
      <c r="T135" s="15" t="s">
        <v>129</v>
      </c>
      <c r="U135" s="9" t="s">
        <v>406</v>
      </c>
      <c r="V135" s="6"/>
    </row>
    <row r="136" spans="1:22" ht="63" customHeight="1">
      <c r="A136" s="4">
        <f t="shared" si="3"/>
        <v>134</v>
      </c>
      <c r="B136" s="3" t="s">
        <v>765</v>
      </c>
      <c r="C136" s="4" t="s">
        <v>224</v>
      </c>
      <c r="D136" s="4" t="s">
        <v>766</v>
      </c>
      <c r="E136" s="4"/>
      <c r="F136" s="4" t="s">
        <v>122</v>
      </c>
      <c r="G136" s="4" t="s">
        <v>226</v>
      </c>
      <c r="H136" s="4" t="s">
        <v>767</v>
      </c>
      <c r="I136" s="4" t="s">
        <v>227</v>
      </c>
      <c r="J136" s="12"/>
      <c r="K136" s="10"/>
      <c r="L136" s="10"/>
      <c r="M136" s="10" t="s">
        <v>579</v>
      </c>
      <c r="N136" s="10" t="s">
        <v>768</v>
      </c>
      <c r="O136" s="32" t="s">
        <v>717</v>
      </c>
      <c r="P136" s="7" t="s">
        <v>126</v>
      </c>
      <c r="Q136" s="6" t="s">
        <v>769</v>
      </c>
      <c r="R136" s="105" t="s">
        <v>764</v>
      </c>
      <c r="S136" s="9">
        <v>2</v>
      </c>
      <c r="T136" s="15" t="s">
        <v>129</v>
      </c>
      <c r="U136" s="9" t="s">
        <v>256</v>
      </c>
      <c r="V136" s="6"/>
    </row>
    <row r="137" spans="1:22" ht="63" customHeight="1">
      <c r="A137" s="4">
        <f t="shared" si="3"/>
        <v>135</v>
      </c>
      <c r="B137" s="3" t="s">
        <v>770</v>
      </c>
      <c r="C137" s="4" t="s">
        <v>224</v>
      </c>
      <c r="D137" s="4" t="s">
        <v>771</v>
      </c>
      <c r="E137" s="4"/>
      <c r="F137" s="4" t="s">
        <v>162</v>
      </c>
      <c r="G137" s="4" t="s">
        <v>226</v>
      </c>
      <c r="H137" s="4" t="s">
        <v>772</v>
      </c>
      <c r="I137" s="4" t="s">
        <v>227</v>
      </c>
      <c r="J137" s="12"/>
      <c r="K137" s="10"/>
      <c r="L137" s="10"/>
      <c r="M137" s="10" t="s">
        <v>773</v>
      </c>
      <c r="N137" s="10" t="s">
        <v>774</v>
      </c>
      <c r="O137" s="32" t="s">
        <v>717</v>
      </c>
      <c r="P137" s="7" t="s">
        <v>126</v>
      </c>
      <c r="Q137" s="6" t="s">
        <v>242</v>
      </c>
      <c r="R137" s="105" t="s">
        <v>764</v>
      </c>
      <c r="S137" s="9">
        <v>3</v>
      </c>
      <c r="T137" s="15" t="s">
        <v>129</v>
      </c>
      <c r="U137" s="9" t="s">
        <v>775</v>
      </c>
      <c r="V137" s="6"/>
    </row>
    <row r="138" spans="1:22" ht="63" customHeight="1">
      <c r="A138" s="4">
        <f t="shared" si="3"/>
        <v>136</v>
      </c>
      <c r="B138" s="3" t="s">
        <v>764</v>
      </c>
      <c r="C138" s="4" t="s">
        <v>224</v>
      </c>
      <c r="D138" s="4" t="s">
        <v>57</v>
      </c>
      <c r="E138" s="4"/>
      <c r="F138" s="4" t="s">
        <v>162</v>
      </c>
      <c r="G138" s="4" t="s">
        <v>132</v>
      </c>
      <c r="H138" s="4">
        <v>244909</v>
      </c>
      <c r="I138" s="4"/>
      <c r="J138" s="29">
        <v>44536</v>
      </c>
      <c r="K138" s="10"/>
      <c r="L138" s="10"/>
      <c r="M138" s="10" t="s">
        <v>776</v>
      </c>
      <c r="N138" s="10" t="s">
        <v>777</v>
      </c>
      <c r="O138" s="32" t="s">
        <v>735</v>
      </c>
      <c r="P138" s="7" t="s">
        <v>126</v>
      </c>
      <c r="Q138" s="6" t="s">
        <v>504</v>
      </c>
      <c r="R138" s="105" t="s">
        <v>764</v>
      </c>
      <c r="S138" s="9">
        <v>11</v>
      </c>
      <c r="T138" s="15" t="s">
        <v>129</v>
      </c>
      <c r="U138" s="9" t="s">
        <v>515</v>
      </c>
      <c r="V138" s="6"/>
    </row>
    <row r="139" spans="1:22" ht="63" customHeight="1">
      <c r="A139" s="4">
        <f t="shared" si="3"/>
        <v>137</v>
      </c>
      <c r="B139" s="3" t="s">
        <v>764</v>
      </c>
      <c r="C139" s="4" t="s">
        <v>224</v>
      </c>
      <c r="D139" s="4" t="s">
        <v>55</v>
      </c>
      <c r="E139" s="4"/>
      <c r="F139" s="4" t="s">
        <v>162</v>
      </c>
      <c r="G139" s="4" t="s">
        <v>132</v>
      </c>
      <c r="H139" s="4">
        <v>244872</v>
      </c>
      <c r="I139" s="4"/>
      <c r="J139" s="29">
        <v>44535</v>
      </c>
      <c r="K139" s="10"/>
      <c r="L139" s="10"/>
      <c r="M139" s="10" t="s">
        <v>750</v>
      </c>
      <c r="N139" s="10" t="s">
        <v>778</v>
      </c>
      <c r="O139" s="32" t="s">
        <v>735</v>
      </c>
      <c r="P139" s="7" t="s">
        <v>126</v>
      </c>
      <c r="Q139" s="6" t="s">
        <v>349</v>
      </c>
      <c r="R139" s="105" t="s">
        <v>764</v>
      </c>
      <c r="S139" s="9">
        <v>12</v>
      </c>
      <c r="T139" s="15" t="s">
        <v>129</v>
      </c>
      <c r="U139" s="9" t="s">
        <v>185</v>
      </c>
      <c r="V139" s="6"/>
    </row>
    <row r="140" spans="1:22" ht="63" customHeight="1">
      <c r="A140" s="4">
        <f t="shared" si="3"/>
        <v>138</v>
      </c>
      <c r="B140" s="12"/>
      <c r="C140" s="12"/>
      <c r="D140" s="10" t="s">
        <v>187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0" t="s">
        <v>779</v>
      </c>
      <c r="O140" s="32" t="s">
        <v>780</v>
      </c>
      <c r="P140" s="7" t="s">
        <v>126</v>
      </c>
      <c r="Q140" s="40" t="s">
        <v>781</v>
      </c>
      <c r="R140" s="105" t="s">
        <v>782</v>
      </c>
      <c r="S140" s="9">
        <v>1</v>
      </c>
      <c r="T140" s="15" t="s">
        <v>129</v>
      </c>
      <c r="U140" s="9" t="s">
        <v>783</v>
      </c>
      <c r="V140" s="6"/>
    </row>
    <row r="141" spans="1:22" ht="63" customHeight="1">
      <c r="A141" s="4">
        <f t="shared" si="3"/>
        <v>139</v>
      </c>
      <c r="B141" s="3" t="s">
        <v>782</v>
      </c>
      <c r="C141" s="4"/>
      <c r="D141" s="4" t="s">
        <v>43</v>
      </c>
      <c r="E141" s="4"/>
      <c r="F141" s="4" t="s">
        <v>122</v>
      </c>
      <c r="G141" s="4" t="s">
        <v>132</v>
      </c>
      <c r="H141" s="4">
        <v>243707</v>
      </c>
      <c r="I141" s="4"/>
      <c r="J141" s="29">
        <v>44531</v>
      </c>
      <c r="K141" s="10"/>
      <c r="L141" s="10"/>
      <c r="M141" s="10" t="s">
        <v>298</v>
      </c>
      <c r="N141" s="10" t="s">
        <v>784</v>
      </c>
      <c r="O141" s="32" t="s">
        <v>785</v>
      </c>
      <c r="P141" s="7" t="s">
        <v>126</v>
      </c>
      <c r="Q141" s="6" t="s">
        <v>670</v>
      </c>
      <c r="R141" s="105" t="s">
        <v>782</v>
      </c>
      <c r="S141" s="9">
        <v>1</v>
      </c>
      <c r="T141" s="15" t="s">
        <v>129</v>
      </c>
      <c r="U141" s="9" t="s">
        <v>666</v>
      </c>
      <c r="V141" s="6"/>
    </row>
    <row r="142" spans="1:22" ht="63" customHeight="1">
      <c r="A142" s="4">
        <f t="shared" si="3"/>
        <v>140</v>
      </c>
      <c r="B142" s="3" t="s">
        <v>782</v>
      </c>
      <c r="C142" s="4"/>
      <c r="D142" s="4" t="s">
        <v>786</v>
      </c>
      <c r="E142" s="4"/>
      <c r="F142" s="4" t="s">
        <v>122</v>
      </c>
      <c r="G142" s="4" t="s">
        <v>132</v>
      </c>
      <c r="H142" s="4">
        <v>243710</v>
      </c>
      <c r="I142" s="4"/>
      <c r="J142" s="29">
        <v>44543</v>
      </c>
      <c r="K142" s="10"/>
      <c r="L142" s="10"/>
      <c r="M142" s="10" t="s">
        <v>1899</v>
      </c>
      <c r="N142" s="10" t="s">
        <v>1898</v>
      </c>
      <c r="O142" s="32" t="s">
        <v>787</v>
      </c>
      <c r="P142" s="7" t="s">
        <v>126</v>
      </c>
      <c r="Q142" s="6" t="s">
        <v>658</v>
      </c>
      <c r="R142" s="105" t="s">
        <v>782</v>
      </c>
      <c r="S142" s="9">
        <v>2</v>
      </c>
      <c r="T142" s="15" t="s">
        <v>129</v>
      </c>
      <c r="U142" s="9" t="s">
        <v>686</v>
      </c>
      <c r="V142" s="6"/>
    </row>
    <row r="143" spans="1:22" ht="63" customHeight="1">
      <c r="A143" s="4">
        <f t="shared" si="3"/>
        <v>141</v>
      </c>
      <c r="B143" s="3" t="s">
        <v>782</v>
      </c>
      <c r="C143" s="4"/>
      <c r="D143" s="4" t="s">
        <v>57</v>
      </c>
      <c r="E143" s="4"/>
      <c r="F143" s="4" t="s">
        <v>162</v>
      </c>
      <c r="G143" s="4" t="s">
        <v>132</v>
      </c>
      <c r="H143" s="4">
        <v>244909</v>
      </c>
      <c r="I143" s="4"/>
      <c r="J143" s="29">
        <v>44536</v>
      </c>
      <c r="K143" s="10"/>
      <c r="L143" s="10"/>
      <c r="M143" s="10" t="s">
        <v>1907</v>
      </c>
      <c r="N143" s="10" t="s">
        <v>1908</v>
      </c>
      <c r="O143" s="32" t="s">
        <v>735</v>
      </c>
      <c r="P143" s="7" t="s">
        <v>126</v>
      </c>
      <c r="Q143" s="6" t="s">
        <v>149</v>
      </c>
      <c r="R143" s="105" t="s">
        <v>782</v>
      </c>
      <c r="S143" s="9">
        <v>3</v>
      </c>
      <c r="T143" s="15" t="s">
        <v>129</v>
      </c>
      <c r="U143" s="9" t="s">
        <v>788</v>
      </c>
      <c r="V143" s="6"/>
    </row>
    <row r="144" spans="1:22" ht="63" customHeight="1">
      <c r="A144" s="4">
        <f t="shared" si="3"/>
        <v>142</v>
      </c>
      <c r="B144" s="3" t="s">
        <v>782</v>
      </c>
      <c r="C144" s="4"/>
      <c r="D144" s="4" t="s">
        <v>789</v>
      </c>
      <c r="E144" s="4"/>
      <c r="F144" s="4" t="s">
        <v>162</v>
      </c>
      <c r="G144" s="4" t="s">
        <v>132</v>
      </c>
      <c r="H144" s="4">
        <v>245143</v>
      </c>
      <c r="I144" s="4"/>
      <c r="J144" s="29">
        <v>44543</v>
      </c>
      <c r="K144" s="10"/>
      <c r="L144" s="10"/>
      <c r="M144" s="10" t="s">
        <v>133</v>
      </c>
      <c r="N144" s="10" t="s">
        <v>790</v>
      </c>
      <c r="O144" s="32" t="s">
        <v>787</v>
      </c>
      <c r="P144" s="7" t="s">
        <v>126</v>
      </c>
      <c r="Q144" s="6" t="s">
        <v>649</v>
      </c>
      <c r="R144" s="105" t="s">
        <v>782</v>
      </c>
      <c r="S144" s="9">
        <v>4</v>
      </c>
      <c r="T144" s="15" t="s">
        <v>129</v>
      </c>
      <c r="U144" s="9" t="s">
        <v>708</v>
      </c>
      <c r="V144" s="6"/>
    </row>
    <row r="145" spans="1:22" ht="63" customHeight="1">
      <c r="A145" s="4">
        <f t="shared" si="3"/>
        <v>143</v>
      </c>
      <c r="B145" s="3" t="s">
        <v>791</v>
      </c>
      <c r="C145" s="4" t="s">
        <v>224</v>
      </c>
      <c r="D145" s="4" t="s">
        <v>792</v>
      </c>
      <c r="E145" s="4"/>
      <c r="F145" s="4" t="s">
        <v>162</v>
      </c>
      <c r="G145" s="4" t="s">
        <v>123</v>
      </c>
      <c r="H145" s="37"/>
      <c r="I145" s="37"/>
      <c r="J145" s="12"/>
      <c r="K145" s="10"/>
      <c r="L145" s="10"/>
      <c r="M145" s="10" t="s">
        <v>793</v>
      </c>
      <c r="N145" s="10" t="s">
        <v>794</v>
      </c>
      <c r="O145" s="32" t="s">
        <v>780</v>
      </c>
      <c r="P145" s="7" t="s">
        <v>126</v>
      </c>
      <c r="Q145" s="6" t="s">
        <v>795</v>
      </c>
      <c r="R145" s="105" t="s">
        <v>782</v>
      </c>
      <c r="S145" s="9">
        <v>1</v>
      </c>
      <c r="T145" s="15" t="s">
        <v>129</v>
      </c>
      <c r="U145" s="9" t="s">
        <v>796</v>
      </c>
      <c r="V145" s="6"/>
    </row>
    <row r="146" spans="1:22" ht="63" customHeight="1">
      <c r="A146" s="4">
        <f t="shared" si="3"/>
        <v>144</v>
      </c>
      <c r="B146" s="3" t="s">
        <v>797</v>
      </c>
      <c r="C146" s="4" t="s">
        <v>224</v>
      </c>
      <c r="D146" s="4" t="s">
        <v>798</v>
      </c>
      <c r="E146" s="4"/>
      <c r="F146" s="4" t="s">
        <v>162</v>
      </c>
      <c r="G146" s="4" t="s">
        <v>123</v>
      </c>
      <c r="H146" s="37"/>
      <c r="I146" s="37"/>
      <c r="J146" s="12"/>
      <c r="K146" s="10"/>
      <c r="L146" s="10"/>
      <c r="M146" s="10" t="s">
        <v>793</v>
      </c>
      <c r="N146" s="10" t="s">
        <v>799</v>
      </c>
      <c r="O146" s="32" t="s">
        <v>780</v>
      </c>
      <c r="P146" s="7" t="s">
        <v>126</v>
      </c>
      <c r="Q146" s="6" t="s">
        <v>800</v>
      </c>
      <c r="R146" s="105" t="s">
        <v>782</v>
      </c>
      <c r="S146" s="9">
        <v>2</v>
      </c>
      <c r="T146" s="15" t="s">
        <v>129</v>
      </c>
      <c r="U146" s="9" t="s">
        <v>801</v>
      </c>
      <c r="V146" s="6"/>
    </row>
    <row r="147" spans="1:22" ht="63" customHeight="1">
      <c r="A147" s="4">
        <f t="shared" si="3"/>
        <v>145</v>
      </c>
      <c r="B147" s="3" t="s">
        <v>802</v>
      </c>
      <c r="C147" s="4" t="s">
        <v>224</v>
      </c>
      <c r="D147" s="4" t="s">
        <v>803</v>
      </c>
      <c r="E147" s="4"/>
      <c r="F147" s="4" t="s">
        <v>162</v>
      </c>
      <c r="G147" s="4" t="s">
        <v>123</v>
      </c>
      <c r="H147" s="37"/>
      <c r="I147" s="37"/>
      <c r="J147" s="12"/>
      <c r="K147" s="10"/>
      <c r="L147" s="10"/>
      <c r="M147" s="10" t="s">
        <v>793</v>
      </c>
      <c r="N147" s="10" t="s">
        <v>804</v>
      </c>
      <c r="O147" s="32" t="s">
        <v>780</v>
      </c>
      <c r="P147" s="7" t="s">
        <v>126</v>
      </c>
      <c r="Q147" s="6" t="s">
        <v>805</v>
      </c>
      <c r="R147" s="105" t="s">
        <v>782</v>
      </c>
      <c r="S147" s="9">
        <v>3</v>
      </c>
      <c r="T147" s="15" t="s">
        <v>129</v>
      </c>
      <c r="U147" s="9" t="s">
        <v>806</v>
      </c>
      <c r="V147" s="6"/>
    </row>
    <row r="148" spans="1:22" ht="63" customHeight="1">
      <c r="A148" s="4">
        <f t="shared" ref="A148:A179" si="4">A147+1</f>
        <v>146</v>
      </c>
      <c r="B148" s="3" t="s">
        <v>807</v>
      </c>
      <c r="C148" s="4" t="s">
        <v>224</v>
      </c>
      <c r="D148" s="4" t="s">
        <v>808</v>
      </c>
      <c r="E148" s="4"/>
      <c r="F148" s="4" t="s">
        <v>162</v>
      </c>
      <c r="G148" s="4" t="s">
        <v>123</v>
      </c>
      <c r="H148" s="37"/>
      <c r="I148" s="37"/>
      <c r="J148" s="12"/>
      <c r="K148" s="10"/>
      <c r="L148" s="10"/>
      <c r="M148" s="10" t="s">
        <v>793</v>
      </c>
      <c r="N148" s="10" t="s">
        <v>809</v>
      </c>
      <c r="O148" s="32" t="s">
        <v>780</v>
      </c>
      <c r="P148" s="7" t="s">
        <v>126</v>
      </c>
      <c r="Q148" s="6" t="s">
        <v>810</v>
      </c>
      <c r="R148" s="105" t="s">
        <v>782</v>
      </c>
      <c r="S148" s="9">
        <v>4</v>
      </c>
      <c r="T148" s="15" t="s">
        <v>129</v>
      </c>
      <c r="U148" s="9" t="s">
        <v>811</v>
      </c>
      <c r="V148" s="6"/>
    </row>
    <row r="149" spans="1:22" ht="63" customHeight="1">
      <c r="A149" s="4">
        <f t="shared" si="4"/>
        <v>147</v>
      </c>
      <c r="B149" s="3" t="s">
        <v>812</v>
      </c>
      <c r="C149" s="4" t="s">
        <v>224</v>
      </c>
      <c r="D149" s="4" t="s">
        <v>813</v>
      </c>
      <c r="E149" s="4"/>
      <c r="F149" s="4" t="s">
        <v>162</v>
      </c>
      <c r="G149" s="4" t="s">
        <v>123</v>
      </c>
      <c r="H149" s="37"/>
      <c r="I149" s="37"/>
      <c r="J149" s="12"/>
      <c r="K149" s="10"/>
      <c r="L149" s="10"/>
      <c r="M149" s="10" t="s">
        <v>793</v>
      </c>
      <c r="N149" s="10" t="s">
        <v>814</v>
      </c>
      <c r="O149" s="32" t="s">
        <v>780</v>
      </c>
      <c r="P149" s="7" t="s">
        <v>126</v>
      </c>
      <c r="Q149" s="6" t="s">
        <v>815</v>
      </c>
      <c r="R149" s="105" t="s">
        <v>782</v>
      </c>
      <c r="S149" s="9">
        <v>5</v>
      </c>
      <c r="T149" s="15" t="s">
        <v>129</v>
      </c>
      <c r="U149" s="9" t="s">
        <v>816</v>
      </c>
      <c r="V149" s="6"/>
    </row>
    <row r="150" spans="1:22" ht="63" customHeight="1">
      <c r="A150" s="4">
        <f t="shared" si="4"/>
        <v>148</v>
      </c>
      <c r="B150" s="3" t="s">
        <v>817</v>
      </c>
      <c r="C150" s="4" t="s">
        <v>224</v>
      </c>
      <c r="D150" s="4" t="s">
        <v>818</v>
      </c>
      <c r="E150" s="4"/>
      <c r="F150" s="4" t="s">
        <v>122</v>
      </c>
      <c r="G150" s="4" t="s">
        <v>123</v>
      </c>
      <c r="H150" s="37"/>
      <c r="I150" s="37"/>
      <c r="J150" s="12"/>
      <c r="K150" s="10"/>
      <c r="L150" s="10"/>
      <c r="M150" s="10" t="s">
        <v>819</v>
      </c>
      <c r="N150" s="10" t="s">
        <v>820</v>
      </c>
      <c r="O150" s="32" t="s">
        <v>780</v>
      </c>
      <c r="P150" s="7" t="s">
        <v>126</v>
      </c>
      <c r="Q150" s="6" t="s">
        <v>821</v>
      </c>
      <c r="R150" s="105" t="s">
        <v>782</v>
      </c>
      <c r="S150" s="9">
        <v>6</v>
      </c>
      <c r="T150" s="15" t="s">
        <v>129</v>
      </c>
      <c r="U150" s="9" t="s">
        <v>822</v>
      </c>
      <c r="V150" s="6"/>
    </row>
    <row r="151" spans="1:22" ht="63" customHeight="1">
      <c r="A151" s="4">
        <f t="shared" si="4"/>
        <v>149</v>
      </c>
      <c r="B151" s="3" t="s">
        <v>823</v>
      </c>
      <c r="C151" s="4" t="s">
        <v>224</v>
      </c>
      <c r="D151" s="4" t="s">
        <v>824</v>
      </c>
      <c r="E151" s="4"/>
      <c r="F151" s="4" t="s">
        <v>122</v>
      </c>
      <c r="G151" s="4" t="s">
        <v>123</v>
      </c>
      <c r="H151" s="37"/>
      <c r="I151" s="37"/>
      <c r="J151" s="12"/>
      <c r="K151" s="10"/>
      <c r="L151" s="10"/>
      <c r="M151" s="10" t="s">
        <v>793</v>
      </c>
      <c r="N151" s="10" t="s">
        <v>825</v>
      </c>
      <c r="O151" s="32" t="s">
        <v>780</v>
      </c>
      <c r="P151" s="7" t="s">
        <v>126</v>
      </c>
      <c r="Q151" s="6" t="s">
        <v>826</v>
      </c>
      <c r="R151" s="105" t="s">
        <v>782</v>
      </c>
      <c r="S151" s="9">
        <v>11</v>
      </c>
      <c r="T151" s="15" t="s">
        <v>129</v>
      </c>
      <c r="U151" s="9" t="s">
        <v>827</v>
      </c>
      <c r="V151" s="6"/>
    </row>
    <row r="152" spans="1:22" ht="63" customHeight="1">
      <c r="A152" s="4">
        <f t="shared" si="4"/>
        <v>150</v>
      </c>
      <c r="B152" s="3" t="s">
        <v>828</v>
      </c>
      <c r="C152" s="4" t="s">
        <v>224</v>
      </c>
      <c r="D152" s="4" t="s">
        <v>829</v>
      </c>
      <c r="E152" s="4"/>
      <c r="F152" s="4" t="s">
        <v>162</v>
      </c>
      <c r="G152" s="4" t="s">
        <v>123</v>
      </c>
      <c r="H152" s="37"/>
      <c r="I152" s="37"/>
      <c r="J152" s="12"/>
      <c r="K152" s="10"/>
      <c r="L152" s="10"/>
      <c r="M152" s="10" t="s">
        <v>793</v>
      </c>
      <c r="N152" s="10" t="s">
        <v>830</v>
      </c>
      <c r="O152" s="32" t="s">
        <v>780</v>
      </c>
      <c r="P152" s="7" t="s">
        <v>126</v>
      </c>
      <c r="Q152" s="6" t="s">
        <v>831</v>
      </c>
      <c r="R152" s="105" t="s">
        <v>782</v>
      </c>
      <c r="S152" s="9">
        <v>12</v>
      </c>
      <c r="T152" s="15" t="s">
        <v>129</v>
      </c>
      <c r="U152" s="9" t="s">
        <v>832</v>
      </c>
      <c r="V152" s="6"/>
    </row>
    <row r="153" spans="1:22" ht="63" customHeight="1">
      <c r="A153" s="4">
        <f t="shared" si="4"/>
        <v>151</v>
      </c>
      <c r="B153" s="3" t="s">
        <v>833</v>
      </c>
      <c r="C153" s="4" t="s">
        <v>224</v>
      </c>
      <c r="D153" s="4" t="s">
        <v>834</v>
      </c>
      <c r="E153" s="4"/>
      <c r="F153" s="4" t="s">
        <v>162</v>
      </c>
      <c r="G153" s="4" t="s">
        <v>123</v>
      </c>
      <c r="H153" s="37"/>
      <c r="I153" s="37"/>
      <c r="J153" s="12"/>
      <c r="K153" s="10"/>
      <c r="L153" s="10"/>
      <c r="M153" s="10" t="s">
        <v>793</v>
      </c>
      <c r="N153" s="10" t="s">
        <v>835</v>
      </c>
      <c r="O153" s="32" t="s">
        <v>780</v>
      </c>
      <c r="P153" s="7" t="s">
        <v>126</v>
      </c>
      <c r="Q153" s="6" t="s">
        <v>836</v>
      </c>
      <c r="R153" s="105" t="s">
        <v>782</v>
      </c>
      <c r="S153" s="9">
        <v>13</v>
      </c>
      <c r="T153" s="15" t="s">
        <v>129</v>
      </c>
      <c r="U153" s="9" t="s">
        <v>837</v>
      </c>
      <c r="V153" s="6"/>
    </row>
    <row r="154" spans="1:22" ht="63" customHeight="1">
      <c r="A154" s="4">
        <f t="shared" si="4"/>
        <v>152</v>
      </c>
      <c r="B154" s="3" t="s">
        <v>838</v>
      </c>
      <c r="C154" s="4" t="s">
        <v>224</v>
      </c>
      <c r="D154" s="4" t="s">
        <v>839</v>
      </c>
      <c r="E154" s="4"/>
      <c r="F154" s="4" t="s">
        <v>122</v>
      </c>
      <c r="G154" s="4" t="s">
        <v>123</v>
      </c>
      <c r="H154" s="37"/>
      <c r="I154" s="37"/>
      <c r="J154" s="12"/>
      <c r="K154" s="10"/>
      <c r="L154" s="10"/>
      <c r="M154" s="10" t="s">
        <v>793</v>
      </c>
      <c r="N154" s="10" t="s">
        <v>840</v>
      </c>
      <c r="O154" s="32" t="s">
        <v>841</v>
      </c>
      <c r="P154" s="7" t="s">
        <v>126</v>
      </c>
      <c r="Q154" s="6" t="s">
        <v>842</v>
      </c>
      <c r="R154" s="105" t="s">
        <v>843</v>
      </c>
      <c r="S154" s="9">
        <v>1</v>
      </c>
      <c r="T154" s="15" t="s">
        <v>129</v>
      </c>
      <c r="U154" s="9" t="s">
        <v>844</v>
      </c>
      <c r="V154" s="6"/>
    </row>
    <row r="155" spans="1:22" ht="63" customHeight="1">
      <c r="A155" s="4">
        <f t="shared" si="4"/>
        <v>153</v>
      </c>
      <c r="B155" s="3" t="s">
        <v>845</v>
      </c>
      <c r="C155" s="4" t="s">
        <v>224</v>
      </c>
      <c r="D155" s="4" t="s">
        <v>846</v>
      </c>
      <c r="E155" s="4"/>
      <c r="F155" s="4" t="s">
        <v>162</v>
      </c>
      <c r="G155" s="4" t="s">
        <v>123</v>
      </c>
      <c r="H155" s="37"/>
      <c r="I155" s="37"/>
      <c r="J155" s="12"/>
      <c r="K155" s="10"/>
      <c r="L155" s="10"/>
      <c r="M155" s="10" t="s">
        <v>793</v>
      </c>
      <c r="N155" s="10" t="s">
        <v>847</v>
      </c>
      <c r="O155" s="32" t="s">
        <v>841</v>
      </c>
      <c r="P155" s="7" t="s">
        <v>126</v>
      </c>
      <c r="Q155" s="6" t="s">
        <v>848</v>
      </c>
      <c r="R155" s="105" t="s">
        <v>843</v>
      </c>
      <c r="S155" s="9">
        <v>11</v>
      </c>
      <c r="T155" s="15" t="s">
        <v>129</v>
      </c>
      <c r="U155" s="9" t="s">
        <v>849</v>
      </c>
      <c r="V155" s="6"/>
    </row>
    <row r="156" spans="1:22" ht="63" customHeight="1">
      <c r="A156" s="4">
        <f t="shared" si="4"/>
        <v>154</v>
      </c>
      <c r="B156" s="3" t="s">
        <v>850</v>
      </c>
      <c r="C156" s="4" t="s">
        <v>224</v>
      </c>
      <c r="D156" s="4" t="s">
        <v>851</v>
      </c>
      <c r="E156" s="4"/>
      <c r="F156" s="4" t="s">
        <v>162</v>
      </c>
      <c r="G156" s="4" t="s">
        <v>123</v>
      </c>
      <c r="H156" s="37"/>
      <c r="I156" s="37"/>
      <c r="J156" s="12"/>
      <c r="K156" s="10"/>
      <c r="L156" s="10"/>
      <c r="M156" s="10" t="s">
        <v>793</v>
      </c>
      <c r="N156" s="10" t="s">
        <v>852</v>
      </c>
      <c r="O156" s="32" t="s">
        <v>841</v>
      </c>
      <c r="P156" s="7" t="s">
        <v>126</v>
      </c>
      <c r="Q156" s="6" t="s">
        <v>853</v>
      </c>
      <c r="R156" s="105" t="s">
        <v>843</v>
      </c>
      <c r="S156" s="9">
        <v>12</v>
      </c>
      <c r="T156" s="15" t="s">
        <v>129</v>
      </c>
      <c r="U156" s="9" t="s">
        <v>854</v>
      </c>
      <c r="V156" s="6"/>
    </row>
    <row r="157" spans="1:22" ht="63" customHeight="1">
      <c r="A157" s="4">
        <f t="shared" si="4"/>
        <v>155</v>
      </c>
      <c r="B157" s="3" t="s">
        <v>855</v>
      </c>
      <c r="C157" s="4" t="s">
        <v>224</v>
      </c>
      <c r="D157" s="4" t="s">
        <v>856</v>
      </c>
      <c r="E157" s="4"/>
      <c r="F157" s="4" t="s">
        <v>162</v>
      </c>
      <c r="G157" s="4" t="s">
        <v>123</v>
      </c>
      <c r="H157" s="37"/>
      <c r="I157" s="37"/>
      <c r="J157" s="12"/>
      <c r="K157" s="10"/>
      <c r="L157" s="10"/>
      <c r="M157" s="10" t="s">
        <v>793</v>
      </c>
      <c r="N157" s="10" t="s">
        <v>857</v>
      </c>
      <c r="O157" s="32" t="s">
        <v>841</v>
      </c>
      <c r="P157" s="7" t="s">
        <v>126</v>
      </c>
      <c r="Q157" s="6" t="s">
        <v>858</v>
      </c>
      <c r="R157" s="105" t="s">
        <v>843</v>
      </c>
      <c r="S157" s="9">
        <v>13</v>
      </c>
      <c r="T157" s="15" t="s">
        <v>129</v>
      </c>
      <c r="U157" s="9" t="s">
        <v>859</v>
      </c>
      <c r="V157" s="6"/>
    </row>
    <row r="158" spans="1:22" ht="63" customHeight="1">
      <c r="A158" s="4">
        <f t="shared" si="4"/>
        <v>156</v>
      </c>
      <c r="B158" s="3" t="s">
        <v>860</v>
      </c>
      <c r="C158" s="4" t="s">
        <v>224</v>
      </c>
      <c r="D158" s="4" t="s">
        <v>861</v>
      </c>
      <c r="E158" s="4"/>
      <c r="F158" s="4" t="s">
        <v>122</v>
      </c>
      <c r="G158" s="4" t="s">
        <v>123</v>
      </c>
      <c r="H158" s="37"/>
      <c r="I158" s="37"/>
      <c r="J158" s="12"/>
      <c r="K158" s="10"/>
      <c r="L158" s="10"/>
      <c r="M158" s="10" t="s">
        <v>793</v>
      </c>
      <c r="N158" s="10" t="s">
        <v>862</v>
      </c>
      <c r="O158" s="32" t="s">
        <v>841</v>
      </c>
      <c r="P158" s="7" t="s">
        <v>126</v>
      </c>
      <c r="Q158" s="6" t="s">
        <v>863</v>
      </c>
      <c r="R158" s="105" t="s">
        <v>843</v>
      </c>
      <c r="S158" s="9">
        <v>14</v>
      </c>
      <c r="T158" s="15" t="s">
        <v>129</v>
      </c>
      <c r="U158" s="9" t="s">
        <v>864</v>
      </c>
      <c r="V158" s="6"/>
    </row>
    <row r="159" spans="1:22" ht="63" customHeight="1">
      <c r="A159" s="4">
        <f t="shared" si="4"/>
        <v>157</v>
      </c>
      <c r="B159" s="3" t="s">
        <v>865</v>
      </c>
      <c r="C159" s="4" t="s">
        <v>224</v>
      </c>
      <c r="D159" s="4" t="s">
        <v>47</v>
      </c>
      <c r="E159" s="4"/>
      <c r="F159" s="4" t="s">
        <v>162</v>
      </c>
      <c r="G159" s="4" t="s">
        <v>132</v>
      </c>
      <c r="H159" s="4">
        <v>243911</v>
      </c>
      <c r="I159" s="4"/>
      <c r="J159" s="29">
        <v>44533</v>
      </c>
      <c r="K159" s="10"/>
      <c r="L159" s="10"/>
      <c r="M159" s="10" t="s">
        <v>298</v>
      </c>
      <c r="N159" s="10" t="s">
        <v>866</v>
      </c>
      <c r="O159" s="32" t="s">
        <v>785</v>
      </c>
      <c r="P159" s="7" t="s">
        <v>126</v>
      </c>
      <c r="Q159" s="6" t="s">
        <v>691</v>
      </c>
      <c r="R159" s="105" t="s">
        <v>843</v>
      </c>
      <c r="S159" s="9">
        <v>1</v>
      </c>
      <c r="T159" s="15" t="s">
        <v>129</v>
      </c>
      <c r="U159" s="9" t="s">
        <v>662</v>
      </c>
      <c r="V159" s="6"/>
    </row>
    <row r="160" spans="1:22" ht="63" customHeight="1">
      <c r="A160" s="4">
        <f t="shared" si="4"/>
        <v>158</v>
      </c>
      <c r="B160" s="3" t="s">
        <v>865</v>
      </c>
      <c r="C160" s="4" t="s">
        <v>224</v>
      </c>
      <c r="D160" s="4" t="s">
        <v>13</v>
      </c>
      <c r="E160" s="4"/>
      <c r="F160" s="4" t="s">
        <v>122</v>
      </c>
      <c r="G160" s="4" t="s">
        <v>132</v>
      </c>
      <c r="H160" s="4">
        <v>244203</v>
      </c>
      <c r="I160" s="4"/>
      <c r="J160" s="29">
        <v>44543</v>
      </c>
      <c r="K160" s="10"/>
      <c r="L160" s="10"/>
      <c r="M160" s="10" t="s">
        <v>867</v>
      </c>
      <c r="N160" s="10" t="s">
        <v>868</v>
      </c>
      <c r="O160" s="32" t="s">
        <v>785</v>
      </c>
      <c r="P160" s="7" t="s">
        <v>126</v>
      </c>
      <c r="Q160" s="6" t="s">
        <v>573</v>
      </c>
      <c r="R160" s="105" t="s">
        <v>843</v>
      </c>
      <c r="S160" s="9">
        <v>2</v>
      </c>
      <c r="T160" s="15" t="s">
        <v>129</v>
      </c>
      <c r="U160" s="9" t="s">
        <v>344</v>
      </c>
      <c r="V160" s="6"/>
    </row>
    <row r="161" spans="1:22" ht="63" customHeight="1">
      <c r="A161" s="4">
        <f t="shared" si="4"/>
        <v>159</v>
      </c>
      <c r="B161" s="3" t="s">
        <v>865</v>
      </c>
      <c r="C161" s="4" t="s">
        <v>224</v>
      </c>
      <c r="D161" s="4" t="s">
        <v>35</v>
      </c>
      <c r="E161" s="4"/>
      <c r="F161" s="4" t="s">
        <v>122</v>
      </c>
      <c r="G161" s="4" t="s">
        <v>132</v>
      </c>
      <c r="H161" s="4">
        <v>244456</v>
      </c>
      <c r="I161" s="4"/>
      <c r="J161" s="29">
        <v>44523</v>
      </c>
      <c r="K161" s="10"/>
      <c r="L161" s="10"/>
      <c r="M161" s="10" t="s">
        <v>488</v>
      </c>
      <c r="N161" s="10" t="s">
        <v>869</v>
      </c>
      <c r="O161" s="32" t="s">
        <v>870</v>
      </c>
      <c r="P161" s="7" t="s">
        <v>126</v>
      </c>
      <c r="Q161" s="6" t="s">
        <v>871</v>
      </c>
      <c r="R161" s="105" t="s">
        <v>843</v>
      </c>
      <c r="S161" s="9">
        <v>3</v>
      </c>
      <c r="T161" s="15" t="s">
        <v>129</v>
      </c>
      <c r="U161" s="9" t="s">
        <v>872</v>
      </c>
      <c r="V161" s="6"/>
    </row>
    <row r="162" spans="1:22" ht="63" customHeight="1">
      <c r="A162" s="4">
        <f t="shared" si="4"/>
        <v>160</v>
      </c>
      <c r="B162" s="3" t="s">
        <v>865</v>
      </c>
      <c r="C162" s="4" t="s">
        <v>224</v>
      </c>
      <c r="D162" s="4" t="s">
        <v>49</v>
      </c>
      <c r="E162" s="4"/>
      <c r="F162" s="4" t="s">
        <v>162</v>
      </c>
      <c r="G162" s="4" t="s">
        <v>132</v>
      </c>
      <c r="H162" s="4">
        <v>244820</v>
      </c>
      <c r="I162" s="4"/>
      <c r="J162" s="29">
        <v>44533</v>
      </c>
      <c r="K162" s="10"/>
      <c r="L162" s="10"/>
      <c r="M162" s="10" t="s">
        <v>298</v>
      </c>
      <c r="N162" s="10" t="s">
        <v>873</v>
      </c>
      <c r="O162" s="32" t="s">
        <v>870</v>
      </c>
      <c r="P162" s="7" t="s">
        <v>126</v>
      </c>
      <c r="Q162" s="6" t="s">
        <v>874</v>
      </c>
      <c r="R162" s="105" t="s">
        <v>843</v>
      </c>
      <c r="S162" s="9">
        <v>4</v>
      </c>
      <c r="T162" s="15" t="s">
        <v>129</v>
      </c>
      <c r="U162" s="9" t="s">
        <v>875</v>
      </c>
      <c r="V162" s="6"/>
    </row>
    <row r="163" spans="1:22" ht="63" customHeight="1">
      <c r="A163" s="4">
        <f t="shared" si="4"/>
        <v>161</v>
      </c>
      <c r="B163" s="3" t="s">
        <v>876</v>
      </c>
      <c r="C163" s="4" t="s">
        <v>224</v>
      </c>
      <c r="D163" s="4" t="s">
        <v>55</v>
      </c>
      <c r="E163" s="4"/>
      <c r="F163" s="4" t="s">
        <v>162</v>
      </c>
      <c r="G163" s="4" t="s">
        <v>132</v>
      </c>
      <c r="H163" s="4">
        <v>244872</v>
      </c>
      <c r="I163" s="4"/>
      <c r="J163" s="29">
        <v>44535</v>
      </c>
      <c r="K163" s="10"/>
      <c r="L163" s="10"/>
      <c r="M163" s="10" t="s">
        <v>193</v>
      </c>
      <c r="N163" s="10" t="s">
        <v>877</v>
      </c>
      <c r="O163" s="32" t="s">
        <v>870</v>
      </c>
      <c r="P163" s="7" t="s">
        <v>126</v>
      </c>
      <c r="Q163" s="6" t="s">
        <v>878</v>
      </c>
      <c r="R163" s="105" t="s">
        <v>843</v>
      </c>
      <c r="S163" s="9">
        <v>11</v>
      </c>
      <c r="T163" s="15" t="s">
        <v>129</v>
      </c>
      <c r="U163" s="9" t="s">
        <v>879</v>
      </c>
      <c r="V163" s="6"/>
    </row>
    <row r="164" spans="1:22" ht="63" customHeight="1">
      <c r="A164" s="4">
        <f t="shared" si="4"/>
        <v>162</v>
      </c>
      <c r="B164" s="12"/>
      <c r="C164" s="12"/>
      <c r="D164" s="10" t="s">
        <v>187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0" t="s">
        <v>880</v>
      </c>
      <c r="O164" s="32" t="s">
        <v>881</v>
      </c>
      <c r="P164" s="7" t="s">
        <v>126</v>
      </c>
      <c r="Q164" s="6" t="s">
        <v>882</v>
      </c>
      <c r="R164" s="105" t="s">
        <v>883</v>
      </c>
      <c r="S164" s="9">
        <v>10</v>
      </c>
      <c r="T164" s="15" t="s">
        <v>129</v>
      </c>
      <c r="U164" s="9" t="s">
        <v>884</v>
      </c>
      <c r="V164" s="6"/>
    </row>
    <row r="165" spans="1:22" ht="63" customHeight="1">
      <c r="A165" s="4">
        <f t="shared" si="4"/>
        <v>163</v>
      </c>
      <c r="B165" s="3" t="s">
        <v>885</v>
      </c>
      <c r="C165" s="4" t="s">
        <v>224</v>
      </c>
      <c r="D165" s="4" t="s">
        <v>886</v>
      </c>
      <c r="E165" s="4"/>
      <c r="F165" s="4" t="s">
        <v>162</v>
      </c>
      <c r="G165" s="4" t="s">
        <v>123</v>
      </c>
      <c r="H165" s="37"/>
      <c r="I165" s="37"/>
      <c r="J165" s="12"/>
      <c r="K165" s="38"/>
      <c r="L165" s="38"/>
      <c r="M165" s="10" t="s">
        <v>887</v>
      </c>
      <c r="N165" s="10" t="s">
        <v>888</v>
      </c>
      <c r="O165" s="32" t="s">
        <v>881</v>
      </c>
      <c r="P165" s="7" t="s">
        <v>126</v>
      </c>
      <c r="Q165" s="6" t="s">
        <v>889</v>
      </c>
      <c r="R165" s="105" t="s">
        <v>883</v>
      </c>
      <c r="S165" s="9">
        <v>1</v>
      </c>
      <c r="T165" s="15" t="s">
        <v>129</v>
      </c>
      <c r="U165" s="9" t="s">
        <v>890</v>
      </c>
      <c r="V165" s="6"/>
    </row>
    <row r="166" spans="1:22" ht="63" customHeight="1">
      <c r="A166" s="4">
        <f t="shared" si="4"/>
        <v>164</v>
      </c>
      <c r="B166" s="3" t="s">
        <v>891</v>
      </c>
      <c r="C166" s="4" t="s">
        <v>224</v>
      </c>
      <c r="D166" s="4" t="s">
        <v>892</v>
      </c>
      <c r="E166" s="4"/>
      <c r="F166" s="4" t="s">
        <v>162</v>
      </c>
      <c r="G166" s="4" t="s">
        <v>123</v>
      </c>
      <c r="H166" s="37"/>
      <c r="I166" s="37"/>
      <c r="J166" s="12"/>
      <c r="K166" s="38"/>
      <c r="L166" s="38"/>
      <c r="M166" s="10" t="s">
        <v>887</v>
      </c>
      <c r="N166" s="10" t="s">
        <v>893</v>
      </c>
      <c r="O166" s="32" t="s">
        <v>881</v>
      </c>
      <c r="P166" s="7" t="s">
        <v>126</v>
      </c>
      <c r="Q166" s="6" t="s">
        <v>894</v>
      </c>
      <c r="R166" s="105" t="s">
        <v>883</v>
      </c>
      <c r="S166" s="9">
        <v>2</v>
      </c>
      <c r="T166" s="15" t="s">
        <v>129</v>
      </c>
      <c r="U166" s="9" t="s">
        <v>895</v>
      </c>
      <c r="V166" s="6"/>
    </row>
    <row r="167" spans="1:22" ht="63" customHeight="1">
      <c r="A167" s="4">
        <f t="shared" si="4"/>
        <v>165</v>
      </c>
      <c r="B167" s="3" t="s">
        <v>896</v>
      </c>
      <c r="C167" s="4" t="s">
        <v>224</v>
      </c>
      <c r="D167" s="4" t="s">
        <v>897</v>
      </c>
      <c r="E167" s="4"/>
      <c r="F167" s="4" t="s">
        <v>162</v>
      </c>
      <c r="G167" s="4" t="s">
        <v>123</v>
      </c>
      <c r="H167" s="37"/>
      <c r="I167" s="37"/>
      <c r="J167" s="12"/>
      <c r="K167" s="38"/>
      <c r="L167" s="38"/>
      <c r="M167" s="10" t="s">
        <v>793</v>
      </c>
      <c r="N167" s="10" t="s">
        <v>898</v>
      </c>
      <c r="O167" s="32" t="s">
        <v>881</v>
      </c>
      <c r="P167" s="7" t="s">
        <v>126</v>
      </c>
      <c r="Q167" s="6" t="s">
        <v>899</v>
      </c>
      <c r="R167" s="105" t="s">
        <v>883</v>
      </c>
      <c r="S167" s="9">
        <v>3</v>
      </c>
      <c r="T167" s="15" t="s">
        <v>129</v>
      </c>
      <c r="U167" s="9" t="s">
        <v>900</v>
      </c>
      <c r="V167" s="6"/>
    </row>
    <row r="168" spans="1:22" ht="63" customHeight="1">
      <c r="A168" s="4">
        <f t="shared" si="4"/>
        <v>166</v>
      </c>
      <c r="B168" s="3" t="s">
        <v>901</v>
      </c>
      <c r="C168" s="4" t="s">
        <v>224</v>
      </c>
      <c r="D168" s="4" t="s">
        <v>902</v>
      </c>
      <c r="E168" s="4"/>
      <c r="F168" s="4" t="s">
        <v>162</v>
      </c>
      <c r="G168" s="4" t="s">
        <v>123</v>
      </c>
      <c r="H168" s="37"/>
      <c r="I168" s="37"/>
      <c r="J168" s="12"/>
      <c r="K168" s="38"/>
      <c r="L168" s="38"/>
      <c r="M168" s="10" t="s">
        <v>793</v>
      </c>
      <c r="N168" s="10" t="s">
        <v>903</v>
      </c>
      <c r="O168" s="32" t="s">
        <v>881</v>
      </c>
      <c r="P168" s="7" t="s">
        <v>126</v>
      </c>
      <c r="Q168" s="6" t="s">
        <v>904</v>
      </c>
      <c r="R168" s="105" t="s">
        <v>883</v>
      </c>
      <c r="S168" s="9">
        <v>4</v>
      </c>
      <c r="T168" s="15" t="s">
        <v>129</v>
      </c>
      <c r="U168" s="9" t="s">
        <v>905</v>
      </c>
      <c r="V168" s="6"/>
    </row>
    <row r="169" spans="1:22" ht="63" customHeight="1">
      <c r="A169" s="4">
        <f t="shared" si="4"/>
        <v>167</v>
      </c>
      <c r="B169" s="3" t="s">
        <v>906</v>
      </c>
      <c r="C169" s="4" t="s">
        <v>224</v>
      </c>
      <c r="D169" s="4" t="s">
        <v>907</v>
      </c>
      <c r="E169" s="4"/>
      <c r="F169" s="4" t="s">
        <v>162</v>
      </c>
      <c r="G169" s="4" t="s">
        <v>123</v>
      </c>
      <c r="H169" s="37"/>
      <c r="I169" s="37"/>
      <c r="J169" s="12"/>
      <c r="K169" s="38"/>
      <c r="L169" s="38"/>
      <c r="M169" s="10" t="s">
        <v>793</v>
      </c>
      <c r="N169" s="10" t="s">
        <v>908</v>
      </c>
      <c r="O169" s="32" t="s">
        <v>881</v>
      </c>
      <c r="P169" s="7" t="s">
        <v>126</v>
      </c>
      <c r="Q169" s="6" t="s">
        <v>909</v>
      </c>
      <c r="R169" s="105" t="s">
        <v>883</v>
      </c>
      <c r="S169" s="9">
        <v>5</v>
      </c>
      <c r="T169" s="15" t="s">
        <v>129</v>
      </c>
      <c r="U169" s="9" t="s">
        <v>910</v>
      </c>
      <c r="V169" s="6"/>
    </row>
    <row r="170" spans="1:22" ht="63" customHeight="1">
      <c r="A170" s="4">
        <f t="shared" si="4"/>
        <v>168</v>
      </c>
      <c r="B170" s="3" t="s">
        <v>911</v>
      </c>
      <c r="C170" s="4" t="s">
        <v>224</v>
      </c>
      <c r="D170" s="4" t="s">
        <v>912</v>
      </c>
      <c r="E170" s="4"/>
      <c r="F170" s="4" t="s">
        <v>162</v>
      </c>
      <c r="G170" s="4" t="s">
        <v>123</v>
      </c>
      <c r="H170" s="37"/>
      <c r="I170" s="37"/>
      <c r="J170" s="12"/>
      <c r="K170" s="38"/>
      <c r="L170" s="38"/>
      <c r="M170" s="10" t="s">
        <v>887</v>
      </c>
      <c r="N170" s="10" t="s">
        <v>913</v>
      </c>
      <c r="O170" s="32" t="s">
        <v>881</v>
      </c>
      <c r="P170" s="7" t="s">
        <v>126</v>
      </c>
      <c r="Q170" s="6" t="s">
        <v>914</v>
      </c>
      <c r="R170" s="105" t="s">
        <v>883</v>
      </c>
      <c r="S170" s="9">
        <v>11</v>
      </c>
      <c r="T170" s="15" t="s">
        <v>129</v>
      </c>
      <c r="U170" s="9" t="s">
        <v>915</v>
      </c>
      <c r="V170" s="6"/>
    </row>
    <row r="171" spans="1:22" ht="63" customHeight="1">
      <c r="A171" s="4">
        <f t="shared" si="4"/>
        <v>169</v>
      </c>
      <c r="B171" s="3" t="s">
        <v>916</v>
      </c>
      <c r="C171" s="4" t="s">
        <v>224</v>
      </c>
      <c r="D171" s="4" t="s">
        <v>917</v>
      </c>
      <c r="E171" s="4"/>
      <c r="F171" s="4" t="s">
        <v>122</v>
      </c>
      <c r="G171" s="4" t="s">
        <v>123</v>
      </c>
      <c r="H171" s="37"/>
      <c r="I171" s="37"/>
      <c r="J171" s="12"/>
      <c r="K171" s="38"/>
      <c r="L171" s="38"/>
      <c r="M171" s="10" t="s">
        <v>887</v>
      </c>
      <c r="N171" s="10" t="s">
        <v>918</v>
      </c>
      <c r="O171" s="32" t="s">
        <v>881</v>
      </c>
      <c r="P171" s="7" t="s">
        <v>126</v>
      </c>
      <c r="Q171" s="6" t="s">
        <v>919</v>
      </c>
      <c r="R171" s="105" t="s">
        <v>883</v>
      </c>
      <c r="S171" s="9">
        <v>12</v>
      </c>
      <c r="T171" s="15" t="s">
        <v>129</v>
      </c>
      <c r="U171" s="9" t="s">
        <v>920</v>
      </c>
      <c r="V171" s="6"/>
    </row>
    <row r="172" spans="1:22" ht="63" customHeight="1">
      <c r="A172" s="4">
        <f t="shared" si="4"/>
        <v>170</v>
      </c>
      <c r="B172" s="3" t="s">
        <v>921</v>
      </c>
      <c r="C172" s="4" t="s">
        <v>224</v>
      </c>
      <c r="D172" s="4" t="s">
        <v>922</v>
      </c>
      <c r="E172" s="4"/>
      <c r="F172" s="4" t="s">
        <v>122</v>
      </c>
      <c r="G172" s="4" t="s">
        <v>123</v>
      </c>
      <c r="H172" s="37"/>
      <c r="I172" s="37"/>
      <c r="J172" s="12"/>
      <c r="K172" s="38"/>
      <c r="L172" s="38"/>
      <c r="M172" s="10" t="s">
        <v>887</v>
      </c>
      <c r="N172" s="10" t="s">
        <v>923</v>
      </c>
      <c r="O172" s="32" t="s">
        <v>881</v>
      </c>
      <c r="P172" s="7" t="s">
        <v>126</v>
      </c>
      <c r="Q172" s="6" t="s">
        <v>924</v>
      </c>
      <c r="R172" s="105" t="s">
        <v>883</v>
      </c>
      <c r="S172" s="9">
        <v>13</v>
      </c>
      <c r="T172" s="15" t="s">
        <v>129</v>
      </c>
      <c r="U172" s="9" t="s">
        <v>925</v>
      </c>
      <c r="V172" s="6"/>
    </row>
    <row r="173" spans="1:22" ht="63" customHeight="1">
      <c r="A173" s="4">
        <f t="shared" si="4"/>
        <v>171</v>
      </c>
      <c r="B173" s="3" t="s">
        <v>926</v>
      </c>
      <c r="C173" s="4" t="s">
        <v>224</v>
      </c>
      <c r="D173" s="4" t="s">
        <v>927</v>
      </c>
      <c r="E173" s="4"/>
      <c r="F173" s="4" t="s">
        <v>122</v>
      </c>
      <c r="G173" s="4" t="s">
        <v>123</v>
      </c>
      <c r="H173" s="37"/>
      <c r="I173" s="37"/>
      <c r="J173" s="12"/>
      <c r="K173" s="38"/>
      <c r="L173" s="38"/>
      <c r="M173" s="10" t="s">
        <v>887</v>
      </c>
      <c r="N173" s="10" t="s">
        <v>928</v>
      </c>
      <c r="O173" s="32" t="s">
        <v>881</v>
      </c>
      <c r="P173" s="7" t="s">
        <v>126</v>
      </c>
      <c r="Q173" s="6" t="s">
        <v>929</v>
      </c>
      <c r="R173" s="105" t="s">
        <v>883</v>
      </c>
      <c r="S173" s="9">
        <v>14</v>
      </c>
      <c r="T173" s="15" t="s">
        <v>129</v>
      </c>
      <c r="U173" s="9" t="s">
        <v>930</v>
      </c>
      <c r="V173" s="6"/>
    </row>
    <row r="174" spans="1:22" ht="63" customHeight="1">
      <c r="A174" s="4">
        <f t="shared" si="4"/>
        <v>172</v>
      </c>
      <c r="B174" s="3" t="s">
        <v>931</v>
      </c>
      <c r="C174" s="4" t="s">
        <v>224</v>
      </c>
      <c r="D174" s="4" t="s">
        <v>932</v>
      </c>
      <c r="E174" s="4"/>
      <c r="F174" s="4" t="s">
        <v>162</v>
      </c>
      <c r="G174" s="4" t="s">
        <v>123</v>
      </c>
      <c r="H174" s="37"/>
      <c r="I174" s="37"/>
      <c r="J174" s="12"/>
      <c r="K174" s="38"/>
      <c r="L174" s="38"/>
      <c r="M174" s="10" t="s">
        <v>887</v>
      </c>
      <c r="N174" s="10" t="s">
        <v>933</v>
      </c>
      <c r="O174" s="32" t="s">
        <v>881</v>
      </c>
      <c r="P174" s="7" t="s">
        <v>126</v>
      </c>
      <c r="Q174" s="6" t="s">
        <v>934</v>
      </c>
      <c r="R174" s="105" t="s">
        <v>883</v>
      </c>
      <c r="S174" s="9">
        <v>15</v>
      </c>
      <c r="T174" s="15" t="s">
        <v>129</v>
      </c>
      <c r="U174" s="9" t="s">
        <v>935</v>
      </c>
      <c r="V174" s="6"/>
    </row>
    <row r="175" spans="1:22" ht="63" customHeight="1">
      <c r="A175" s="4">
        <f t="shared" si="4"/>
        <v>173</v>
      </c>
      <c r="B175" s="3" t="s">
        <v>936</v>
      </c>
      <c r="C175" s="4" t="s">
        <v>224</v>
      </c>
      <c r="D175" s="4" t="s">
        <v>937</v>
      </c>
      <c r="E175" s="4"/>
      <c r="F175" s="4" t="s">
        <v>122</v>
      </c>
      <c r="G175" s="4" t="s">
        <v>123</v>
      </c>
      <c r="H175" s="37"/>
      <c r="I175" s="37"/>
      <c r="J175" s="12"/>
      <c r="K175" s="38"/>
      <c r="L175" s="38"/>
      <c r="M175" s="10" t="s">
        <v>887</v>
      </c>
      <c r="N175" s="10" t="s">
        <v>938</v>
      </c>
      <c r="O175" s="32" t="s">
        <v>881</v>
      </c>
      <c r="P175" s="7" t="s">
        <v>126</v>
      </c>
      <c r="Q175" s="6" t="s">
        <v>939</v>
      </c>
      <c r="R175" s="105" t="s">
        <v>883</v>
      </c>
      <c r="S175" s="9">
        <v>16</v>
      </c>
      <c r="T175" s="15" t="s">
        <v>129</v>
      </c>
      <c r="U175" s="9" t="s">
        <v>940</v>
      </c>
      <c r="V175" s="6"/>
    </row>
    <row r="176" spans="1:22" ht="63" customHeight="1">
      <c r="A176" s="4">
        <f t="shared" si="4"/>
        <v>174</v>
      </c>
      <c r="B176" s="3" t="s">
        <v>941</v>
      </c>
      <c r="C176" s="4" t="s">
        <v>224</v>
      </c>
      <c r="D176" s="4" t="s">
        <v>35</v>
      </c>
      <c r="E176" s="4"/>
      <c r="F176" s="4" t="s">
        <v>122</v>
      </c>
      <c r="G176" s="4" t="s">
        <v>132</v>
      </c>
      <c r="H176" s="4">
        <v>244456</v>
      </c>
      <c r="I176" s="4"/>
      <c r="J176" s="29">
        <v>44523</v>
      </c>
      <c r="K176" s="10"/>
      <c r="L176" s="10"/>
      <c r="M176" s="10" t="s">
        <v>218</v>
      </c>
      <c r="N176" s="10" t="s">
        <v>942</v>
      </c>
      <c r="O176" s="32" t="s">
        <v>841</v>
      </c>
      <c r="P176" s="7" t="s">
        <v>126</v>
      </c>
      <c r="Q176" s="6" t="s">
        <v>943</v>
      </c>
      <c r="R176" s="105" t="s">
        <v>883</v>
      </c>
      <c r="S176" s="9">
        <v>1</v>
      </c>
      <c r="T176" s="15" t="s">
        <v>129</v>
      </c>
      <c r="U176" s="9" t="s">
        <v>944</v>
      </c>
      <c r="V176" s="6"/>
    </row>
    <row r="177" spans="1:22" ht="63" customHeight="1">
      <c r="A177" s="4">
        <f t="shared" si="4"/>
        <v>175</v>
      </c>
      <c r="B177" s="3" t="s">
        <v>941</v>
      </c>
      <c r="C177" s="4" t="s">
        <v>224</v>
      </c>
      <c r="D177" s="4" t="s">
        <v>566</v>
      </c>
      <c r="E177" s="4"/>
      <c r="F177" s="4" t="s">
        <v>162</v>
      </c>
      <c r="G177" s="4" t="s">
        <v>132</v>
      </c>
      <c r="H177" s="4">
        <v>244875</v>
      </c>
      <c r="I177" s="4"/>
      <c r="J177" s="29">
        <v>44535</v>
      </c>
      <c r="K177" s="10"/>
      <c r="L177" s="10"/>
      <c r="M177" s="10" t="s">
        <v>298</v>
      </c>
      <c r="N177" s="10" t="s">
        <v>945</v>
      </c>
      <c r="O177" s="32" t="s">
        <v>841</v>
      </c>
      <c r="P177" s="7" t="s">
        <v>126</v>
      </c>
      <c r="Q177" s="6" t="s">
        <v>946</v>
      </c>
      <c r="R177" s="105" t="s">
        <v>883</v>
      </c>
      <c r="S177" s="9">
        <v>2</v>
      </c>
      <c r="T177" s="15" t="s">
        <v>129</v>
      </c>
      <c r="U177" s="9" t="s">
        <v>947</v>
      </c>
      <c r="V177" s="6"/>
    </row>
    <row r="178" spans="1:22" ht="63" customHeight="1">
      <c r="A178" s="4">
        <f t="shared" si="4"/>
        <v>176</v>
      </c>
      <c r="B178" s="3" t="s">
        <v>941</v>
      </c>
      <c r="C178" s="4" t="s">
        <v>224</v>
      </c>
      <c r="D178" s="4" t="s">
        <v>53</v>
      </c>
      <c r="E178" s="4"/>
      <c r="F178" s="4" t="s">
        <v>122</v>
      </c>
      <c r="G178" s="4" t="s">
        <v>132</v>
      </c>
      <c r="H178" s="4">
        <v>244877</v>
      </c>
      <c r="I178" s="4"/>
      <c r="J178" s="29">
        <v>44535</v>
      </c>
      <c r="K178" s="10"/>
      <c r="L178" s="10"/>
      <c r="M178" s="10" t="s">
        <v>298</v>
      </c>
      <c r="N178" s="10" t="s">
        <v>948</v>
      </c>
      <c r="O178" s="32" t="s">
        <v>841</v>
      </c>
      <c r="P178" s="7" t="s">
        <v>126</v>
      </c>
      <c r="Q178" s="6" t="s">
        <v>949</v>
      </c>
      <c r="R178" s="105" t="s">
        <v>883</v>
      </c>
      <c r="S178" s="9">
        <v>3</v>
      </c>
      <c r="T178" s="15" t="s">
        <v>129</v>
      </c>
      <c r="U178" s="9" t="s">
        <v>950</v>
      </c>
      <c r="V178" s="6"/>
    </row>
    <row r="179" spans="1:22" ht="63" customHeight="1">
      <c r="A179" s="4">
        <f t="shared" si="4"/>
        <v>177</v>
      </c>
      <c r="B179" s="3" t="s">
        <v>941</v>
      </c>
      <c r="C179" s="4" t="s">
        <v>224</v>
      </c>
      <c r="D179" s="4" t="s">
        <v>786</v>
      </c>
      <c r="E179" s="4"/>
      <c r="F179" s="4" t="s">
        <v>122</v>
      </c>
      <c r="G179" s="4" t="s">
        <v>132</v>
      </c>
      <c r="H179" s="4">
        <v>243710</v>
      </c>
      <c r="I179" s="4"/>
      <c r="J179" s="29">
        <v>44543</v>
      </c>
      <c r="K179" s="10"/>
      <c r="L179" s="10"/>
      <c r="M179" s="10" t="s">
        <v>951</v>
      </c>
      <c r="N179" s="10" t="s">
        <v>952</v>
      </c>
      <c r="O179" s="32" t="s">
        <v>881</v>
      </c>
      <c r="P179" s="7" t="s">
        <v>126</v>
      </c>
      <c r="Q179" s="57" t="s">
        <v>953</v>
      </c>
      <c r="R179" s="105" t="s">
        <v>883</v>
      </c>
      <c r="S179" s="9">
        <v>4</v>
      </c>
      <c r="T179" s="15" t="s">
        <v>129</v>
      </c>
      <c r="U179" s="9" t="s">
        <v>954</v>
      </c>
      <c r="V179" s="6"/>
    </row>
    <row r="180" spans="1:22" ht="63" customHeight="1">
      <c r="A180" s="4">
        <f t="shared" ref="A180:A190" si="5">A179+1</f>
        <v>178</v>
      </c>
      <c r="B180" s="3" t="s">
        <v>955</v>
      </c>
      <c r="C180" s="4"/>
      <c r="D180" s="4" t="s">
        <v>956</v>
      </c>
      <c r="E180" s="4"/>
      <c r="F180" s="4" t="s">
        <v>162</v>
      </c>
      <c r="G180" s="4" t="s">
        <v>132</v>
      </c>
      <c r="H180" s="4">
        <v>245293</v>
      </c>
      <c r="I180" s="4"/>
      <c r="J180" s="29">
        <v>44547</v>
      </c>
      <c r="K180" s="10"/>
      <c r="L180" s="10"/>
      <c r="M180" s="10" t="s">
        <v>133</v>
      </c>
      <c r="N180" s="10" t="s">
        <v>957</v>
      </c>
      <c r="O180" s="32" t="s">
        <v>881</v>
      </c>
      <c r="P180" s="7" t="s">
        <v>126</v>
      </c>
      <c r="Q180" s="6" t="s">
        <v>958</v>
      </c>
      <c r="R180" s="105" t="s">
        <v>959</v>
      </c>
      <c r="S180" s="9">
        <v>1</v>
      </c>
      <c r="T180" s="15" t="s">
        <v>129</v>
      </c>
      <c r="U180" s="9" t="s">
        <v>960</v>
      </c>
      <c r="V180" s="6"/>
    </row>
    <row r="181" spans="1:22" ht="63" customHeight="1">
      <c r="A181" s="4">
        <f t="shared" si="5"/>
        <v>179</v>
      </c>
      <c r="B181" s="3" t="s">
        <v>961</v>
      </c>
      <c r="C181" s="4"/>
      <c r="D181" s="4" t="s">
        <v>786</v>
      </c>
      <c r="E181" s="4"/>
      <c r="F181" s="4" t="s">
        <v>122</v>
      </c>
      <c r="G181" s="4" t="s">
        <v>132</v>
      </c>
      <c r="H181" s="4">
        <v>243710</v>
      </c>
      <c r="I181" s="4"/>
      <c r="J181" s="29">
        <v>44543</v>
      </c>
      <c r="K181" s="10"/>
      <c r="L181" s="10"/>
      <c r="M181" s="10" t="s">
        <v>962</v>
      </c>
      <c r="N181" s="10" t="s">
        <v>963</v>
      </c>
      <c r="O181" s="32" t="s">
        <v>881</v>
      </c>
      <c r="P181" s="7" t="s">
        <v>126</v>
      </c>
      <c r="Q181" s="6" t="s">
        <v>964</v>
      </c>
      <c r="R181" s="105" t="s">
        <v>959</v>
      </c>
      <c r="S181" s="9">
        <v>2</v>
      </c>
      <c r="T181" s="15" t="s">
        <v>129</v>
      </c>
      <c r="U181" s="9" t="s">
        <v>965</v>
      </c>
      <c r="V181" s="6"/>
    </row>
    <row r="182" spans="1:22" ht="63" customHeight="1">
      <c r="A182" s="4">
        <f t="shared" si="5"/>
        <v>180</v>
      </c>
      <c r="B182" s="3" t="s">
        <v>966</v>
      </c>
      <c r="C182" s="4"/>
      <c r="D182" s="4" t="s">
        <v>55</v>
      </c>
      <c r="E182" s="4"/>
      <c r="F182" s="4" t="s">
        <v>162</v>
      </c>
      <c r="G182" s="4" t="s">
        <v>132</v>
      </c>
      <c r="H182" s="4">
        <v>244872</v>
      </c>
      <c r="I182" s="4"/>
      <c r="J182" s="29">
        <v>44535</v>
      </c>
      <c r="K182" s="10"/>
      <c r="L182" s="10"/>
      <c r="M182" s="10" t="s">
        <v>218</v>
      </c>
      <c r="N182" s="10" t="s">
        <v>967</v>
      </c>
      <c r="O182" s="32" t="s">
        <v>881</v>
      </c>
      <c r="P182" s="7" t="s">
        <v>126</v>
      </c>
      <c r="Q182" s="6" t="s">
        <v>968</v>
      </c>
      <c r="R182" s="105" t="s">
        <v>959</v>
      </c>
      <c r="S182" s="9">
        <v>3</v>
      </c>
      <c r="T182" s="15" t="s">
        <v>129</v>
      </c>
      <c r="U182" s="9" t="s">
        <v>969</v>
      </c>
      <c r="V182" s="6"/>
    </row>
    <row r="183" spans="1:22" ht="63" customHeight="1">
      <c r="A183" s="4">
        <f t="shared" si="5"/>
        <v>181</v>
      </c>
      <c r="B183" s="3" t="s">
        <v>970</v>
      </c>
      <c r="C183" s="4"/>
      <c r="D183" s="79" t="s">
        <v>971</v>
      </c>
      <c r="E183" s="4"/>
      <c r="F183" s="4" t="s">
        <v>122</v>
      </c>
      <c r="G183" s="4" t="s">
        <v>132</v>
      </c>
      <c r="H183" s="4">
        <v>245198</v>
      </c>
      <c r="I183" s="4"/>
      <c r="J183" s="29">
        <v>44544</v>
      </c>
      <c r="K183" s="10"/>
      <c r="L183" s="10"/>
      <c r="M183" s="10" t="s">
        <v>972</v>
      </c>
      <c r="N183" s="10" t="s">
        <v>973</v>
      </c>
      <c r="O183" s="32" t="s">
        <v>881</v>
      </c>
      <c r="P183" s="7" t="s">
        <v>126</v>
      </c>
      <c r="Q183" s="6" t="s">
        <v>974</v>
      </c>
      <c r="R183" s="105" t="s">
        <v>959</v>
      </c>
      <c r="S183" s="9">
        <v>4</v>
      </c>
      <c r="T183" s="15" t="s">
        <v>129</v>
      </c>
      <c r="U183" s="9" t="s">
        <v>975</v>
      </c>
      <c r="V183" s="6"/>
    </row>
    <row r="184" spans="1:22" ht="63" customHeight="1">
      <c r="A184" s="4">
        <f t="shared" si="5"/>
        <v>182</v>
      </c>
      <c r="B184" s="3" t="s">
        <v>976</v>
      </c>
      <c r="C184" s="4"/>
      <c r="D184" s="4" t="s">
        <v>786</v>
      </c>
      <c r="E184" s="4"/>
      <c r="F184" s="4" t="s">
        <v>122</v>
      </c>
      <c r="G184" s="4" t="s">
        <v>132</v>
      </c>
      <c r="H184" s="4">
        <v>243710</v>
      </c>
      <c r="I184" s="4"/>
      <c r="J184" s="29">
        <v>44543</v>
      </c>
      <c r="K184" s="10"/>
      <c r="L184" s="10"/>
      <c r="M184" s="10" t="s">
        <v>977</v>
      </c>
      <c r="N184" s="10" t="s">
        <v>978</v>
      </c>
      <c r="O184" s="32" t="s">
        <v>881</v>
      </c>
      <c r="P184" s="7" t="s">
        <v>126</v>
      </c>
      <c r="Q184" s="6" t="s">
        <v>979</v>
      </c>
      <c r="R184" s="105" t="s">
        <v>980</v>
      </c>
      <c r="S184" s="9">
        <v>1</v>
      </c>
      <c r="T184" s="15" t="s">
        <v>129</v>
      </c>
      <c r="U184" s="9" t="s">
        <v>981</v>
      </c>
      <c r="V184" s="6"/>
    </row>
    <row r="185" spans="1:22" ht="63" customHeight="1">
      <c r="A185" s="4">
        <f t="shared" si="5"/>
        <v>183</v>
      </c>
      <c r="B185" s="3" t="s">
        <v>976</v>
      </c>
      <c r="C185" s="4"/>
      <c r="D185" s="79" t="s">
        <v>971</v>
      </c>
      <c r="E185" s="4"/>
      <c r="F185" s="4" t="s">
        <v>122</v>
      </c>
      <c r="G185" s="4" t="s">
        <v>132</v>
      </c>
      <c r="H185" s="4">
        <v>245198</v>
      </c>
      <c r="I185" s="4"/>
      <c r="J185" s="29">
        <v>44544</v>
      </c>
      <c r="K185" s="10"/>
      <c r="L185" s="10"/>
      <c r="M185" s="10" t="s">
        <v>982</v>
      </c>
      <c r="N185" s="10" t="s">
        <v>983</v>
      </c>
      <c r="O185" s="32" t="s">
        <v>881</v>
      </c>
      <c r="P185" s="7" t="s">
        <v>126</v>
      </c>
      <c r="Q185" s="6" t="s">
        <v>984</v>
      </c>
      <c r="R185" s="105" t="s">
        <v>980</v>
      </c>
      <c r="S185" s="9">
        <v>2</v>
      </c>
      <c r="T185" s="15" t="s">
        <v>129</v>
      </c>
      <c r="U185" s="9" t="s">
        <v>985</v>
      </c>
      <c r="V185" s="6"/>
    </row>
    <row r="186" spans="1:22" ht="63" customHeight="1">
      <c r="A186" s="4">
        <f t="shared" si="5"/>
        <v>184</v>
      </c>
      <c r="B186" s="3" t="s">
        <v>976</v>
      </c>
      <c r="C186" s="4"/>
      <c r="D186" s="4" t="s">
        <v>62</v>
      </c>
      <c r="E186" s="4"/>
      <c r="F186" s="4" t="s">
        <v>122</v>
      </c>
      <c r="G186" s="4" t="s">
        <v>132</v>
      </c>
      <c r="H186" s="4">
        <v>245267</v>
      </c>
      <c r="I186" s="4"/>
      <c r="J186" s="29">
        <v>44546</v>
      </c>
      <c r="K186" s="10"/>
      <c r="L186" s="10"/>
      <c r="M186" s="10" t="s">
        <v>972</v>
      </c>
      <c r="N186" s="10" t="s">
        <v>986</v>
      </c>
      <c r="O186" s="32" t="s">
        <v>841</v>
      </c>
      <c r="P186" s="7" t="s">
        <v>126</v>
      </c>
      <c r="Q186" s="6" t="s">
        <v>987</v>
      </c>
      <c r="R186" s="105" t="s">
        <v>980</v>
      </c>
      <c r="S186" s="9">
        <v>3</v>
      </c>
      <c r="T186" s="15" t="s">
        <v>129</v>
      </c>
      <c r="U186" s="9" t="s">
        <v>988</v>
      </c>
      <c r="V186" s="6"/>
    </row>
    <row r="187" spans="1:22" ht="63" customHeight="1">
      <c r="A187" s="4">
        <f t="shared" si="5"/>
        <v>185</v>
      </c>
      <c r="B187" s="3" t="s">
        <v>989</v>
      </c>
      <c r="C187" s="4"/>
      <c r="D187" s="79" t="s">
        <v>971</v>
      </c>
      <c r="E187" s="4"/>
      <c r="F187" s="4" t="s">
        <v>122</v>
      </c>
      <c r="G187" s="4" t="s">
        <v>132</v>
      </c>
      <c r="H187" s="4">
        <v>245198</v>
      </c>
      <c r="I187" s="4"/>
      <c r="J187" s="29">
        <v>44544</v>
      </c>
      <c r="K187" s="10"/>
      <c r="L187" s="10"/>
      <c r="M187" s="10" t="s">
        <v>990</v>
      </c>
      <c r="N187" s="10" t="s">
        <v>991</v>
      </c>
      <c r="O187" s="32" t="s">
        <v>841</v>
      </c>
      <c r="P187" s="7" t="s">
        <v>126</v>
      </c>
      <c r="Q187" s="6" t="s">
        <v>992</v>
      </c>
      <c r="R187" s="105" t="s">
        <v>993</v>
      </c>
      <c r="S187" s="9">
        <v>1</v>
      </c>
      <c r="T187" s="15" t="s">
        <v>129</v>
      </c>
      <c r="U187" s="9" t="s">
        <v>994</v>
      </c>
      <c r="V187" s="6"/>
    </row>
    <row r="188" spans="1:22" ht="63" customHeight="1">
      <c r="A188" s="4">
        <f t="shared" si="5"/>
        <v>186</v>
      </c>
      <c r="B188" s="3" t="s">
        <v>989</v>
      </c>
      <c r="C188" s="4"/>
      <c r="D188" s="4" t="s">
        <v>786</v>
      </c>
      <c r="E188" s="4"/>
      <c r="F188" s="4" t="s">
        <v>122</v>
      </c>
      <c r="G188" s="4" t="s">
        <v>132</v>
      </c>
      <c r="H188" s="4">
        <v>243710</v>
      </c>
      <c r="I188" s="4"/>
      <c r="J188" s="29">
        <v>44543</v>
      </c>
      <c r="K188" s="10"/>
      <c r="L188" s="10"/>
      <c r="M188" s="10" t="s">
        <v>995</v>
      </c>
      <c r="N188" s="10" t="s">
        <v>996</v>
      </c>
      <c r="O188" s="32" t="s">
        <v>841</v>
      </c>
      <c r="P188" s="7" t="s">
        <v>126</v>
      </c>
      <c r="Q188" s="6" t="s">
        <v>997</v>
      </c>
      <c r="R188" s="105" t="s">
        <v>993</v>
      </c>
      <c r="S188" s="9">
        <v>2</v>
      </c>
      <c r="T188" s="15" t="s">
        <v>129</v>
      </c>
      <c r="U188" s="9" t="s">
        <v>998</v>
      </c>
      <c r="V188" s="6"/>
    </row>
    <row r="189" spans="1:22" ht="63" customHeight="1">
      <c r="A189" s="4">
        <f t="shared" si="5"/>
        <v>187</v>
      </c>
      <c r="B189" s="3" t="s">
        <v>989</v>
      </c>
      <c r="C189" s="4"/>
      <c r="D189" s="4" t="s">
        <v>62</v>
      </c>
      <c r="E189" s="4"/>
      <c r="F189" s="4" t="s">
        <v>122</v>
      </c>
      <c r="G189" s="4" t="s">
        <v>132</v>
      </c>
      <c r="H189" s="4">
        <v>245267</v>
      </c>
      <c r="I189" s="4"/>
      <c r="J189" s="29">
        <v>44546</v>
      </c>
      <c r="K189" s="10"/>
      <c r="L189" s="10"/>
      <c r="M189" s="10" t="s">
        <v>982</v>
      </c>
      <c r="N189" s="10" t="s">
        <v>999</v>
      </c>
      <c r="O189" s="32" t="s">
        <v>841</v>
      </c>
      <c r="P189" s="7" t="s">
        <v>126</v>
      </c>
      <c r="Q189" s="6" t="s">
        <v>1000</v>
      </c>
      <c r="R189" s="105" t="s">
        <v>993</v>
      </c>
      <c r="S189" s="9">
        <v>3</v>
      </c>
      <c r="T189" s="15" t="s">
        <v>129</v>
      </c>
      <c r="U189" s="9" t="s">
        <v>1001</v>
      </c>
      <c r="V189" s="6"/>
    </row>
    <row r="190" spans="1:22" ht="63" customHeight="1">
      <c r="A190" s="4">
        <f t="shared" si="5"/>
        <v>188</v>
      </c>
      <c r="B190" s="3" t="s">
        <v>989</v>
      </c>
      <c r="C190" s="4"/>
      <c r="D190" s="4" t="s">
        <v>35</v>
      </c>
      <c r="E190" s="4"/>
      <c r="F190" s="4" t="s">
        <v>122</v>
      </c>
      <c r="G190" s="4" t="s">
        <v>132</v>
      </c>
      <c r="H190" s="4">
        <v>244456</v>
      </c>
      <c r="I190" s="4"/>
      <c r="J190" s="29">
        <v>44523</v>
      </c>
      <c r="K190" s="10"/>
      <c r="L190" s="10"/>
      <c r="M190" s="10" t="s">
        <v>298</v>
      </c>
      <c r="N190" s="10" t="s">
        <v>1002</v>
      </c>
      <c r="O190" s="32" t="s">
        <v>841</v>
      </c>
      <c r="P190" s="7" t="s">
        <v>126</v>
      </c>
      <c r="Q190" s="6" t="s">
        <v>1003</v>
      </c>
      <c r="R190" s="105" t="s">
        <v>993</v>
      </c>
      <c r="S190" s="9">
        <v>4</v>
      </c>
      <c r="T190" s="15" t="s">
        <v>129</v>
      </c>
      <c r="U190" s="9" t="s">
        <v>1004</v>
      </c>
      <c r="V190" s="6"/>
    </row>
    <row r="191" spans="1:22" ht="63" customHeight="1">
      <c r="A191" s="607" t="s">
        <v>1005</v>
      </c>
      <c r="B191" s="608"/>
      <c r="C191" s="4"/>
      <c r="D191" s="4"/>
      <c r="E191" s="4"/>
      <c r="F191" s="4"/>
      <c r="G191" s="4"/>
      <c r="H191" s="4"/>
      <c r="I191" s="4"/>
      <c r="J191" s="3"/>
      <c r="K191" s="10"/>
      <c r="L191" s="10"/>
      <c r="M191" s="10"/>
      <c r="N191" s="10"/>
      <c r="O191" s="29"/>
      <c r="P191" s="7"/>
      <c r="Q191" s="6"/>
      <c r="R191" s="104"/>
      <c r="S191" s="9"/>
      <c r="T191" s="15"/>
      <c r="U191" s="9"/>
      <c r="V191" s="6"/>
    </row>
    <row r="192" spans="1:22" ht="63" customHeight="1">
      <c r="A192" s="4">
        <f>A190+1</f>
        <v>189</v>
      </c>
      <c r="B192" s="3" t="s">
        <v>1006</v>
      </c>
      <c r="C192" s="4"/>
      <c r="D192" s="4" t="s">
        <v>57</v>
      </c>
      <c r="E192" s="4"/>
      <c r="F192" s="4" t="s">
        <v>162</v>
      </c>
      <c r="G192" s="4" t="s">
        <v>132</v>
      </c>
      <c r="H192" s="4">
        <v>244909</v>
      </c>
      <c r="I192" s="4"/>
      <c r="J192" s="29">
        <v>44536</v>
      </c>
      <c r="K192" s="10"/>
      <c r="L192" s="10"/>
      <c r="M192" s="10" t="s">
        <v>1007</v>
      </c>
      <c r="N192" s="10" t="s">
        <v>1008</v>
      </c>
      <c r="O192" s="32" t="s">
        <v>780</v>
      </c>
      <c r="P192" s="7" t="s">
        <v>126</v>
      </c>
      <c r="Q192" s="6" t="s">
        <v>1009</v>
      </c>
      <c r="R192" s="105" t="s">
        <v>1010</v>
      </c>
      <c r="S192" s="9">
        <v>5</v>
      </c>
      <c r="T192" s="15" t="s">
        <v>129</v>
      </c>
      <c r="U192" s="9" t="s">
        <v>1011</v>
      </c>
      <c r="V192" s="6"/>
    </row>
    <row r="193" spans="1:22" ht="63" customHeight="1">
      <c r="A193" s="4">
        <f t="shared" ref="A193:A224" si="6">A192+1</f>
        <v>190</v>
      </c>
      <c r="B193" s="3" t="s">
        <v>1006</v>
      </c>
      <c r="C193" s="4"/>
      <c r="D193" s="79" t="s">
        <v>971</v>
      </c>
      <c r="E193" s="4"/>
      <c r="F193" s="4" t="s">
        <v>122</v>
      </c>
      <c r="G193" s="4" t="s">
        <v>132</v>
      </c>
      <c r="H193" s="4">
        <v>245198</v>
      </c>
      <c r="I193" s="4"/>
      <c r="J193" s="29">
        <v>44544</v>
      </c>
      <c r="K193" s="10"/>
      <c r="L193" s="10"/>
      <c r="M193" s="10" t="s">
        <v>977</v>
      </c>
      <c r="N193" s="10" t="s">
        <v>1012</v>
      </c>
      <c r="O193" s="32" t="s">
        <v>780</v>
      </c>
      <c r="P193" s="7" t="s">
        <v>126</v>
      </c>
      <c r="Q193" s="6" t="s">
        <v>1013</v>
      </c>
      <c r="R193" s="105" t="s">
        <v>1010</v>
      </c>
      <c r="S193" s="9">
        <v>6</v>
      </c>
      <c r="T193" s="15" t="s">
        <v>129</v>
      </c>
      <c r="U193" s="9" t="s">
        <v>1014</v>
      </c>
      <c r="V193" s="6"/>
    </row>
    <row r="194" spans="1:22" ht="63" customHeight="1">
      <c r="A194" s="4">
        <f t="shared" si="6"/>
        <v>191</v>
      </c>
      <c r="B194" s="3" t="s">
        <v>1006</v>
      </c>
      <c r="C194" s="4"/>
      <c r="D194" s="4" t="s">
        <v>62</v>
      </c>
      <c r="E194" s="4"/>
      <c r="F194" s="4" t="s">
        <v>122</v>
      </c>
      <c r="G194" s="4" t="s">
        <v>132</v>
      </c>
      <c r="H194" s="4">
        <v>245267</v>
      </c>
      <c r="I194" s="4"/>
      <c r="J194" s="29">
        <v>44546</v>
      </c>
      <c r="K194" s="10"/>
      <c r="L194" s="10"/>
      <c r="M194" s="10" t="s">
        <v>990</v>
      </c>
      <c r="N194" s="10" t="s">
        <v>1015</v>
      </c>
      <c r="O194" s="32" t="s">
        <v>780</v>
      </c>
      <c r="P194" s="7" t="s">
        <v>126</v>
      </c>
      <c r="Q194" s="6" t="s">
        <v>1016</v>
      </c>
      <c r="R194" s="105" t="s">
        <v>1010</v>
      </c>
      <c r="S194" s="9">
        <v>7</v>
      </c>
      <c r="T194" s="15" t="s">
        <v>129</v>
      </c>
      <c r="U194" s="9" t="s">
        <v>1017</v>
      </c>
      <c r="V194" s="6"/>
    </row>
    <row r="195" spans="1:22" ht="63" customHeight="1">
      <c r="A195" s="4">
        <f t="shared" si="6"/>
        <v>192</v>
      </c>
      <c r="B195" s="3" t="s">
        <v>1018</v>
      </c>
      <c r="C195" s="4" t="s">
        <v>224</v>
      </c>
      <c r="D195" s="4" t="s">
        <v>1019</v>
      </c>
      <c r="E195" s="4"/>
      <c r="F195" s="4" t="s">
        <v>122</v>
      </c>
      <c r="G195" s="4" t="s">
        <v>226</v>
      </c>
      <c r="H195" s="4" t="s">
        <v>1020</v>
      </c>
      <c r="I195" s="4" t="s">
        <v>227</v>
      </c>
      <c r="J195" s="12"/>
      <c r="K195" s="10"/>
      <c r="L195" s="10"/>
      <c r="M195" s="10" t="s">
        <v>1021</v>
      </c>
      <c r="N195" s="10" t="s">
        <v>1022</v>
      </c>
      <c r="O195" s="32" t="s">
        <v>1023</v>
      </c>
      <c r="P195" s="7" t="s">
        <v>126</v>
      </c>
      <c r="Q195" s="6" t="s">
        <v>1024</v>
      </c>
      <c r="R195" s="105" t="s">
        <v>1010</v>
      </c>
      <c r="S195" s="9">
        <v>1</v>
      </c>
      <c r="T195" s="15" t="s">
        <v>129</v>
      </c>
      <c r="U195" s="9" t="s">
        <v>1025</v>
      </c>
      <c r="V195" s="6"/>
    </row>
    <row r="196" spans="1:22" ht="63" customHeight="1">
      <c r="A196" s="4">
        <f t="shared" si="6"/>
        <v>193</v>
      </c>
      <c r="B196" s="3" t="s">
        <v>1026</v>
      </c>
      <c r="C196" s="4" t="s">
        <v>224</v>
      </c>
      <c r="D196" s="4" t="s">
        <v>1027</v>
      </c>
      <c r="E196" s="4"/>
      <c r="F196" s="4" t="s">
        <v>162</v>
      </c>
      <c r="G196" s="4" t="s">
        <v>226</v>
      </c>
      <c r="H196" s="4" t="s">
        <v>1028</v>
      </c>
      <c r="I196" s="4" t="s">
        <v>227</v>
      </c>
      <c r="J196" s="12"/>
      <c r="K196" s="10"/>
      <c r="L196" s="10"/>
      <c r="M196" s="10" t="s">
        <v>579</v>
      </c>
      <c r="N196" s="10" t="s">
        <v>1029</v>
      </c>
      <c r="O196" s="32" t="s">
        <v>1023</v>
      </c>
      <c r="P196" s="7" t="s">
        <v>126</v>
      </c>
      <c r="Q196" s="6" t="s">
        <v>1030</v>
      </c>
      <c r="R196" s="105" t="s">
        <v>1010</v>
      </c>
      <c r="S196" s="9">
        <v>2</v>
      </c>
      <c r="T196" s="15" t="s">
        <v>129</v>
      </c>
      <c r="U196" s="9" t="s">
        <v>1031</v>
      </c>
      <c r="V196" s="6"/>
    </row>
    <row r="197" spans="1:22" ht="63" customHeight="1">
      <c r="A197" s="4">
        <f t="shared" si="6"/>
        <v>194</v>
      </c>
      <c r="B197" s="3" t="s">
        <v>1032</v>
      </c>
      <c r="C197" s="4" t="s">
        <v>224</v>
      </c>
      <c r="D197" s="4" t="s">
        <v>1033</v>
      </c>
      <c r="E197" s="4"/>
      <c r="F197" s="4" t="s">
        <v>162</v>
      </c>
      <c r="G197" s="4" t="s">
        <v>226</v>
      </c>
      <c r="H197" s="4" t="s">
        <v>1034</v>
      </c>
      <c r="I197" s="4" t="s">
        <v>227</v>
      </c>
      <c r="J197" s="12"/>
      <c r="K197" s="10"/>
      <c r="L197" s="10"/>
      <c r="M197" s="10" t="s">
        <v>579</v>
      </c>
      <c r="N197" s="10" t="s">
        <v>1035</v>
      </c>
      <c r="O197" s="32" t="s">
        <v>1023</v>
      </c>
      <c r="P197" s="7" t="s">
        <v>126</v>
      </c>
      <c r="Q197" s="6" t="s">
        <v>1036</v>
      </c>
      <c r="R197" s="105" t="s">
        <v>1010</v>
      </c>
      <c r="S197" s="9">
        <v>3</v>
      </c>
      <c r="T197" s="15" t="s">
        <v>129</v>
      </c>
      <c r="U197" s="9" t="s">
        <v>1037</v>
      </c>
      <c r="V197" s="6"/>
    </row>
    <row r="198" spans="1:22" ht="63" customHeight="1">
      <c r="A198" s="4">
        <f t="shared" si="6"/>
        <v>195</v>
      </c>
      <c r="B198" s="3" t="s">
        <v>1038</v>
      </c>
      <c r="C198" s="4" t="s">
        <v>224</v>
      </c>
      <c r="D198" s="4" t="s">
        <v>1039</v>
      </c>
      <c r="E198" s="4"/>
      <c r="F198" s="4" t="s">
        <v>122</v>
      </c>
      <c r="G198" s="4" t="s">
        <v>226</v>
      </c>
      <c r="H198" s="4" t="s">
        <v>1040</v>
      </c>
      <c r="I198" s="4" t="s">
        <v>227</v>
      </c>
      <c r="J198" s="12"/>
      <c r="K198" s="10"/>
      <c r="L198" s="10"/>
      <c r="M198" s="10" t="s">
        <v>579</v>
      </c>
      <c r="N198" s="10" t="s">
        <v>1041</v>
      </c>
      <c r="O198" s="32" t="s">
        <v>1023</v>
      </c>
      <c r="P198" s="7" t="s">
        <v>126</v>
      </c>
      <c r="Q198" s="6" t="s">
        <v>1042</v>
      </c>
      <c r="R198" s="105" t="s">
        <v>1010</v>
      </c>
      <c r="S198" s="9">
        <v>4</v>
      </c>
      <c r="T198" s="15" t="s">
        <v>129</v>
      </c>
      <c r="U198" s="9" t="s">
        <v>1043</v>
      </c>
      <c r="V198" s="6"/>
    </row>
    <row r="199" spans="1:22" ht="63" customHeight="1">
      <c r="A199" s="4">
        <f t="shared" si="6"/>
        <v>196</v>
      </c>
      <c r="B199" s="3" t="s">
        <v>1044</v>
      </c>
      <c r="C199" s="4"/>
      <c r="D199" s="79" t="s">
        <v>971</v>
      </c>
      <c r="E199" s="4"/>
      <c r="F199" s="4" t="s">
        <v>122</v>
      </c>
      <c r="G199" s="4" t="s">
        <v>132</v>
      </c>
      <c r="H199" s="4">
        <v>245198</v>
      </c>
      <c r="I199" s="4"/>
      <c r="J199" s="29">
        <v>44544</v>
      </c>
      <c r="K199" s="10"/>
      <c r="L199" s="10"/>
      <c r="M199" s="10" t="s">
        <v>995</v>
      </c>
      <c r="N199" s="10" t="s">
        <v>1045</v>
      </c>
      <c r="O199" s="32" t="s">
        <v>780</v>
      </c>
      <c r="P199" s="7" t="s">
        <v>126</v>
      </c>
      <c r="Q199" s="6" t="s">
        <v>1046</v>
      </c>
      <c r="R199" s="105" t="s">
        <v>1047</v>
      </c>
      <c r="S199" s="9">
        <v>11</v>
      </c>
      <c r="T199" s="15" t="s">
        <v>129</v>
      </c>
      <c r="U199" s="9" t="s">
        <v>1048</v>
      </c>
      <c r="V199" s="6"/>
    </row>
    <row r="200" spans="1:22" ht="63" customHeight="1">
      <c r="A200" s="4">
        <f t="shared" si="6"/>
        <v>197</v>
      </c>
      <c r="B200" s="3" t="s">
        <v>1049</v>
      </c>
      <c r="C200" s="4"/>
      <c r="D200" s="4" t="s">
        <v>62</v>
      </c>
      <c r="E200" s="4"/>
      <c r="F200" s="4" t="s">
        <v>122</v>
      </c>
      <c r="G200" s="4" t="s">
        <v>132</v>
      </c>
      <c r="H200" s="4">
        <v>245267</v>
      </c>
      <c r="I200" s="4"/>
      <c r="J200" s="29">
        <v>44546</v>
      </c>
      <c r="K200" s="10"/>
      <c r="L200" s="10"/>
      <c r="M200" s="10" t="s">
        <v>977</v>
      </c>
      <c r="N200" s="10" t="s">
        <v>1050</v>
      </c>
      <c r="O200" s="32" t="s">
        <v>780</v>
      </c>
      <c r="P200" s="7" t="s">
        <v>126</v>
      </c>
      <c r="Q200" s="6" t="s">
        <v>1051</v>
      </c>
      <c r="R200" s="105" t="s">
        <v>1047</v>
      </c>
      <c r="S200" s="9">
        <v>12</v>
      </c>
      <c r="T200" s="15" t="s">
        <v>129</v>
      </c>
      <c r="U200" s="9" t="s">
        <v>1052</v>
      </c>
      <c r="V200" s="6"/>
    </row>
    <row r="201" spans="1:22" ht="63" customHeight="1">
      <c r="A201" s="4">
        <f t="shared" si="6"/>
        <v>198</v>
      </c>
      <c r="B201" s="3" t="s">
        <v>1053</v>
      </c>
      <c r="C201" s="4"/>
      <c r="D201" s="4" t="s">
        <v>64</v>
      </c>
      <c r="E201" s="4"/>
      <c r="F201" s="4" t="s">
        <v>162</v>
      </c>
      <c r="G201" s="4" t="s">
        <v>132</v>
      </c>
      <c r="H201" s="4">
        <v>245401</v>
      </c>
      <c r="I201" s="4"/>
      <c r="J201" s="29">
        <v>44550</v>
      </c>
      <c r="K201" s="10"/>
      <c r="L201" s="10"/>
      <c r="M201" s="10" t="s">
        <v>133</v>
      </c>
      <c r="N201" s="10" t="s">
        <v>1054</v>
      </c>
      <c r="O201" s="32" t="s">
        <v>1023</v>
      </c>
      <c r="P201" s="7" t="s">
        <v>126</v>
      </c>
      <c r="Q201" s="6" t="s">
        <v>1055</v>
      </c>
      <c r="R201" s="105" t="s">
        <v>1047</v>
      </c>
      <c r="S201" s="9">
        <v>13</v>
      </c>
      <c r="T201" s="15" t="s">
        <v>129</v>
      </c>
      <c r="U201" s="9" t="s">
        <v>1056</v>
      </c>
      <c r="V201" s="6"/>
    </row>
    <row r="202" spans="1:22" ht="63" customHeight="1">
      <c r="A202" s="4">
        <f t="shared" si="6"/>
        <v>199</v>
      </c>
      <c r="B202" s="3" t="s">
        <v>1057</v>
      </c>
      <c r="C202" s="4"/>
      <c r="D202" s="4" t="s">
        <v>786</v>
      </c>
      <c r="E202" s="4"/>
      <c r="F202" s="4" t="s">
        <v>122</v>
      </c>
      <c r="G202" s="4" t="s">
        <v>132</v>
      </c>
      <c r="H202" s="4">
        <v>243710</v>
      </c>
      <c r="I202" s="4"/>
      <c r="J202" s="29">
        <v>44543</v>
      </c>
      <c r="K202" s="10"/>
      <c r="L202" s="10"/>
      <c r="M202" s="10" t="s">
        <v>193</v>
      </c>
      <c r="N202" s="10" t="s">
        <v>1058</v>
      </c>
      <c r="O202" s="32" t="s">
        <v>1023</v>
      </c>
      <c r="P202" s="7" t="s">
        <v>126</v>
      </c>
      <c r="Q202" s="6" t="s">
        <v>1059</v>
      </c>
      <c r="R202" s="105" t="s">
        <v>1047</v>
      </c>
      <c r="S202" s="9">
        <v>14</v>
      </c>
      <c r="T202" s="15" t="s">
        <v>129</v>
      </c>
      <c r="U202" s="9" t="s">
        <v>1060</v>
      </c>
      <c r="V202" s="6"/>
    </row>
    <row r="203" spans="1:22" ht="63" customHeight="1">
      <c r="A203" s="4">
        <f t="shared" si="6"/>
        <v>200</v>
      </c>
      <c r="B203" s="3" t="s">
        <v>1061</v>
      </c>
      <c r="C203" s="4" t="s">
        <v>224</v>
      </c>
      <c r="D203" s="4" t="s">
        <v>1062</v>
      </c>
      <c r="E203" s="4"/>
      <c r="F203" s="4" t="s">
        <v>162</v>
      </c>
      <c r="G203" s="4" t="s">
        <v>123</v>
      </c>
      <c r="H203" s="37"/>
      <c r="I203" s="37"/>
      <c r="J203" s="12"/>
      <c r="K203" s="100"/>
      <c r="L203" s="100"/>
      <c r="M203" s="92" t="s">
        <v>1063</v>
      </c>
      <c r="N203" s="10" t="s">
        <v>1064</v>
      </c>
      <c r="O203" s="32" t="s">
        <v>1065</v>
      </c>
      <c r="P203" s="7" t="s">
        <v>126</v>
      </c>
      <c r="Q203" s="6" t="s">
        <v>946</v>
      </c>
      <c r="R203" s="105" t="s">
        <v>1066</v>
      </c>
      <c r="S203" s="9">
        <v>1</v>
      </c>
      <c r="T203" s="15" t="s">
        <v>129</v>
      </c>
      <c r="U203" s="9" t="s">
        <v>958</v>
      </c>
      <c r="V203" s="6"/>
    </row>
    <row r="204" spans="1:22" ht="63" customHeight="1">
      <c r="A204" s="4">
        <f t="shared" si="6"/>
        <v>201</v>
      </c>
      <c r="B204" s="3" t="s">
        <v>1067</v>
      </c>
      <c r="C204" s="4"/>
      <c r="D204" s="79" t="s">
        <v>971</v>
      </c>
      <c r="E204" s="4"/>
      <c r="F204" s="4" t="s">
        <v>122</v>
      </c>
      <c r="G204" s="4" t="s">
        <v>132</v>
      </c>
      <c r="H204" s="4">
        <v>245198</v>
      </c>
      <c r="I204" s="4" t="s">
        <v>192</v>
      </c>
      <c r="J204" s="29">
        <v>44544</v>
      </c>
      <c r="K204" s="10"/>
      <c r="L204" s="10"/>
      <c r="M204" s="10" t="s">
        <v>1068</v>
      </c>
      <c r="N204" s="10" t="s">
        <v>1069</v>
      </c>
      <c r="O204" s="32" t="s">
        <v>1023</v>
      </c>
      <c r="P204" s="7" t="s">
        <v>126</v>
      </c>
      <c r="Q204" s="6" t="s">
        <v>1070</v>
      </c>
      <c r="R204" s="105" t="s">
        <v>1066</v>
      </c>
      <c r="S204" s="9">
        <v>2</v>
      </c>
      <c r="T204" s="15" t="s">
        <v>129</v>
      </c>
      <c r="U204" s="9" t="s">
        <v>1071</v>
      </c>
      <c r="V204" s="6"/>
    </row>
    <row r="205" spans="1:22" ht="63" customHeight="1">
      <c r="A205" s="4">
        <f t="shared" si="6"/>
        <v>202</v>
      </c>
      <c r="B205" s="3" t="s">
        <v>1072</v>
      </c>
      <c r="C205" s="4"/>
      <c r="D205" s="4" t="s">
        <v>62</v>
      </c>
      <c r="E205" s="4"/>
      <c r="F205" s="4" t="s">
        <v>122</v>
      </c>
      <c r="G205" s="4" t="s">
        <v>132</v>
      </c>
      <c r="H205" s="4">
        <v>245267</v>
      </c>
      <c r="I205" s="4" t="s">
        <v>192</v>
      </c>
      <c r="J205" s="29">
        <v>44546</v>
      </c>
      <c r="K205" s="10"/>
      <c r="L205" s="10"/>
      <c r="M205" s="10" t="s">
        <v>995</v>
      </c>
      <c r="N205" s="10" t="s">
        <v>1073</v>
      </c>
      <c r="O205" s="32" t="s">
        <v>1023</v>
      </c>
      <c r="P205" s="7" t="s">
        <v>126</v>
      </c>
      <c r="Q205" s="6" t="s">
        <v>1074</v>
      </c>
      <c r="R205" s="105" t="s">
        <v>1066</v>
      </c>
      <c r="S205" s="9">
        <v>3</v>
      </c>
      <c r="T205" s="15" t="s">
        <v>129</v>
      </c>
      <c r="U205" s="9" t="s">
        <v>1075</v>
      </c>
      <c r="V205" s="6"/>
    </row>
    <row r="206" spans="1:22" ht="63" customHeight="1">
      <c r="A206" s="4">
        <f t="shared" si="6"/>
        <v>203</v>
      </c>
      <c r="B206" s="3" t="s">
        <v>1076</v>
      </c>
      <c r="C206" s="4"/>
      <c r="D206" s="4" t="s">
        <v>64</v>
      </c>
      <c r="E206" s="4"/>
      <c r="F206" s="4" t="s">
        <v>162</v>
      </c>
      <c r="G206" s="4" t="s">
        <v>132</v>
      </c>
      <c r="H206" s="4">
        <v>245401</v>
      </c>
      <c r="I206" s="4" t="s">
        <v>192</v>
      </c>
      <c r="J206" s="29">
        <v>44550</v>
      </c>
      <c r="K206" s="10"/>
      <c r="L206" s="10"/>
      <c r="M206" s="10" t="s">
        <v>647</v>
      </c>
      <c r="N206" s="10" t="s">
        <v>1077</v>
      </c>
      <c r="O206" s="32" t="s">
        <v>1023</v>
      </c>
      <c r="P206" s="7" t="s">
        <v>126</v>
      </c>
      <c r="Q206" s="6" t="s">
        <v>1078</v>
      </c>
      <c r="R206" s="105" t="s">
        <v>1066</v>
      </c>
      <c r="S206" s="9">
        <v>4</v>
      </c>
      <c r="T206" s="15" t="s">
        <v>129</v>
      </c>
      <c r="U206" s="9" t="s">
        <v>1079</v>
      </c>
      <c r="V206" s="6"/>
    </row>
    <row r="207" spans="1:22" ht="63" customHeight="1">
      <c r="A207" s="4">
        <f t="shared" si="6"/>
        <v>204</v>
      </c>
      <c r="B207" s="3" t="s">
        <v>1080</v>
      </c>
      <c r="C207" s="4"/>
      <c r="D207" s="4" t="s">
        <v>68</v>
      </c>
      <c r="E207" s="4"/>
      <c r="F207" s="4" t="s">
        <v>162</v>
      </c>
      <c r="G207" s="4" t="s">
        <v>132</v>
      </c>
      <c r="H207" s="4">
        <v>245439</v>
      </c>
      <c r="I207" s="4" t="s">
        <v>192</v>
      </c>
      <c r="J207" s="29">
        <v>44551</v>
      </c>
      <c r="K207" s="10"/>
      <c r="L207" s="10"/>
      <c r="M207" s="10" t="s">
        <v>133</v>
      </c>
      <c r="N207" s="10" t="s">
        <v>1081</v>
      </c>
      <c r="O207" s="32" t="s">
        <v>1023</v>
      </c>
      <c r="P207" s="7" t="s">
        <v>126</v>
      </c>
      <c r="Q207" s="6" t="s">
        <v>1082</v>
      </c>
      <c r="R207" s="105" t="s">
        <v>1066</v>
      </c>
      <c r="S207" s="9">
        <v>5</v>
      </c>
      <c r="T207" s="15" t="s">
        <v>129</v>
      </c>
      <c r="U207" s="9" t="s">
        <v>1083</v>
      </c>
      <c r="V207" s="6"/>
    </row>
    <row r="208" spans="1:22" ht="63" customHeight="1">
      <c r="A208" s="4">
        <f t="shared" si="6"/>
        <v>205</v>
      </c>
      <c r="B208" s="3" t="s">
        <v>1084</v>
      </c>
      <c r="C208" s="4"/>
      <c r="D208" s="4" t="s">
        <v>68</v>
      </c>
      <c r="E208" s="4"/>
      <c r="F208" s="4" t="s">
        <v>162</v>
      </c>
      <c r="G208" s="4" t="s">
        <v>132</v>
      </c>
      <c r="H208" s="4">
        <v>245439</v>
      </c>
      <c r="I208" s="4" t="s">
        <v>192</v>
      </c>
      <c r="J208" s="29">
        <v>44551</v>
      </c>
      <c r="K208" s="99" t="s">
        <v>1085</v>
      </c>
      <c r="L208" s="38"/>
      <c r="M208" s="10" t="s">
        <v>647</v>
      </c>
      <c r="N208" s="10" t="s">
        <v>1086</v>
      </c>
      <c r="O208" s="32" t="s">
        <v>1023</v>
      </c>
      <c r="P208" s="7" t="s">
        <v>126</v>
      </c>
      <c r="Q208" s="6" t="s">
        <v>1087</v>
      </c>
      <c r="R208" s="105" t="s">
        <v>1088</v>
      </c>
      <c r="S208" s="9">
        <v>1</v>
      </c>
      <c r="T208" s="15" t="s">
        <v>129</v>
      </c>
      <c r="U208" s="9" t="s">
        <v>1089</v>
      </c>
      <c r="V208" s="6"/>
    </row>
    <row r="209" spans="1:22" ht="63" customHeight="1">
      <c r="A209" s="4">
        <f t="shared" si="6"/>
        <v>206</v>
      </c>
      <c r="B209" s="3" t="s">
        <v>1084</v>
      </c>
      <c r="C209" s="4"/>
      <c r="D209" s="4" t="s">
        <v>786</v>
      </c>
      <c r="E209" s="4"/>
      <c r="F209" s="4" t="s">
        <v>122</v>
      </c>
      <c r="G209" s="4" t="s">
        <v>132</v>
      </c>
      <c r="H209" s="4">
        <v>243710</v>
      </c>
      <c r="I209" s="4"/>
      <c r="J209" s="29">
        <v>44543</v>
      </c>
      <c r="K209" s="38"/>
      <c r="L209" s="10" t="s">
        <v>218</v>
      </c>
      <c r="M209" s="10"/>
      <c r="N209" s="10" t="s">
        <v>1090</v>
      </c>
      <c r="O209" s="32" t="s">
        <v>1023</v>
      </c>
      <c r="P209" s="7" t="s">
        <v>126</v>
      </c>
      <c r="Q209" s="6" t="s">
        <v>1091</v>
      </c>
      <c r="R209" s="105" t="s">
        <v>1088</v>
      </c>
      <c r="S209" s="9">
        <v>2</v>
      </c>
      <c r="T209" s="15" t="s">
        <v>129</v>
      </c>
      <c r="U209" s="9" t="s">
        <v>1092</v>
      </c>
      <c r="V209" s="6"/>
    </row>
    <row r="210" spans="1:22" ht="63" customHeight="1">
      <c r="A210" s="4">
        <f t="shared" si="6"/>
        <v>207</v>
      </c>
      <c r="B210" s="3" t="s">
        <v>1084</v>
      </c>
      <c r="C210" s="4"/>
      <c r="D210" s="4" t="s">
        <v>62</v>
      </c>
      <c r="E210" s="4"/>
      <c r="F210" s="4" t="s">
        <v>162</v>
      </c>
      <c r="G210" s="4" t="s">
        <v>132</v>
      </c>
      <c r="H210" s="4">
        <v>245267</v>
      </c>
      <c r="I210" s="4" t="s">
        <v>192</v>
      </c>
      <c r="J210" s="29">
        <v>44546</v>
      </c>
      <c r="K210" s="99" t="s">
        <v>1085</v>
      </c>
      <c r="L210" s="38"/>
      <c r="M210" s="10" t="s">
        <v>1068</v>
      </c>
      <c r="N210" s="10" t="s">
        <v>1093</v>
      </c>
      <c r="O210" s="32" t="s">
        <v>1023</v>
      </c>
      <c r="P210" s="7" t="s">
        <v>126</v>
      </c>
      <c r="Q210" s="6" t="s">
        <v>1094</v>
      </c>
      <c r="R210" s="105" t="s">
        <v>1088</v>
      </c>
      <c r="S210" s="9">
        <v>3</v>
      </c>
      <c r="T210" s="15" t="s">
        <v>129</v>
      </c>
      <c r="U210" s="9" t="s">
        <v>1095</v>
      </c>
      <c r="V210" s="6"/>
    </row>
    <row r="211" spans="1:22" ht="63" customHeight="1">
      <c r="A211" s="4">
        <f t="shared" si="6"/>
        <v>208</v>
      </c>
      <c r="B211" s="3" t="s">
        <v>1084</v>
      </c>
      <c r="C211" s="4"/>
      <c r="D211" s="4" t="s">
        <v>1096</v>
      </c>
      <c r="E211" s="4"/>
      <c r="F211" s="4" t="s">
        <v>162</v>
      </c>
      <c r="G211" s="4" t="s">
        <v>132</v>
      </c>
      <c r="H211" s="4">
        <v>245431</v>
      </c>
      <c r="I211" s="4"/>
      <c r="J211" s="29">
        <v>44551</v>
      </c>
      <c r="K211" s="99" t="s">
        <v>1097</v>
      </c>
      <c r="L211" s="38"/>
      <c r="M211" s="10"/>
      <c r="N211" s="10" t="s">
        <v>1098</v>
      </c>
      <c r="O211" s="32" t="s">
        <v>1023</v>
      </c>
      <c r="P211" s="7" t="s">
        <v>126</v>
      </c>
      <c r="Q211" s="6" t="s">
        <v>1099</v>
      </c>
      <c r="R211" s="105" t="s">
        <v>1088</v>
      </c>
      <c r="S211" s="9">
        <v>4</v>
      </c>
      <c r="T211" s="15" t="s">
        <v>129</v>
      </c>
      <c r="U211" s="9" t="s">
        <v>1100</v>
      </c>
      <c r="V211" s="6"/>
    </row>
    <row r="212" spans="1:22" ht="63" customHeight="1">
      <c r="A212" s="4">
        <f t="shared" si="6"/>
        <v>209</v>
      </c>
      <c r="B212" s="3" t="s">
        <v>1931</v>
      </c>
      <c r="C212" s="4"/>
      <c r="D212" s="4" t="s">
        <v>64</v>
      </c>
      <c r="E212" s="4"/>
      <c r="F212" s="4" t="s">
        <v>162</v>
      </c>
      <c r="G212" s="4" t="s">
        <v>132</v>
      </c>
      <c r="H212" s="4">
        <v>245401</v>
      </c>
      <c r="I212" s="4" t="s">
        <v>192</v>
      </c>
      <c r="J212" s="29">
        <v>44550</v>
      </c>
      <c r="K212" s="99" t="s">
        <v>1101</v>
      </c>
      <c r="L212" s="38"/>
      <c r="M212" s="10" t="s">
        <v>674</v>
      </c>
      <c r="N212" s="10" t="s">
        <v>1102</v>
      </c>
      <c r="O212" s="32" t="s">
        <v>1023</v>
      </c>
      <c r="P212" s="7" t="s">
        <v>126</v>
      </c>
      <c r="Q212" s="6" t="s">
        <v>1103</v>
      </c>
      <c r="R212" s="105" t="s">
        <v>1088</v>
      </c>
      <c r="S212" s="9">
        <v>5</v>
      </c>
      <c r="T212" s="15" t="s">
        <v>129</v>
      </c>
      <c r="U212" s="9" t="s">
        <v>1104</v>
      </c>
      <c r="V212" s="6"/>
    </row>
    <row r="213" spans="1:22" ht="63" customHeight="1">
      <c r="A213" s="4">
        <f t="shared" si="6"/>
        <v>210</v>
      </c>
      <c r="B213" s="3" t="s">
        <v>1084</v>
      </c>
      <c r="C213" s="4"/>
      <c r="D213" s="4" t="s">
        <v>70</v>
      </c>
      <c r="E213" s="4"/>
      <c r="F213" s="4" t="s">
        <v>162</v>
      </c>
      <c r="G213" s="4" t="s">
        <v>132</v>
      </c>
      <c r="H213" s="4">
        <v>245471</v>
      </c>
      <c r="I213" s="4"/>
      <c r="J213" s="29">
        <v>44552</v>
      </c>
      <c r="K213" s="99" t="s">
        <v>1097</v>
      </c>
      <c r="L213" s="38"/>
      <c r="M213" s="10"/>
      <c r="N213" s="10" t="s">
        <v>1105</v>
      </c>
      <c r="O213" s="32" t="s">
        <v>1023</v>
      </c>
      <c r="P213" s="7" t="s">
        <v>126</v>
      </c>
      <c r="Q213" s="6" t="s">
        <v>1106</v>
      </c>
      <c r="R213" s="105" t="s">
        <v>1088</v>
      </c>
      <c r="S213" s="9">
        <v>6</v>
      </c>
      <c r="T213" s="15" t="s">
        <v>129</v>
      </c>
      <c r="U213" s="9" t="s">
        <v>1107</v>
      </c>
      <c r="V213" s="6"/>
    </row>
    <row r="214" spans="1:22" ht="63" customHeight="1">
      <c r="A214" s="4">
        <f t="shared" si="6"/>
        <v>211</v>
      </c>
      <c r="B214" s="3" t="s">
        <v>1108</v>
      </c>
      <c r="C214" s="4" t="s">
        <v>224</v>
      </c>
      <c r="D214" s="4" t="s">
        <v>1062</v>
      </c>
      <c r="E214" s="4"/>
      <c r="F214" s="4" t="s">
        <v>162</v>
      </c>
      <c r="G214" s="4" t="s">
        <v>123</v>
      </c>
      <c r="H214" s="37"/>
      <c r="I214" s="37"/>
      <c r="J214" s="12"/>
      <c r="K214" s="100"/>
      <c r="L214" s="100"/>
      <c r="M214" s="10" t="s">
        <v>1109</v>
      </c>
      <c r="N214" s="10" t="s">
        <v>1110</v>
      </c>
      <c r="O214" s="32" t="s">
        <v>1065</v>
      </c>
      <c r="P214" s="7" t="s">
        <v>126</v>
      </c>
      <c r="Q214" s="6" t="s">
        <v>964</v>
      </c>
      <c r="R214" s="105" t="s">
        <v>1088</v>
      </c>
      <c r="S214" s="9">
        <v>7</v>
      </c>
      <c r="T214" s="15" t="s">
        <v>129</v>
      </c>
      <c r="U214" s="9" t="s">
        <v>871</v>
      </c>
      <c r="V214" s="6"/>
    </row>
    <row r="215" spans="1:22" ht="63" customHeight="1">
      <c r="A215" s="4">
        <f t="shared" si="6"/>
        <v>212</v>
      </c>
      <c r="B215" s="3" t="s">
        <v>1111</v>
      </c>
      <c r="C215" s="4" t="s">
        <v>224</v>
      </c>
      <c r="D215" s="4" t="s">
        <v>1062</v>
      </c>
      <c r="E215" s="4"/>
      <c r="F215" s="4" t="s">
        <v>162</v>
      </c>
      <c r="G215" s="4" t="s">
        <v>123</v>
      </c>
      <c r="H215" s="37"/>
      <c r="I215" s="37"/>
      <c r="J215" s="12"/>
      <c r="K215" s="100"/>
      <c r="L215" s="100"/>
      <c r="M215" s="10" t="s">
        <v>1109</v>
      </c>
      <c r="N215" s="10" t="s">
        <v>1112</v>
      </c>
      <c r="O215" s="32" t="s">
        <v>1065</v>
      </c>
      <c r="P215" s="7" t="s">
        <v>126</v>
      </c>
      <c r="Q215" s="6" t="s">
        <v>1000</v>
      </c>
      <c r="R215" s="105" t="s">
        <v>1113</v>
      </c>
      <c r="S215" s="9">
        <v>1</v>
      </c>
      <c r="T215" s="15" t="s">
        <v>129</v>
      </c>
      <c r="U215" s="9" t="s">
        <v>987</v>
      </c>
      <c r="V215" s="6"/>
    </row>
    <row r="216" spans="1:22" ht="63" customHeight="1">
      <c r="A216" s="4">
        <f t="shared" si="6"/>
        <v>213</v>
      </c>
      <c r="B216" s="3" t="s">
        <v>1114</v>
      </c>
      <c r="C216" s="4"/>
      <c r="D216" s="4" t="s">
        <v>1096</v>
      </c>
      <c r="E216" s="4"/>
      <c r="F216" s="4" t="s">
        <v>162</v>
      </c>
      <c r="G216" s="4" t="s">
        <v>132</v>
      </c>
      <c r="H216" s="4">
        <v>245431</v>
      </c>
      <c r="I216" s="4"/>
      <c r="J216" s="29">
        <v>44551</v>
      </c>
      <c r="K216" s="99" t="s">
        <v>1115</v>
      </c>
      <c r="L216" s="38"/>
      <c r="M216" s="10"/>
      <c r="N216" s="10" t="s">
        <v>1116</v>
      </c>
      <c r="O216" s="32" t="s">
        <v>1023</v>
      </c>
      <c r="P216" s="7" t="s">
        <v>126</v>
      </c>
      <c r="Q216" s="6" t="s">
        <v>1117</v>
      </c>
      <c r="R216" s="105" t="s">
        <v>1113</v>
      </c>
      <c r="S216" s="9">
        <v>2</v>
      </c>
      <c r="T216" s="15" t="s">
        <v>129</v>
      </c>
      <c r="U216" s="9" t="s">
        <v>1118</v>
      </c>
      <c r="V216" s="6"/>
    </row>
    <row r="217" spans="1:22" ht="63" customHeight="1">
      <c r="A217" s="4">
        <f t="shared" si="6"/>
        <v>214</v>
      </c>
      <c r="B217" s="3" t="s">
        <v>1932</v>
      </c>
      <c r="C217" s="4"/>
      <c r="D217" s="4" t="s">
        <v>64</v>
      </c>
      <c r="E217" s="4"/>
      <c r="F217" s="4" t="s">
        <v>162</v>
      </c>
      <c r="G217" s="4" t="s">
        <v>132</v>
      </c>
      <c r="H217" s="4">
        <v>245401</v>
      </c>
      <c r="I217" s="4" t="s">
        <v>192</v>
      </c>
      <c r="J217" s="29">
        <v>44550</v>
      </c>
      <c r="K217" s="99" t="s">
        <v>1119</v>
      </c>
      <c r="L217" s="38"/>
      <c r="M217" s="10"/>
      <c r="N217" s="10" t="s">
        <v>1120</v>
      </c>
      <c r="O217" s="32" t="s">
        <v>1121</v>
      </c>
      <c r="P217" s="7" t="s">
        <v>126</v>
      </c>
      <c r="Q217" s="6" t="s">
        <v>1046</v>
      </c>
      <c r="R217" s="105" t="s">
        <v>1113</v>
      </c>
      <c r="S217" s="9">
        <v>3</v>
      </c>
      <c r="T217" s="15" t="s">
        <v>129</v>
      </c>
      <c r="U217" s="9" t="s">
        <v>1055</v>
      </c>
      <c r="V217" s="6"/>
    </row>
    <row r="218" spans="1:22" ht="63" customHeight="1">
      <c r="A218" s="4">
        <f t="shared" si="6"/>
        <v>215</v>
      </c>
      <c r="B218" s="3" t="s">
        <v>1114</v>
      </c>
      <c r="C218" s="4"/>
      <c r="D218" s="4" t="s">
        <v>62</v>
      </c>
      <c r="E218" s="4"/>
      <c r="F218" s="4" t="s">
        <v>162</v>
      </c>
      <c r="G218" s="4" t="s">
        <v>132</v>
      </c>
      <c r="H218" s="4">
        <v>245267</v>
      </c>
      <c r="I218" s="4" t="s">
        <v>192</v>
      </c>
      <c r="J218" s="29">
        <v>44546</v>
      </c>
      <c r="K218" s="38"/>
      <c r="L218" s="10" t="s">
        <v>193</v>
      </c>
      <c r="M218" s="10"/>
      <c r="N218" s="10" t="s">
        <v>1122</v>
      </c>
      <c r="O218" s="32" t="s">
        <v>1023</v>
      </c>
      <c r="P218" s="7" t="s">
        <v>126</v>
      </c>
      <c r="Q218" s="6" t="s">
        <v>1123</v>
      </c>
      <c r="R218" s="105" t="s">
        <v>1113</v>
      </c>
      <c r="S218" s="9">
        <v>4</v>
      </c>
      <c r="T218" s="15" t="s">
        <v>129</v>
      </c>
      <c r="U218" s="9" t="s">
        <v>1124</v>
      </c>
      <c r="V218" s="6"/>
    </row>
    <row r="219" spans="1:22" ht="63" customHeight="1">
      <c r="A219" s="4">
        <f t="shared" si="6"/>
        <v>216</v>
      </c>
      <c r="B219" s="3" t="s">
        <v>1114</v>
      </c>
      <c r="C219" s="4"/>
      <c r="D219" s="4" t="s">
        <v>70</v>
      </c>
      <c r="E219" s="4"/>
      <c r="F219" s="4" t="s">
        <v>162</v>
      </c>
      <c r="G219" s="4" t="s">
        <v>132</v>
      </c>
      <c r="H219" s="4">
        <v>245471</v>
      </c>
      <c r="I219" s="4"/>
      <c r="J219" s="29">
        <v>44552</v>
      </c>
      <c r="K219" s="99" t="s">
        <v>1115</v>
      </c>
      <c r="L219" s="38"/>
      <c r="M219" s="10"/>
      <c r="N219" s="10" t="s">
        <v>1125</v>
      </c>
      <c r="O219" s="32" t="s">
        <v>1023</v>
      </c>
      <c r="P219" s="7" t="s">
        <v>126</v>
      </c>
      <c r="Q219" s="6" t="s">
        <v>1126</v>
      </c>
      <c r="R219" s="105" t="s">
        <v>1113</v>
      </c>
      <c r="S219" s="9">
        <v>5</v>
      </c>
      <c r="T219" s="15" t="s">
        <v>129</v>
      </c>
      <c r="U219" s="9" t="s">
        <v>1127</v>
      </c>
      <c r="V219" s="6"/>
    </row>
    <row r="220" spans="1:22" ht="63" customHeight="1">
      <c r="A220" s="4">
        <f t="shared" si="6"/>
        <v>217</v>
      </c>
      <c r="B220" s="3" t="s">
        <v>1114</v>
      </c>
      <c r="C220" s="4"/>
      <c r="D220" s="4" t="s">
        <v>68</v>
      </c>
      <c r="E220" s="4"/>
      <c r="F220" s="4" t="s">
        <v>162</v>
      </c>
      <c r="G220" s="4" t="s">
        <v>132</v>
      </c>
      <c r="H220" s="4">
        <v>245439</v>
      </c>
      <c r="I220" s="4" t="s">
        <v>192</v>
      </c>
      <c r="J220" s="29">
        <v>44551</v>
      </c>
      <c r="K220" s="99" t="s">
        <v>1101</v>
      </c>
      <c r="L220" s="38"/>
      <c r="M220" s="10"/>
      <c r="N220" s="10" t="s">
        <v>1128</v>
      </c>
      <c r="O220" s="32" t="s">
        <v>1023</v>
      </c>
      <c r="P220" s="7" t="s">
        <v>126</v>
      </c>
      <c r="Q220" s="6" t="s">
        <v>1129</v>
      </c>
      <c r="R220" s="105" t="s">
        <v>1113</v>
      </c>
      <c r="S220" s="9">
        <v>6</v>
      </c>
      <c r="T220" s="15" t="s">
        <v>129</v>
      </c>
      <c r="U220" s="9" t="s">
        <v>1130</v>
      </c>
      <c r="V220" s="6"/>
    </row>
    <row r="221" spans="1:22" ht="63" customHeight="1">
      <c r="A221" s="4">
        <f t="shared" si="6"/>
        <v>218</v>
      </c>
      <c r="B221" s="3" t="s">
        <v>1114</v>
      </c>
      <c r="C221" s="4"/>
      <c r="D221" s="79" t="s">
        <v>971</v>
      </c>
      <c r="E221" s="4"/>
      <c r="F221" s="4" t="s">
        <v>122</v>
      </c>
      <c r="G221" s="4" t="s">
        <v>132</v>
      </c>
      <c r="H221" s="4">
        <v>245198</v>
      </c>
      <c r="I221" s="4" t="s">
        <v>192</v>
      </c>
      <c r="J221" s="29">
        <v>44544</v>
      </c>
      <c r="K221" s="38"/>
      <c r="L221" s="10" t="s">
        <v>193</v>
      </c>
      <c r="M221" s="10"/>
      <c r="N221" s="10" t="s">
        <v>1131</v>
      </c>
      <c r="O221" s="32" t="s">
        <v>1121</v>
      </c>
      <c r="P221" s="7" t="s">
        <v>126</v>
      </c>
      <c r="Q221" s="6" t="s">
        <v>1059</v>
      </c>
      <c r="R221" s="105" t="s">
        <v>1113</v>
      </c>
      <c r="S221" s="9">
        <v>7</v>
      </c>
      <c r="T221" s="15" t="s">
        <v>129</v>
      </c>
      <c r="U221" s="9" t="s">
        <v>1024</v>
      </c>
      <c r="V221" s="6"/>
    </row>
    <row r="222" spans="1:22" ht="63" customHeight="1">
      <c r="A222" s="4">
        <f t="shared" si="6"/>
        <v>219</v>
      </c>
      <c r="B222" s="3" t="s">
        <v>1132</v>
      </c>
      <c r="C222" s="4"/>
      <c r="D222" s="4" t="s">
        <v>68</v>
      </c>
      <c r="E222" s="4"/>
      <c r="F222" s="4" t="s">
        <v>162</v>
      </c>
      <c r="G222" s="4" t="s">
        <v>132</v>
      </c>
      <c r="H222" s="4">
        <v>245439</v>
      </c>
      <c r="I222" s="4" t="s">
        <v>192</v>
      </c>
      <c r="J222" s="29">
        <v>44551</v>
      </c>
      <c r="K222" s="99" t="s">
        <v>1119</v>
      </c>
      <c r="L222" s="38"/>
      <c r="M222" s="10"/>
      <c r="N222" s="10" t="s">
        <v>1133</v>
      </c>
      <c r="O222" s="32" t="s">
        <v>1121</v>
      </c>
      <c r="P222" s="7" t="s">
        <v>126</v>
      </c>
      <c r="Q222" s="6" t="s">
        <v>1013</v>
      </c>
      <c r="R222" s="105" t="s">
        <v>1134</v>
      </c>
      <c r="S222" s="9">
        <v>1</v>
      </c>
      <c r="T222" s="15" t="s">
        <v>129</v>
      </c>
      <c r="U222" s="9" t="s">
        <v>1016</v>
      </c>
      <c r="V222" s="6"/>
    </row>
    <row r="223" spans="1:22" ht="63" customHeight="1">
      <c r="A223" s="4">
        <f t="shared" si="6"/>
        <v>220</v>
      </c>
      <c r="B223" s="3" t="s">
        <v>1132</v>
      </c>
      <c r="C223" s="4"/>
      <c r="D223" s="4" t="s">
        <v>70</v>
      </c>
      <c r="E223" s="4"/>
      <c r="F223" s="4" t="s">
        <v>162</v>
      </c>
      <c r="G223" s="4" t="s">
        <v>132</v>
      </c>
      <c r="H223" s="4">
        <v>245471</v>
      </c>
      <c r="I223" s="4"/>
      <c r="J223" s="29">
        <v>44552</v>
      </c>
      <c r="K223" s="99" t="s">
        <v>1101</v>
      </c>
      <c r="L223" s="38"/>
      <c r="M223" s="10"/>
      <c r="N223" s="10" t="s">
        <v>1135</v>
      </c>
      <c r="O223" s="32" t="s">
        <v>1121</v>
      </c>
      <c r="P223" s="7" t="s">
        <v>126</v>
      </c>
      <c r="Q223" s="6" t="s">
        <v>1009</v>
      </c>
      <c r="R223" s="105" t="s">
        <v>1134</v>
      </c>
      <c r="S223" s="9">
        <v>2</v>
      </c>
      <c r="T223" s="15" t="s">
        <v>129</v>
      </c>
      <c r="U223" s="9" t="s">
        <v>1051</v>
      </c>
      <c r="V223" s="6"/>
    </row>
    <row r="224" spans="1:22" ht="63" customHeight="1">
      <c r="A224" s="4">
        <f t="shared" si="6"/>
        <v>221</v>
      </c>
      <c r="B224" s="3" t="s">
        <v>1132</v>
      </c>
      <c r="C224" s="4"/>
      <c r="D224" s="4" t="s">
        <v>1096</v>
      </c>
      <c r="E224" s="4"/>
      <c r="F224" s="4" t="s">
        <v>162</v>
      </c>
      <c r="G224" s="4" t="s">
        <v>132</v>
      </c>
      <c r="H224" s="4">
        <v>245431</v>
      </c>
      <c r="I224" s="4"/>
      <c r="J224" s="29">
        <v>44551</v>
      </c>
      <c r="K224" s="99" t="s">
        <v>1101</v>
      </c>
      <c r="L224" s="38"/>
      <c r="M224" s="10"/>
      <c r="N224" s="10" t="s">
        <v>1136</v>
      </c>
      <c r="O224" s="32" t="s">
        <v>1121</v>
      </c>
      <c r="P224" s="7" t="s">
        <v>126</v>
      </c>
      <c r="Q224" s="6" t="s">
        <v>1137</v>
      </c>
      <c r="R224" s="105" t="s">
        <v>1134</v>
      </c>
      <c r="S224" s="9">
        <v>3</v>
      </c>
      <c r="T224" s="15" t="s">
        <v>129</v>
      </c>
      <c r="U224" s="9" t="s">
        <v>1036</v>
      </c>
      <c r="V224" s="6"/>
    </row>
    <row r="225" spans="1:22" ht="63" customHeight="1">
      <c r="A225" s="4">
        <f t="shared" ref="A225:A256" si="7">A224+1</f>
        <v>222</v>
      </c>
      <c r="B225" s="3" t="s">
        <v>1933</v>
      </c>
      <c r="C225" s="4"/>
      <c r="D225" s="4" t="s">
        <v>64</v>
      </c>
      <c r="E225" s="4"/>
      <c r="F225" s="4" t="s">
        <v>162</v>
      </c>
      <c r="G225" s="4" t="s">
        <v>132</v>
      </c>
      <c r="H225" s="4">
        <v>245401</v>
      </c>
      <c r="I225" s="4" t="s">
        <v>192</v>
      </c>
      <c r="J225" s="29">
        <v>44550</v>
      </c>
      <c r="K225" s="99" t="s">
        <v>1138</v>
      </c>
      <c r="L225" s="38"/>
      <c r="M225" s="10"/>
      <c r="N225" s="10" t="s">
        <v>1139</v>
      </c>
      <c r="O225" s="32" t="s">
        <v>1140</v>
      </c>
      <c r="P225" s="7" t="s">
        <v>126</v>
      </c>
      <c r="Q225" s="6" t="s">
        <v>1141</v>
      </c>
      <c r="R225" s="105" t="s">
        <v>1134</v>
      </c>
      <c r="S225" s="9">
        <v>4</v>
      </c>
      <c r="T225" s="15" t="s">
        <v>129</v>
      </c>
      <c r="U225" s="9" t="s">
        <v>1142</v>
      </c>
      <c r="V225" s="6"/>
    </row>
    <row r="226" spans="1:22" ht="63" customHeight="1">
      <c r="A226" s="4">
        <f t="shared" si="7"/>
        <v>223</v>
      </c>
      <c r="B226" s="3" t="s">
        <v>1143</v>
      </c>
      <c r="C226" s="4"/>
      <c r="D226" s="4" t="s">
        <v>72</v>
      </c>
      <c r="E226" s="4"/>
      <c r="F226" s="4" t="s">
        <v>162</v>
      </c>
      <c r="G226" s="4" t="s">
        <v>132</v>
      </c>
      <c r="H226" s="4">
        <v>245553</v>
      </c>
      <c r="I226" s="4"/>
      <c r="J226" s="29">
        <v>44555</v>
      </c>
      <c r="K226" s="99" t="s">
        <v>1097</v>
      </c>
      <c r="L226" s="38"/>
      <c r="M226" s="10"/>
      <c r="N226" s="10" t="s">
        <v>1144</v>
      </c>
      <c r="O226" s="32" t="s">
        <v>1140</v>
      </c>
      <c r="P226" s="7" t="s">
        <v>126</v>
      </c>
      <c r="Q226" s="6" t="s">
        <v>1145</v>
      </c>
      <c r="R226" s="105" t="s">
        <v>1146</v>
      </c>
      <c r="S226" s="9">
        <v>1</v>
      </c>
      <c r="T226" s="15" t="s">
        <v>129</v>
      </c>
      <c r="U226" s="9" t="s">
        <v>1147</v>
      </c>
      <c r="V226" s="6"/>
    </row>
    <row r="227" spans="1:22" ht="63" customHeight="1">
      <c r="A227" s="4">
        <f t="shared" si="7"/>
        <v>224</v>
      </c>
      <c r="B227" s="3" t="s">
        <v>1143</v>
      </c>
      <c r="C227" s="4"/>
      <c r="D227" s="4" t="s">
        <v>74</v>
      </c>
      <c r="E227" s="4"/>
      <c r="F227" s="4" t="s">
        <v>162</v>
      </c>
      <c r="G227" s="4" t="s">
        <v>132</v>
      </c>
      <c r="H227" s="4">
        <v>245539</v>
      </c>
      <c r="I227" s="4"/>
      <c r="J227" s="29">
        <v>44555</v>
      </c>
      <c r="K227" s="99" t="s">
        <v>1097</v>
      </c>
      <c r="L227" s="38"/>
      <c r="M227" s="10"/>
      <c r="N227" s="10" t="s">
        <v>1148</v>
      </c>
      <c r="O227" s="32" t="s">
        <v>1140</v>
      </c>
      <c r="P227" s="7" t="s">
        <v>126</v>
      </c>
      <c r="Q227" s="6" t="s">
        <v>1149</v>
      </c>
      <c r="R227" s="105" t="s">
        <v>1146</v>
      </c>
      <c r="S227" s="9">
        <v>2</v>
      </c>
      <c r="T227" s="15" t="s">
        <v>129</v>
      </c>
      <c r="U227" s="9" t="s">
        <v>1150</v>
      </c>
      <c r="V227" s="6"/>
    </row>
    <row r="228" spans="1:22" ht="63" customHeight="1">
      <c r="A228" s="4">
        <f t="shared" si="7"/>
        <v>225</v>
      </c>
      <c r="B228" s="3" t="s">
        <v>1143</v>
      </c>
      <c r="C228" s="4"/>
      <c r="D228" s="4" t="s">
        <v>68</v>
      </c>
      <c r="E228" s="4"/>
      <c r="F228" s="4" t="s">
        <v>162</v>
      </c>
      <c r="G228" s="4" t="s">
        <v>132</v>
      </c>
      <c r="H228" s="4">
        <v>245439</v>
      </c>
      <c r="I228" s="4" t="s">
        <v>192</v>
      </c>
      <c r="J228" s="29">
        <v>44551</v>
      </c>
      <c r="K228" s="99" t="s">
        <v>1138</v>
      </c>
      <c r="L228" s="38"/>
      <c r="M228" s="10"/>
      <c r="N228" s="10" t="s">
        <v>1151</v>
      </c>
      <c r="O228" s="32" t="s">
        <v>1140</v>
      </c>
      <c r="P228" s="7" t="s">
        <v>126</v>
      </c>
      <c r="Q228" s="6" t="s">
        <v>1152</v>
      </c>
      <c r="R228" s="105" t="s">
        <v>1146</v>
      </c>
      <c r="S228" s="9">
        <v>3</v>
      </c>
      <c r="T228" s="15" t="s">
        <v>129</v>
      </c>
      <c r="U228" s="9" t="s">
        <v>1153</v>
      </c>
      <c r="V228" s="6"/>
    </row>
    <row r="229" spans="1:22" ht="63" customHeight="1">
      <c r="A229" s="4">
        <f t="shared" si="7"/>
        <v>226</v>
      </c>
      <c r="B229" s="3" t="s">
        <v>1143</v>
      </c>
      <c r="C229" s="4"/>
      <c r="D229" s="4" t="s">
        <v>786</v>
      </c>
      <c r="E229" s="4"/>
      <c r="F229" s="4" t="s">
        <v>122</v>
      </c>
      <c r="G229" s="4" t="s">
        <v>132</v>
      </c>
      <c r="H229" s="4">
        <v>243710</v>
      </c>
      <c r="I229" s="4"/>
      <c r="J229" s="29">
        <v>44543</v>
      </c>
      <c r="K229" s="38"/>
      <c r="L229" s="10" t="s">
        <v>298</v>
      </c>
      <c r="M229" s="10"/>
      <c r="N229" s="10" t="s">
        <v>1154</v>
      </c>
      <c r="O229" s="32" t="s">
        <v>1140</v>
      </c>
      <c r="P229" s="7" t="s">
        <v>126</v>
      </c>
      <c r="Q229" s="6" t="s">
        <v>1155</v>
      </c>
      <c r="R229" s="105" t="s">
        <v>1146</v>
      </c>
      <c r="S229" s="9">
        <v>4</v>
      </c>
      <c r="T229" s="15" t="s">
        <v>129</v>
      </c>
      <c r="U229" s="9" t="s">
        <v>1156</v>
      </c>
      <c r="V229" s="6"/>
    </row>
    <row r="230" spans="1:22" ht="63" customHeight="1">
      <c r="A230" s="4">
        <f t="shared" si="7"/>
        <v>227</v>
      </c>
      <c r="B230" s="3" t="s">
        <v>1143</v>
      </c>
      <c r="C230" s="4"/>
      <c r="D230" s="4" t="s">
        <v>70</v>
      </c>
      <c r="E230" s="4"/>
      <c r="F230" s="4" t="s">
        <v>162</v>
      </c>
      <c r="G230" s="4" t="s">
        <v>132</v>
      </c>
      <c r="H230" s="4">
        <v>245471</v>
      </c>
      <c r="I230" s="4"/>
      <c r="J230" s="29">
        <v>44552</v>
      </c>
      <c r="K230" s="99" t="s">
        <v>1119</v>
      </c>
      <c r="L230" s="38"/>
      <c r="M230" s="10"/>
      <c r="N230" s="10" t="s">
        <v>1157</v>
      </c>
      <c r="O230" s="32" t="s">
        <v>1140</v>
      </c>
      <c r="P230" s="7" t="s">
        <v>126</v>
      </c>
      <c r="Q230" s="6" t="s">
        <v>1158</v>
      </c>
      <c r="R230" s="105" t="s">
        <v>1146</v>
      </c>
      <c r="S230" s="9">
        <v>5</v>
      </c>
      <c r="T230" s="15" t="s">
        <v>129</v>
      </c>
      <c r="U230" s="9" t="s">
        <v>1159</v>
      </c>
      <c r="V230" s="6"/>
    </row>
    <row r="231" spans="1:22" ht="63" customHeight="1">
      <c r="A231" s="4">
        <f t="shared" si="7"/>
        <v>228</v>
      </c>
      <c r="B231" s="3" t="s">
        <v>1143</v>
      </c>
      <c r="C231" s="4"/>
      <c r="D231" s="4" t="s">
        <v>1096</v>
      </c>
      <c r="E231" s="4"/>
      <c r="F231" s="4" t="s">
        <v>162</v>
      </c>
      <c r="G231" s="4" t="s">
        <v>132</v>
      </c>
      <c r="H231" s="4">
        <v>245431</v>
      </c>
      <c r="I231" s="4"/>
      <c r="J231" s="29">
        <v>44551</v>
      </c>
      <c r="K231" s="99" t="s">
        <v>1119</v>
      </c>
      <c r="L231" s="38"/>
      <c r="M231" s="10"/>
      <c r="N231" s="10" t="s">
        <v>1160</v>
      </c>
      <c r="O231" s="32" t="s">
        <v>1140</v>
      </c>
      <c r="P231" s="7" t="s">
        <v>126</v>
      </c>
      <c r="Q231" s="6" t="s">
        <v>1161</v>
      </c>
      <c r="R231" s="105" t="s">
        <v>1146</v>
      </c>
      <c r="S231" s="9">
        <v>6</v>
      </c>
      <c r="T231" s="15" t="s">
        <v>129</v>
      </c>
      <c r="U231" s="9" t="s">
        <v>1162</v>
      </c>
      <c r="V231" s="6"/>
    </row>
    <row r="232" spans="1:22" ht="63" customHeight="1">
      <c r="A232" s="4">
        <f t="shared" si="7"/>
        <v>229</v>
      </c>
      <c r="B232" s="3" t="s">
        <v>1143</v>
      </c>
      <c r="C232" s="4"/>
      <c r="D232" s="4" t="s">
        <v>64</v>
      </c>
      <c r="E232" s="4"/>
      <c r="F232" s="4" t="s">
        <v>162</v>
      </c>
      <c r="G232" s="4" t="s">
        <v>132</v>
      </c>
      <c r="H232" s="4">
        <v>245401</v>
      </c>
      <c r="I232" s="4" t="s">
        <v>192</v>
      </c>
      <c r="J232" s="29">
        <v>44550</v>
      </c>
      <c r="K232" s="99" t="s">
        <v>1163</v>
      </c>
      <c r="L232" s="38"/>
      <c r="M232" s="10"/>
      <c r="N232" s="10" t="s">
        <v>1164</v>
      </c>
      <c r="O232" s="32" t="s">
        <v>1140</v>
      </c>
      <c r="P232" s="7" t="s">
        <v>126</v>
      </c>
      <c r="Q232" s="6" t="s">
        <v>1165</v>
      </c>
      <c r="R232" s="105" t="s">
        <v>1146</v>
      </c>
      <c r="S232" s="9">
        <v>7</v>
      </c>
      <c r="T232" s="15" t="s">
        <v>129</v>
      </c>
      <c r="U232" s="9" t="s">
        <v>1166</v>
      </c>
      <c r="V232" s="6"/>
    </row>
    <row r="233" spans="1:22" ht="63" customHeight="1">
      <c r="A233" s="4">
        <f t="shared" si="7"/>
        <v>230</v>
      </c>
      <c r="B233" s="3" t="s">
        <v>1143</v>
      </c>
      <c r="C233" s="4"/>
      <c r="D233" s="79" t="s">
        <v>971</v>
      </c>
      <c r="E233" s="4"/>
      <c r="F233" s="4" t="s">
        <v>122</v>
      </c>
      <c r="G233" s="4" t="s">
        <v>132</v>
      </c>
      <c r="H233" s="4">
        <v>245198</v>
      </c>
      <c r="I233" s="4" t="s">
        <v>192</v>
      </c>
      <c r="J233" s="29">
        <v>44544</v>
      </c>
      <c r="K233" s="38"/>
      <c r="L233" s="10" t="s">
        <v>218</v>
      </c>
      <c r="M233" s="10"/>
      <c r="N233" s="10" t="s">
        <v>1167</v>
      </c>
      <c r="O233" s="32" t="s">
        <v>1140</v>
      </c>
      <c r="P233" s="7" t="s">
        <v>126</v>
      </c>
      <c r="Q233" s="6" t="s">
        <v>1168</v>
      </c>
      <c r="R233" s="105" t="s">
        <v>1146</v>
      </c>
      <c r="S233" s="9">
        <v>8</v>
      </c>
      <c r="T233" s="15" t="s">
        <v>129</v>
      </c>
      <c r="U233" s="9" t="s">
        <v>1169</v>
      </c>
      <c r="V233" s="6"/>
    </row>
    <row r="234" spans="1:22" ht="63" customHeight="1">
      <c r="A234" s="4">
        <f t="shared" si="7"/>
        <v>231</v>
      </c>
      <c r="B234" s="3" t="s">
        <v>1143</v>
      </c>
      <c r="C234" s="4"/>
      <c r="D234" s="4" t="s">
        <v>62</v>
      </c>
      <c r="E234" s="4"/>
      <c r="F234" s="4" t="s">
        <v>162</v>
      </c>
      <c r="G234" s="4" t="s">
        <v>132</v>
      </c>
      <c r="H234" s="4">
        <v>245267</v>
      </c>
      <c r="I234" s="4" t="s">
        <v>192</v>
      </c>
      <c r="J234" s="29">
        <v>44546</v>
      </c>
      <c r="K234" s="38"/>
      <c r="L234" s="10" t="s">
        <v>218</v>
      </c>
      <c r="M234" s="10"/>
      <c r="N234" s="10" t="s">
        <v>1170</v>
      </c>
      <c r="O234" s="32" t="s">
        <v>1140</v>
      </c>
      <c r="P234" s="7" t="s">
        <v>126</v>
      </c>
      <c r="Q234" s="6" t="s">
        <v>1171</v>
      </c>
      <c r="R234" s="105" t="s">
        <v>1146</v>
      </c>
      <c r="S234" s="9">
        <v>9</v>
      </c>
      <c r="T234" s="15" t="s">
        <v>129</v>
      </c>
      <c r="U234" s="9" t="s">
        <v>1172</v>
      </c>
      <c r="V234" s="6"/>
    </row>
    <row r="235" spans="1:22" ht="63" customHeight="1">
      <c r="A235" s="4">
        <f t="shared" si="7"/>
        <v>232</v>
      </c>
      <c r="B235" s="3" t="s">
        <v>1173</v>
      </c>
      <c r="C235" s="4"/>
      <c r="D235" s="4" t="s">
        <v>74</v>
      </c>
      <c r="E235" s="4"/>
      <c r="F235" s="4" t="s">
        <v>162</v>
      </c>
      <c r="G235" s="4" t="s">
        <v>132</v>
      </c>
      <c r="H235" s="4">
        <v>245539</v>
      </c>
      <c r="I235" s="4"/>
      <c r="J235" s="29">
        <v>44555</v>
      </c>
      <c r="K235" s="99" t="s">
        <v>1115</v>
      </c>
      <c r="L235" s="1"/>
      <c r="M235" s="10"/>
      <c r="N235" s="10" t="s">
        <v>1174</v>
      </c>
      <c r="O235" s="32" t="s">
        <v>1121</v>
      </c>
      <c r="P235" s="7" t="s">
        <v>126</v>
      </c>
      <c r="Q235" s="6" t="s">
        <v>1030</v>
      </c>
      <c r="R235" s="105" t="s">
        <v>1175</v>
      </c>
      <c r="S235" s="9">
        <v>11</v>
      </c>
      <c r="T235" s="15" t="s">
        <v>129</v>
      </c>
      <c r="U235" s="9" t="s">
        <v>815</v>
      </c>
      <c r="V235" s="6"/>
    </row>
    <row r="236" spans="1:22" ht="63" customHeight="1">
      <c r="A236" s="4">
        <f t="shared" si="7"/>
        <v>233</v>
      </c>
      <c r="B236" s="3" t="s">
        <v>1173</v>
      </c>
      <c r="C236" s="4"/>
      <c r="D236" s="4" t="s">
        <v>72</v>
      </c>
      <c r="E236" s="4"/>
      <c r="F236" s="4" t="s">
        <v>162</v>
      </c>
      <c r="G236" s="4" t="s">
        <v>132</v>
      </c>
      <c r="H236" s="4">
        <v>245553</v>
      </c>
      <c r="I236" s="4"/>
      <c r="J236" s="29">
        <v>44555</v>
      </c>
      <c r="K236" s="99" t="s">
        <v>1115</v>
      </c>
      <c r="L236" s="38"/>
      <c r="M236" s="10"/>
      <c r="N236" s="10" t="s">
        <v>1176</v>
      </c>
      <c r="O236" s="32" t="s">
        <v>1121</v>
      </c>
      <c r="P236" s="7" t="s">
        <v>126</v>
      </c>
      <c r="Q236" s="6" t="s">
        <v>826</v>
      </c>
      <c r="R236" s="105" t="s">
        <v>1175</v>
      </c>
      <c r="S236" s="9">
        <v>7</v>
      </c>
      <c r="T236" s="15" t="s">
        <v>129</v>
      </c>
      <c r="U236" s="9" t="s">
        <v>1042</v>
      </c>
      <c r="V236" s="6"/>
    </row>
    <row r="237" spans="1:22" ht="63" customHeight="1">
      <c r="A237" s="4">
        <f t="shared" si="7"/>
        <v>234</v>
      </c>
      <c r="B237" s="3" t="s">
        <v>1173</v>
      </c>
      <c r="C237" s="4"/>
      <c r="D237" s="4" t="s">
        <v>70</v>
      </c>
      <c r="E237" s="4"/>
      <c r="F237" s="4" t="s">
        <v>162</v>
      </c>
      <c r="G237" s="4" t="s">
        <v>132</v>
      </c>
      <c r="H237" s="4">
        <v>245471</v>
      </c>
      <c r="I237" s="4"/>
      <c r="J237" s="29">
        <v>44552</v>
      </c>
      <c r="K237" s="99" t="s">
        <v>1138</v>
      </c>
      <c r="L237" s="38"/>
      <c r="M237" s="10"/>
      <c r="N237" s="10" t="s">
        <v>1177</v>
      </c>
      <c r="O237" s="32" t="s">
        <v>1121</v>
      </c>
      <c r="P237" s="7" t="s">
        <v>126</v>
      </c>
      <c r="Q237" s="6" t="s">
        <v>1178</v>
      </c>
      <c r="R237" s="105" t="s">
        <v>1175</v>
      </c>
      <c r="S237" s="9">
        <v>8</v>
      </c>
      <c r="T237" s="15" t="s">
        <v>129</v>
      </c>
      <c r="U237" s="9" t="s">
        <v>899</v>
      </c>
      <c r="V237" s="6"/>
    </row>
    <row r="238" spans="1:22" ht="63" customHeight="1">
      <c r="A238" s="4">
        <f t="shared" si="7"/>
        <v>235</v>
      </c>
      <c r="B238" s="3" t="s">
        <v>1173</v>
      </c>
      <c r="C238" s="4"/>
      <c r="D238" s="4" t="s">
        <v>68</v>
      </c>
      <c r="E238" s="4"/>
      <c r="F238" s="4" t="s">
        <v>162</v>
      </c>
      <c r="G238" s="4" t="s">
        <v>132</v>
      </c>
      <c r="H238" s="4">
        <v>245439</v>
      </c>
      <c r="I238" s="4" t="s">
        <v>192</v>
      </c>
      <c r="J238" s="29">
        <v>44551</v>
      </c>
      <c r="K238" s="99" t="s">
        <v>1163</v>
      </c>
      <c r="L238" s="38"/>
      <c r="M238" s="10"/>
      <c r="N238" s="10" t="s">
        <v>1179</v>
      </c>
      <c r="O238" s="32" t="s">
        <v>1121</v>
      </c>
      <c r="P238" s="7" t="s">
        <v>126</v>
      </c>
      <c r="Q238" s="6" t="s">
        <v>979</v>
      </c>
      <c r="R238" s="105" t="s">
        <v>1175</v>
      </c>
      <c r="S238" s="9">
        <v>9</v>
      </c>
      <c r="T238" s="15" t="s">
        <v>129</v>
      </c>
      <c r="U238" s="9" t="s">
        <v>1180</v>
      </c>
      <c r="V238" s="6"/>
    </row>
    <row r="239" spans="1:22" ht="63" customHeight="1">
      <c r="A239" s="4">
        <f t="shared" si="7"/>
        <v>236</v>
      </c>
      <c r="B239" s="3" t="s">
        <v>1173</v>
      </c>
      <c r="C239" s="4"/>
      <c r="D239" s="4" t="s">
        <v>1096</v>
      </c>
      <c r="E239" s="4"/>
      <c r="F239" s="4" t="s">
        <v>162</v>
      </c>
      <c r="G239" s="4" t="s">
        <v>132</v>
      </c>
      <c r="H239" s="4">
        <v>245431</v>
      </c>
      <c r="I239" s="4"/>
      <c r="J239" s="29">
        <v>44551</v>
      </c>
      <c r="K239" s="99" t="s">
        <v>1915</v>
      </c>
      <c r="L239" s="38"/>
      <c r="M239" s="10"/>
      <c r="N239" s="10" t="s">
        <v>1181</v>
      </c>
      <c r="O239" s="32" t="s">
        <v>1121</v>
      </c>
      <c r="P239" s="7" t="s">
        <v>126</v>
      </c>
      <c r="Q239" s="6" t="s">
        <v>863</v>
      </c>
      <c r="R239" s="105" t="s">
        <v>1175</v>
      </c>
      <c r="S239" s="9">
        <v>10</v>
      </c>
      <c r="T239" s="15" t="s">
        <v>129</v>
      </c>
      <c r="U239" s="9" t="s">
        <v>924</v>
      </c>
      <c r="V239" s="6"/>
    </row>
    <row r="240" spans="1:22" ht="63" customHeight="1">
      <c r="A240" s="4">
        <f t="shared" si="7"/>
        <v>237</v>
      </c>
      <c r="B240" s="3" t="s">
        <v>1173</v>
      </c>
      <c r="C240" s="4"/>
      <c r="D240" s="4" t="s">
        <v>1182</v>
      </c>
      <c r="E240" s="4"/>
      <c r="F240" s="4" t="s">
        <v>122</v>
      </c>
      <c r="G240" s="4" t="s">
        <v>226</v>
      </c>
      <c r="H240" s="4" t="s">
        <v>1183</v>
      </c>
      <c r="I240" s="4" t="s">
        <v>227</v>
      </c>
      <c r="J240" s="38"/>
      <c r="K240" s="38"/>
      <c r="L240" s="38"/>
      <c r="M240" s="10" t="s">
        <v>579</v>
      </c>
      <c r="N240" s="10" t="s">
        <v>1184</v>
      </c>
      <c r="O240" s="32" t="s">
        <v>785</v>
      </c>
      <c r="P240" s="7" t="s">
        <v>126</v>
      </c>
      <c r="Q240" s="6" t="s">
        <v>369</v>
      </c>
      <c r="R240" s="105" t="s">
        <v>1175</v>
      </c>
      <c r="S240" s="9">
        <v>1</v>
      </c>
      <c r="T240" s="15" t="s">
        <v>129</v>
      </c>
      <c r="U240" s="9" t="s">
        <v>643</v>
      </c>
      <c r="V240" s="6"/>
    </row>
    <row r="241" spans="1:22" ht="63" customHeight="1">
      <c r="A241" s="4">
        <f t="shared" si="7"/>
        <v>238</v>
      </c>
      <c r="B241" s="3" t="s">
        <v>1173</v>
      </c>
      <c r="C241" s="4"/>
      <c r="D241" s="4" t="s">
        <v>1185</v>
      </c>
      <c r="E241" s="4"/>
      <c r="F241" s="4" t="s">
        <v>122</v>
      </c>
      <c r="G241" s="4" t="s">
        <v>226</v>
      </c>
      <c r="H241" s="4" t="s">
        <v>1186</v>
      </c>
      <c r="I241" s="4"/>
      <c r="J241" s="38"/>
      <c r="K241" s="38"/>
      <c r="L241" s="38"/>
      <c r="M241" s="10" t="s">
        <v>1187</v>
      </c>
      <c r="N241" s="10" t="s">
        <v>1188</v>
      </c>
      <c r="O241" s="32" t="s">
        <v>785</v>
      </c>
      <c r="P241" s="7" t="s">
        <v>126</v>
      </c>
      <c r="Q241" s="6" t="s">
        <v>653</v>
      </c>
      <c r="R241" s="105" t="s">
        <v>1175</v>
      </c>
      <c r="S241" s="9">
        <v>2</v>
      </c>
      <c r="T241" s="15" t="s">
        <v>129</v>
      </c>
      <c r="U241" s="9" t="s">
        <v>491</v>
      </c>
      <c r="V241" s="6"/>
    </row>
    <row r="242" spans="1:22" ht="63" customHeight="1">
      <c r="A242" s="4">
        <f t="shared" si="7"/>
        <v>239</v>
      </c>
      <c r="B242" s="3" t="s">
        <v>1173</v>
      </c>
      <c r="C242" s="4"/>
      <c r="D242" s="4" t="s">
        <v>1189</v>
      </c>
      <c r="E242" s="4"/>
      <c r="F242" s="4" t="s">
        <v>162</v>
      </c>
      <c r="G242" s="4" t="s">
        <v>226</v>
      </c>
      <c r="H242" s="4" t="s">
        <v>1190</v>
      </c>
      <c r="I242" s="4"/>
      <c r="J242" s="38"/>
      <c r="K242" s="38"/>
      <c r="L242" s="38"/>
      <c r="M242" s="10" t="s">
        <v>579</v>
      </c>
      <c r="N242" s="10" t="s">
        <v>1191</v>
      </c>
      <c r="O242" s="32" t="s">
        <v>785</v>
      </c>
      <c r="P242" s="7" t="s">
        <v>126</v>
      </c>
      <c r="Q242" s="6" t="s">
        <v>681</v>
      </c>
      <c r="R242" s="105" t="s">
        <v>1175</v>
      </c>
      <c r="S242" s="9">
        <v>3</v>
      </c>
      <c r="T242" s="15" t="s">
        <v>129</v>
      </c>
      <c r="U242" s="9" t="s">
        <v>676</v>
      </c>
      <c r="V242" s="6"/>
    </row>
    <row r="243" spans="1:22" ht="63" customHeight="1">
      <c r="A243" s="4">
        <f t="shared" si="7"/>
        <v>240</v>
      </c>
      <c r="B243" s="3" t="s">
        <v>1173</v>
      </c>
      <c r="C243" s="4"/>
      <c r="D243" s="4" t="s">
        <v>1192</v>
      </c>
      <c r="E243" s="4"/>
      <c r="F243" s="4" t="s">
        <v>162</v>
      </c>
      <c r="G243" s="4" t="s">
        <v>226</v>
      </c>
      <c r="H243" s="4" t="s">
        <v>1193</v>
      </c>
      <c r="I243" s="4"/>
      <c r="J243" s="38"/>
      <c r="K243" s="38"/>
      <c r="L243" s="38"/>
      <c r="M243" s="10" t="s">
        <v>579</v>
      </c>
      <c r="N243" s="10" t="s">
        <v>1194</v>
      </c>
      <c r="O243" s="32" t="s">
        <v>785</v>
      </c>
      <c r="P243" s="7" t="s">
        <v>126</v>
      </c>
      <c r="Q243" s="6" t="s">
        <v>484</v>
      </c>
      <c r="R243" s="105" t="s">
        <v>1175</v>
      </c>
      <c r="S243" s="9">
        <v>4</v>
      </c>
      <c r="T243" s="15" t="s">
        <v>129</v>
      </c>
      <c r="U243" s="9" t="s">
        <v>387</v>
      </c>
      <c r="V243" s="6"/>
    </row>
    <row r="244" spans="1:22" ht="63" customHeight="1">
      <c r="A244" s="4">
        <f t="shared" si="7"/>
        <v>241</v>
      </c>
      <c r="B244" s="3" t="s">
        <v>1173</v>
      </c>
      <c r="C244" s="4"/>
      <c r="D244" s="4" t="s">
        <v>1195</v>
      </c>
      <c r="E244" s="4"/>
      <c r="F244" s="4" t="s">
        <v>122</v>
      </c>
      <c r="G244" s="4" t="s">
        <v>226</v>
      </c>
      <c r="H244" s="4" t="s">
        <v>1196</v>
      </c>
      <c r="I244" s="4"/>
      <c r="J244" s="38"/>
      <c r="K244" s="38"/>
      <c r="L244" s="38"/>
      <c r="M244" s="10" t="s">
        <v>1197</v>
      </c>
      <c r="N244" s="10" t="s">
        <v>1198</v>
      </c>
      <c r="O244" s="32" t="s">
        <v>780</v>
      </c>
      <c r="P244" s="7" t="s">
        <v>126</v>
      </c>
      <c r="Q244" s="6" t="s">
        <v>417</v>
      </c>
      <c r="R244" s="105" t="s">
        <v>1175</v>
      </c>
      <c r="S244" s="9">
        <v>5</v>
      </c>
      <c r="T244" s="15" t="s">
        <v>129</v>
      </c>
      <c r="U244" s="9" t="s">
        <v>728</v>
      </c>
      <c r="V244" s="6"/>
    </row>
    <row r="245" spans="1:22" ht="63" customHeight="1">
      <c r="A245" s="4">
        <f t="shared" si="7"/>
        <v>242</v>
      </c>
      <c r="B245" s="3" t="s">
        <v>1173</v>
      </c>
      <c r="C245" s="4"/>
      <c r="D245" s="4" t="s">
        <v>1199</v>
      </c>
      <c r="E245" s="4"/>
      <c r="F245" s="4" t="s">
        <v>122</v>
      </c>
      <c r="G245" s="4" t="s">
        <v>226</v>
      </c>
      <c r="H245" s="4" t="s">
        <v>1200</v>
      </c>
      <c r="I245" s="4"/>
      <c r="J245" s="38"/>
      <c r="K245" s="38"/>
      <c r="L245" s="38"/>
      <c r="M245" s="10" t="s">
        <v>1201</v>
      </c>
      <c r="N245" s="10" t="s">
        <v>1202</v>
      </c>
      <c r="O245" s="32" t="s">
        <v>780</v>
      </c>
      <c r="P245" s="7" t="s">
        <v>126</v>
      </c>
      <c r="Q245" s="6" t="s">
        <v>1203</v>
      </c>
      <c r="R245" s="105" t="s">
        <v>1175</v>
      </c>
      <c r="S245" s="9">
        <v>6</v>
      </c>
      <c r="T245" s="15" t="s">
        <v>129</v>
      </c>
      <c r="U245" s="9" t="s">
        <v>1204</v>
      </c>
      <c r="V245" s="6"/>
    </row>
    <row r="246" spans="1:22" ht="63" customHeight="1">
      <c r="A246" s="4">
        <f t="shared" si="7"/>
        <v>243</v>
      </c>
      <c r="B246" s="3" t="s">
        <v>1205</v>
      </c>
      <c r="C246" s="4"/>
      <c r="D246" s="4" t="s">
        <v>72</v>
      </c>
      <c r="E246" s="4"/>
      <c r="F246" s="4" t="s">
        <v>162</v>
      </c>
      <c r="G246" s="4" t="s">
        <v>132</v>
      </c>
      <c r="H246" s="4">
        <v>245553</v>
      </c>
      <c r="I246" s="4"/>
      <c r="J246" s="29">
        <v>44555</v>
      </c>
      <c r="K246" s="99" t="s">
        <v>1101</v>
      </c>
      <c r="L246" s="38"/>
      <c r="M246" s="10"/>
      <c r="N246" s="10" t="s">
        <v>1206</v>
      </c>
      <c r="O246" s="32" t="s">
        <v>1207</v>
      </c>
      <c r="P246" s="7" t="s">
        <v>126</v>
      </c>
      <c r="Q246" s="6" t="s">
        <v>858</v>
      </c>
      <c r="R246" s="105" t="s">
        <v>1208</v>
      </c>
      <c r="S246" s="9">
        <v>1</v>
      </c>
      <c r="T246" s="15" t="s">
        <v>129</v>
      </c>
      <c r="U246" s="9" t="s">
        <v>848</v>
      </c>
      <c r="V246" s="6"/>
    </row>
    <row r="247" spans="1:22" ht="63" customHeight="1">
      <c r="A247" s="4">
        <f t="shared" si="7"/>
        <v>244</v>
      </c>
      <c r="B247" s="3" t="s">
        <v>1205</v>
      </c>
      <c r="C247" s="4"/>
      <c r="D247" s="4" t="s">
        <v>76</v>
      </c>
      <c r="E247" s="4"/>
      <c r="F247" s="4" t="s">
        <v>162</v>
      </c>
      <c r="G247" s="4" t="s">
        <v>132</v>
      </c>
      <c r="H247" s="4">
        <v>244912</v>
      </c>
      <c r="I247" s="4"/>
      <c r="J247" s="29">
        <v>44536</v>
      </c>
      <c r="K247" s="99" t="s">
        <v>1097</v>
      </c>
      <c r="L247" s="38"/>
      <c r="M247" s="10" t="s">
        <v>1209</v>
      </c>
      <c r="N247" s="10" t="s">
        <v>1210</v>
      </c>
      <c r="O247" s="32" t="s">
        <v>1207</v>
      </c>
      <c r="P247" s="7" t="s">
        <v>126</v>
      </c>
      <c r="Q247" s="6" t="s">
        <v>914</v>
      </c>
      <c r="R247" s="105" t="s">
        <v>1208</v>
      </c>
      <c r="S247" s="9">
        <v>2</v>
      </c>
      <c r="T247" s="15" t="s">
        <v>129</v>
      </c>
      <c r="U247" s="9" t="s">
        <v>882</v>
      </c>
      <c r="V247" s="6"/>
    </row>
    <row r="248" spans="1:22" ht="63" customHeight="1">
      <c r="A248" s="4">
        <f t="shared" si="7"/>
        <v>245</v>
      </c>
      <c r="B248" s="3" t="s">
        <v>1205</v>
      </c>
      <c r="C248" s="4"/>
      <c r="D248" s="4" t="s">
        <v>1096</v>
      </c>
      <c r="E248" s="4"/>
      <c r="F248" s="4" t="s">
        <v>162</v>
      </c>
      <c r="G248" s="4" t="s">
        <v>132</v>
      </c>
      <c r="H248" s="4">
        <v>245431</v>
      </c>
      <c r="I248" s="4"/>
      <c r="J248" s="29">
        <v>44551</v>
      </c>
      <c r="K248" s="99" t="s">
        <v>1916</v>
      </c>
      <c r="L248" s="38"/>
      <c r="M248" s="10"/>
      <c r="N248" s="10" t="s">
        <v>1211</v>
      </c>
      <c r="O248" s="32" t="s">
        <v>1207</v>
      </c>
      <c r="P248" s="7" t="s">
        <v>126</v>
      </c>
      <c r="Q248" s="6" t="s">
        <v>1212</v>
      </c>
      <c r="R248" s="105" t="s">
        <v>1208</v>
      </c>
      <c r="S248" s="9">
        <v>3</v>
      </c>
      <c r="T248" s="15" t="s">
        <v>129</v>
      </c>
      <c r="U248" s="9" t="s">
        <v>934</v>
      </c>
      <c r="V248" s="6"/>
    </row>
    <row r="249" spans="1:22" ht="63" customHeight="1">
      <c r="A249" s="4">
        <f t="shared" si="7"/>
        <v>246</v>
      </c>
      <c r="B249" s="3" t="s">
        <v>1205</v>
      </c>
      <c r="C249" s="4"/>
      <c r="D249" s="4" t="s">
        <v>74</v>
      </c>
      <c r="E249" s="4"/>
      <c r="F249" s="4" t="s">
        <v>162</v>
      </c>
      <c r="G249" s="4" t="s">
        <v>132</v>
      </c>
      <c r="H249" s="4">
        <v>245539</v>
      </c>
      <c r="I249" s="4"/>
      <c r="J249" s="29">
        <v>44555</v>
      </c>
      <c r="K249" s="99" t="s">
        <v>1213</v>
      </c>
      <c r="L249" s="38"/>
      <c r="M249" s="10"/>
      <c r="N249" s="10" t="s">
        <v>1214</v>
      </c>
      <c r="O249" s="32" t="s">
        <v>1207</v>
      </c>
      <c r="P249" s="7" t="s">
        <v>126</v>
      </c>
      <c r="Q249" s="6" t="s">
        <v>1215</v>
      </c>
      <c r="R249" s="105" t="s">
        <v>1208</v>
      </c>
      <c r="S249" s="9">
        <v>4</v>
      </c>
      <c r="T249" s="15" t="s">
        <v>129</v>
      </c>
      <c r="U249" s="9" t="s">
        <v>894</v>
      </c>
      <c r="V249" s="6"/>
    </row>
    <row r="250" spans="1:22" ht="63" customHeight="1">
      <c r="A250" s="4">
        <f t="shared" si="7"/>
        <v>247</v>
      </c>
      <c r="B250" s="3" t="s">
        <v>1205</v>
      </c>
      <c r="C250" s="4"/>
      <c r="D250" s="4" t="s">
        <v>68</v>
      </c>
      <c r="E250" s="4"/>
      <c r="F250" s="4" t="s">
        <v>162</v>
      </c>
      <c r="G250" s="4" t="s">
        <v>132</v>
      </c>
      <c r="H250" s="4">
        <v>245439</v>
      </c>
      <c r="I250" s="4" t="s">
        <v>192</v>
      </c>
      <c r="J250" s="29">
        <v>44551</v>
      </c>
      <c r="K250" s="99" t="s">
        <v>1216</v>
      </c>
      <c r="L250" s="38"/>
      <c r="M250" s="10"/>
      <c r="N250" s="10" t="s">
        <v>1217</v>
      </c>
      <c r="O250" s="32" t="s">
        <v>1207</v>
      </c>
      <c r="P250" s="7" t="s">
        <v>126</v>
      </c>
      <c r="Q250" s="6" t="s">
        <v>1003</v>
      </c>
      <c r="R250" s="105" t="s">
        <v>1208</v>
      </c>
      <c r="S250" s="9">
        <v>5</v>
      </c>
      <c r="T250" s="15" t="s">
        <v>129</v>
      </c>
      <c r="U250" s="9" t="s">
        <v>904</v>
      </c>
      <c r="V250" s="6"/>
    </row>
    <row r="251" spans="1:22" ht="63" customHeight="1">
      <c r="A251" s="4">
        <f t="shared" si="7"/>
        <v>248</v>
      </c>
      <c r="B251" s="3" t="s">
        <v>1218</v>
      </c>
      <c r="C251" s="4"/>
      <c r="D251" s="4" t="s">
        <v>72</v>
      </c>
      <c r="E251" s="4"/>
      <c r="F251" s="4" t="s">
        <v>162</v>
      </c>
      <c r="G251" s="4" t="s">
        <v>132</v>
      </c>
      <c r="H251" s="4">
        <v>245553</v>
      </c>
      <c r="I251" s="4"/>
      <c r="J251" s="29">
        <v>44555</v>
      </c>
      <c r="K251" s="99" t="s">
        <v>1119</v>
      </c>
      <c r="L251" s="38"/>
      <c r="M251" s="10"/>
      <c r="N251" s="10" t="s">
        <v>1219</v>
      </c>
      <c r="O251" s="32" t="s">
        <v>1140</v>
      </c>
      <c r="P251" s="7" t="s">
        <v>126</v>
      </c>
      <c r="Q251" s="6" t="s">
        <v>1220</v>
      </c>
      <c r="R251" s="104">
        <v>44559</v>
      </c>
      <c r="S251" s="9">
        <v>1</v>
      </c>
      <c r="T251" s="15" t="s">
        <v>129</v>
      </c>
      <c r="U251" s="9" t="s">
        <v>1221</v>
      </c>
      <c r="V251" s="6"/>
    </row>
    <row r="252" spans="1:22" ht="63" customHeight="1">
      <c r="A252" s="4">
        <f t="shared" si="7"/>
        <v>249</v>
      </c>
      <c r="B252" s="3" t="s">
        <v>1218</v>
      </c>
      <c r="C252" s="4"/>
      <c r="D252" s="4" t="s">
        <v>68</v>
      </c>
      <c r="E252" s="4"/>
      <c r="F252" s="4" t="s">
        <v>162</v>
      </c>
      <c r="G252" s="4" t="s">
        <v>132</v>
      </c>
      <c r="H252" s="4">
        <v>245439</v>
      </c>
      <c r="I252" s="4" t="s">
        <v>192</v>
      </c>
      <c r="J252" s="29">
        <v>44551</v>
      </c>
      <c r="K252" s="99" t="s">
        <v>1222</v>
      </c>
      <c r="L252" s="38"/>
      <c r="M252" s="10"/>
      <c r="N252" s="10" t="s">
        <v>1223</v>
      </c>
      <c r="O252" s="32" t="s">
        <v>1140</v>
      </c>
      <c r="P252" s="7" t="s">
        <v>126</v>
      </c>
      <c r="Q252" s="6" t="s">
        <v>1224</v>
      </c>
      <c r="R252" s="29">
        <v>44559</v>
      </c>
      <c r="S252" s="9">
        <v>2</v>
      </c>
      <c r="T252" s="15" t="s">
        <v>129</v>
      </c>
      <c r="U252" s="9" t="s">
        <v>1225</v>
      </c>
      <c r="V252" s="6"/>
    </row>
    <row r="253" spans="1:22" ht="63" customHeight="1">
      <c r="A253" s="4">
        <f t="shared" si="7"/>
        <v>250</v>
      </c>
      <c r="B253" s="3" t="s">
        <v>1218</v>
      </c>
      <c r="C253" s="4"/>
      <c r="D253" s="4" t="s">
        <v>1096</v>
      </c>
      <c r="E253" s="4"/>
      <c r="F253" s="4" t="s">
        <v>162</v>
      </c>
      <c r="G253" s="4" t="s">
        <v>132</v>
      </c>
      <c r="H253" s="4">
        <v>245431</v>
      </c>
      <c r="I253" s="4"/>
      <c r="J253" s="29">
        <v>44551</v>
      </c>
      <c r="K253" s="99" t="s">
        <v>1917</v>
      </c>
      <c r="L253" s="38"/>
      <c r="M253" s="10"/>
      <c r="N253" s="10" t="s">
        <v>1226</v>
      </c>
      <c r="O253" s="32" t="s">
        <v>1140</v>
      </c>
      <c r="P253" s="7" t="s">
        <v>126</v>
      </c>
      <c r="Q253" s="6" t="s">
        <v>1227</v>
      </c>
      <c r="R253" s="29">
        <v>44559</v>
      </c>
      <c r="S253" s="9">
        <v>3</v>
      </c>
      <c r="T253" s="15" t="s">
        <v>129</v>
      </c>
      <c r="U253" s="9" t="s">
        <v>1228</v>
      </c>
      <c r="V253" s="6"/>
    </row>
    <row r="254" spans="1:22" ht="63" customHeight="1">
      <c r="A254" s="4">
        <f t="shared" si="7"/>
        <v>251</v>
      </c>
      <c r="B254" s="3" t="s">
        <v>1218</v>
      </c>
      <c r="C254" s="4"/>
      <c r="D254" s="4" t="s">
        <v>70</v>
      </c>
      <c r="E254" s="4"/>
      <c r="F254" s="4" t="s">
        <v>162</v>
      </c>
      <c r="G254" s="4" t="s">
        <v>132</v>
      </c>
      <c r="H254" s="4">
        <v>245471</v>
      </c>
      <c r="I254" s="4"/>
      <c r="J254" s="29">
        <v>44552</v>
      </c>
      <c r="K254" s="99" t="s">
        <v>1163</v>
      </c>
      <c r="L254" s="38"/>
      <c r="M254" s="10"/>
      <c r="N254" s="10" t="s">
        <v>1229</v>
      </c>
      <c r="O254" s="32" t="s">
        <v>1140</v>
      </c>
      <c r="P254" s="7" t="s">
        <v>126</v>
      </c>
      <c r="Q254" s="6" t="s">
        <v>1230</v>
      </c>
      <c r="R254" s="29">
        <v>44559</v>
      </c>
      <c r="S254" s="9">
        <v>4</v>
      </c>
      <c r="T254" s="15" t="s">
        <v>129</v>
      </c>
      <c r="U254" s="9" t="s">
        <v>1231</v>
      </c>
      <c r="V254" s="6"/>
    </row>
    <row r="255" spans="1:22" ht="63" customHeight="1">
      <c r="A255" s="4">
        <f t="shared" si="7"/>
        <v>252</v>
      </c>
      <c r="B255" s="3" t="s">
        <v>1218</v>
      </c>
      <c r="C255" s="4"/>
      <c r="D255" s="4" t="s">
        <v>74</v>
      </c>
      <c r="E255" s="4"/>
      <c r="F255" s="4" t="s">
        <v>162</v>
      </c>
      <c r="G255" s="4" t="s">
        <v>132</v>
      </c>
      <c r="H255" s="4">
        <v>245539</v>
      </c>
      <c r="I255" s="4"/>
      <c r="J255" s="29">
        <v>44555</v>
      </c>
      <c r="K255" s="99" t="s">
        <v>1119</v>
      </c>
      <c r="L255" s="38"/>
      <c r="M255" s="10"/>
      <c r="N255" s="10" t="s">
        <v>1232</v>
      </c>
      <c r="O255" s="32" t="s">
        <v>1140</v>
      </c>
      <c r="P255" s="7" t="s">
        <v>126</v>
      </c>
      <c r="Q255" s="6" t="s">
        <v>1233</v>
      </c>
      <c r="R255" s="29">
        <v>44559</v>
      </c>
      <c r="S255" s="9">
        <v>5</v>
      </c>
      <c r="T255" s="15" t="s">
        <v>129</v>
      </c>
      <c r="U255" s="9" t="s">
        <v>1234</v>
      </c>
      <c r="V255" s="6"/>
    </row>
    <row r="256" spans="1:22" ht="63" customHeight="1">
      <c r="A256" s="4">
        <f t="shared" si="7"/>
        <v>253</v>
      </c>
      <c r="B256" s="3" t="s">
        <v>1218</v>
      </c>
      <c r="C256" s="4"/>
      <c r="D256" s="4" t="s">
        <v>76</v>
      </c>
      <c r="E256" s="4"/>
      <c r="F256" s="4" t="s">
        <v>162</v>
      </c>
      <c r="G256" s="4" t="s">
        <v>132</v>
      </c>
      <c r="H256" s="4">
        <v>244912</v>
      </c>
      <c r="I256" s="4"/>
      <c r="J256" s="29">
        <v>44536</v>
      </c>
      <c r="K256" s="99" t="s">
        <v>1115</v>
      </c>
      <c r="L256" s="38"/>
      <c r="M256" s="10"/>
      <c r="N256" s="10" t="s">
        <v>1235</v>
      </c>
      <c r="O256" s="32" t="s">
        <v>780</v>
      </c>
      <c r="P256" s="7" t="s">
        <v>126</v>
      </c>
      <c r="Q256" s="6" t="s">
        <v>1236</v>
      </c>
      <c r="R256" s="29">
        <v>44559</v>
      </c>
      <c r="S256" s="9">
        <v>6</v>
      </c>
      <c r="T256" s="15" t="s">
        <v>129</v>
      </c>
      <c r="U256" s="9" t="s">
        <v>1237</v>
      </c>
      <c r="V256" s="6"/>
    </row>
    <row r="257" spans="1:22" ht="63" customHeight="1">
      <c r="A257" s="4">
        <f t="shared" ref="A257:A288" si="8">A256+1</f>
        <v>254</v>
      </c>
      <c r="B257" s="3" t="s">
        <v>1218</v>
      </c>
      <c r="C257" s="4"/>
      <c r="D257" s="79" t="s">
        <v>971</v>
      </c>
      <c r="E257" s="4"/>
      <c r="F257" s="4" t="s">
        <v>122</v>
      </c>
      <c r="G257" s="4" t="s">
        <v>132</v>
      </c>
      <c r="H257" s="4">
        <v>245198</v>
      </c>
      <c r="I257" s="4" t="s">
        <v>192</v>
      </c>
      <c r="J257" s="29">
        <v>44544</v>
      </c>
      <c r="K257" s="38"/>
      <c r="L257" s="10" t="s">
        <v>298</v>
      </c>
      <c r="M257" s="10"/>
      <c r="N257" s="10" t="s">
        <v>1238</v>
      </c>
      <c r="O257" s="32" t="s">
        <v>780</v>
      </c>
      <c r="P257" s="7" t="s">
        <v>126</v>
      </c>
      <c r="Q257" s="6" t="s">
        <v>1239</v>
      </c>
      <c r="R257" s="29">
        <v>44559</v>
      </c>
      <c r="S257" s="9">
        <v>7</v>
      </c>
      <c r="T257" s="15" t="s">
        <v>129</v>
      </c>
      <c r="U257" s="9" t="s">
        <v>1240</v>
      </c>
      <c r="V257" s="6"/>
    </row>
    <row r="258" spans="1:22" ht="63" customHeight="1">
      <c r="A258" s="4">
        <f t="shared" si="8"/>
        <v>255</v>
      </c>
      <c r="B258" s="3" t="s">
        <v>1218</v>
      </c>
      <c r="C258" s="4"/>
      <c r="D258" s="4" t="s">
        <v>78</v>
      </c>
      <c r="E258" s="4"/>
      <c r="F258" s="4" t="s">
        <v>162</v>
      </c>
      <c r="G258" s="4" t="s">
        <v>132</v>
      </c>
      <c r="H258" s="4">
        <v>245623</v>
      </c>
      <c r="I258" s="4"/>
      <c r="J258" s="29">
        <v>44557</v>
      </c>
      <c r="K258" s="99" t="s">
        <v>1097</v>
      </c>
      <c r="L258" s="38"/>
      <c r="M258" s="10"/>
      <c r="N258" s="10" t="s">
        <v>1241</v>
      </c>
      <c r="O258" s="32" t="s">
        <v>780</v>
      </c>
      <c r="P258" s="7" t="s">
        <v>126</v>
      </c>
      <c r="Q258" s="6" t="s">
        <v>1242</v>
      </c>
      <c r="R258" s="29">
        <v>44559</v>
      </c>
      <c r="S258" s="9">
        <v>8</v>
      </c>
      <c r="T258" s="15" t="s">
        <v>129</v>
      </c>
      <c r="U258" s="9" t="s">
        <v>1243</v>
      </c>
      <c r="V258" s="6"/>
    </row>
    <row r="259" spans="1:22" ht="63" customHeight="1">
      <c r="A259" s="4">
        <f t="shared" si="8"/>
        <v>256</v>
      </c>
      <c r="B259" s="3" t="s">
        <v>1218</v>
      </c>
      <c r="C259" s="4"/>
      <c r="D259" s="4" t="s">
        <v>62</v>
      </c>
      <c r="E259" s="4"/>
      <c r="F259" s="4" t="s">
        <v>162</v>
      </c>
      <c r="G259" s="4" t="s">
        <v>132</v>
      </c>
      <c r="H259" s="4">
        <v>245267</v>
      </c>
      <c r="I259" s="4" t="s">
        <v>192</v>
      </c>
      <c r="J259" s="29">
        <v>44546</v>
      </c>
      <c r="K259" s="38"/>
      <c r="L259" s="10" t="s">
        <v>298</v>
      </c>
      <c r="M259" s="10"/>
      <c r="N259" s="10" t="s">
        <v>1244</v>
      </c>
      <c r="O259" s="32" t="s">
        <v>780</v>
      </c>
      <c r="P259" s="7" t="s">
        <v>126</v>
      </c>
      <c r="Q259" s="6" t="s">
        <v>1245</v>
      </c>
      <c r="R259" s="29">
        <v>44559</v>
      </c>
      <c r="S259" s="9">
        <v>9</v>
      </c>
      <c r="T259" s="15" t="s">
        <v>129</v>
      </c>
      <c r="U259" s="9" t="s">
        <v>1246</v>
      </c>
      <c r="V259" s="6"/>
    </row>
    <row r="260" spans="1:22" ht="63" customHeight="1">
      <c r="A260" s="4">
        <f t="shared" si="8"/>
        <v>257</v>
      </c>
      <c r="B260" s="3" t="s">
        <v>1247</v>
      </c>
      <c r="C260" s="4"/>
      <c r="D260" s="4" t="s">
        <v>72</v>
      </c>
      <c r="E260" s="4"/>
      <c r="F260" s="4" t="s">
        <v>162</v>
      </c>
      <c r="G260" s="4" t="s">
        <v>132</v>
      </c>
      <c r="H260" s="4">
        <v>245553</v>
      </c>
      <c r="I260" s="4"/>
      <c r="J260" s="29">
        <v>44555</v>
      </c>
      <c r="K260" s="99" t="s">
        <v>1138</v>
      </c>
      <c r="L260" s="38"/>
      <c r="M260" s="10"/>
      <c r="N260" s="10" t="s">
        <v>1248</v>
      </c>
      <c r="O260" s="32" t="s">
        <v>1140</v>
      </c>
      <c r="P260" s="7" t="s">
        <v>126</v>
      </c>
      <c r="Q260" s="6" t="s">
        <v>1249</v>
      </c>
      <c r="R260" s="29">
        <v>44560</v>
      </c>
      <c r="S260" s="9">
        <v>1</v>
      </c>
      <c r="T260" s="15" t="s">
        <v>129</v>
      </c>
      <c r="U260" s="9" t="s">
        <v>1250</v>
      </c>
      <c r="V260" s="6"/>
    </row>
    <row r="261" spans="1:22" ht="63" customHeight="1">
      <c r="A261" s="4">
        <f t="shared" si="8"/>
        <v>258</v>
      </c>
      <c r="B261" s="3" t="s">
        <v>1247</v>
      </c>
      <c r="C261" s="4"/>
      <c r="D261" s="4" t="s">
        <v>68</v>
      </c>
      <c r="E261" s="4"/>
      <c r="F261" s="4" t="s">
        <v>162</v>
      </c>
      <c r="G261" s="4" t="s">
        <v>132</v>
      </c>
      <c r="H261" s="4">
        <v>245439</v>
      </c>
      <c r="I261" s="4" t="s">
        <v>192</v>
      </c>
      <c r="J261" s="29">
        <v>44551</v>
      </c>
      <c r="K261" s="99" t="s">
        <v>1251</v>
      </c>
      <c r="L261" s="38"/>
      <c r="M261" s="10"/>
      <c r="N261" s="10" t="s">
        <v>1252</v>
      </c>
      <c r="O261" s="32" t="s">
        <v>1140</v>
      </c>
      <c r="P261" s="7" t="s">
        <v>126</v>
      </c>
      <c r="Q261" s="6" t="s">
        <v>1253</v>
      </c>
      <c r="R261" s="29">
        <v>44560</v>
      </c>
      <c r="S261" s="9">
        <v>2</v>
      </c>
      <c r="T261" s="15" t="s">
        <v>129</v>
      </c>
      <c r="U261" s="9" t="s">
        <v>1254</v>
      </c>
      <c r="V261" s="6"/>
    </row>
    <row r="262" spans="1:22" ht="63" customHeight="1">
      <c r="A262" s="4">
        <f t="shared" si="8"/>
        <v>259</v>
      </c>
      <c r="B262" s="3" t="s">
        <v>1247</v>
      </c>
      <c r="C262" s="4"/>
      <c r="D262" s="4" t="s">
        <v>74</v>
      </c>
      <c r="E262" s="4"/>
      <c r="F262" s="4" t="s">
        <v>162</v>
      </c>
      <c r="G262" s="4" t="s">
        <v>132</v>
      </c>
      <c r="H262" s="4">
        <v>245539</v>
      </c>
      <c r="I262" s="4"/>
      <c r="J262" s="29">
        <v>44555</v>
      </c>
      <c r="K262" s="99" t="s">
        <v>1138</v>
      </c>
      <c r="L262" s="38"/>
      <c r="M262" s="10"/>
      <c r="N262" s="10" t="s">
        <v>1255</v>
      </c>
      <c r="O262" s="32" t="s">
        <v>1140</v>
      </c>
      <c r="P262" s="7" t="s">
        <v>126</v>
      </c>
      <c r="Q262" s="6" t="s">
        <v>1256</v>
      </c>
      <c r="R262" s="29">
        <v>44560</v>
      </c>
      <c r="S262" s="9">
        <v>3</v>
      </c>
      <c r="T262" s="15" t="s">
        <v>129</v>
      </c>
      <c r="U262" s="9" t="s">
        <v>1257</v>
      </c>
      <c r="V262" s="6"/>
    </row>
    <row r="263" spans="1:22" ht="63" customHeight="1">
      <c r="A263" s="4">
        <f t="shared" si="8"/>
        <v>260</v>
      </c>
      <c r="B263" s="3" t="s">
        <v>1247</v>
      </c>
      <c r="C263" s="4"/>
      <c r="D263" s="4" t="s">
        <v>15</v>
      </c>
      <c r="E263" s="4"/>
      <c r="F263" s="4" t="s">
        <v>162</v>
      </c>
      <c r="G263" s="4" t="s">
        <v>132</v>
      </c>
      <c r="H263" s="4">
        <v>244143</v>
      </c>
      <c r="I263" s="4"/>
      <c r="J263" s="29">
        <v>44559</v>
      </c>
      <c r="K263" s="38"/>
      <c r="L263" s="10" t="s">
        <v>1258</v>
      </c>
      <c r="M263" s="10"/>
      <c r="N263" s="10" t="s">
        <v>1259</v>
      </c>
      <c r="O263" s="32" t="s">
        <v>1140</v>
      </c>
      <c r="P263" s="7" t="s">
        <v>126</v>
      </c>
      <c r="Q263" s="6" t="s">
        <v>1260</v>
      </c>
      <c r="R263" s="29">
        <v>44560</v>
      </c>
      <c r="S263" s="9">
        <v>4</v>
      </c>
      <c r="T263" s="15" t="s">
        <v>129</v>
      </c>
      <c r="U263" s="9" t="s">
        <v>1261</v>
      </c>
      <c r="V263" s="6"/>
    </row>
    <row r="264" spans="1:22" ht="63" customHeight="1">
      <c r="A264" s="4">
        <f t="shared" si="8"/>
        <v>261</v>
      </c>
      <c r="B264" s="3" t="s">
        <v>1247</v>
      </c>
      <c r="C264" s="4"/>
      <c r="D264" s="4" t="s">
        <v>78</v>
      </c>
      <c r="E264" s="4"/>
      <c r="F264" s="4" t="s">
        <v>162</v>
      </c>
      <c r="G264" s="4" t="s">
        <v>132</v>
      </c>
      <c r="H264" s="4">
        <v>245623</v>
      </c>
      <c r="I264" s="4"/>
      <c r="J264" s="29">
        <v>44557</v>
      </c>
      <c r="K264" s="99" t="s">
        <v>1115</v>
      </c>
      <c r="L264" s="38"/>
      <c r="M264" s="10"/>
      <c r="N264" s="10" t="s">
        <v>1262</v>
      </c>
      <c r="O264" s="32" t="s">
        <v>1140</v>
      </c>
      <c r="P264" s="7" t="s">
        <v>126</v>
      </c>
      <c r="Q264" s="6" t="s">
        <v>1263</v>
      </c>
      <c r="R264" s="29">
        <v>44560</v>
      </c>
      <c r="S264" s="9">
        <v>5</v>
      </c>
      <c r="T264" s="15" t="s">
        <v>129</v>
      </c>
      <c r="U264" s="9" t="s">
        <v>1264</v>
      </c>
      <c r="V264" s="6"/>
    </row>
    <row r="265" spans="1:22" ht="63" customHeight="1">
      <c r="A265" s="4">
        <f t="shared" si="8"/>
        <v>262</v>
      </c>
      <c r="B265" s="3" t="s">
        <v>1247</v>
      </c>
      <c r="C265" s="4"/>
      <c r="D265" s="4" t="s">
        <v>1096</v>
      </c>
      <c r="E265" s="4"/>
      <c r="F265" s="4" t="s">
        <v>162</v>
      </c>
      <c r="G265" s="4" t="s">
        <v>132</v>
      </c>
      <c r="H265" s="4">
        <v>245431</v>
      </c>
      <c r="I265" s="4"/>
      <c r="J265" s="29">
        <v>44551</v>
      </c>
      <c r="K265" s="99" t="s">
        <v>1222</v>
      </c>
      <c r="L265" s="38"/>
      <c r="M265" s="10"/>
      <c r="N265" s="10" t="s">
        <v>1265</v>
      </c>
      <c r="O265" s="32" t="s">
        <v>1266</v>
      </c>
      <c r="P265" s="7" t="s">
        <v>126</v>
      </c>
      <c r="Q265" s="6" t="s">
        <v>1145</v>
      </c>
      <c r="R265" s="29">
        <v>44560</v>
      </c>
      <c r="S265" s="9">
        <v>6</v>
      </c>
      <c r="T265" s="15" t="s">
        <v>129</v>
      </c>
      <c r="U265" s="9" t="s">
        <v>1117</v>
      </c>
      <c r="V265" s="6"/>
    </row>
    <row r="266" spans="1:22" ht="63" customHeight="1">
      <c r="A266" s="4">
        <f t="shared" si="8"/>
        <v>263</v>
      </c>
      <c r="B266" s="3" t="s">
        <v>1267</v>
      </c>
      <c r="C266" s="4"/>
      <c r="D266" s="4" t="s">
        <v>68</v>
      </c>
      <c r="E266" s="4"/>
      <c r="F266" s="4" t="s">
        <v>162</v>
      </c>
      <c r="G266" s="4" t="s">
        <v>132</v>
      </c>
      <c r="H266" s="4">
        <v>245439</v>
      </c>
      <c r="I266" s="4" t="s">
        <v>192</v>
      </c>
      <c r="J266" s="29">
        <v>44551</v>
      </c>
      <c r="K266" s="99" t="s">
        <v>1268</v>
      </c>
      <c r="L266" s="38"/>
      <c r="M266" s="10"/>
      <c r="N266" s="10" t="s">
        <v>1269</v>
      </c>
      <c r="O266" s="32" t="s">
        <v>1270</v>
      </c>
      <c r="P266" s="7" t="s">
        <v>126</v>
      </c>
      <c r="Q266" s="6" t="s">
        <v>1158</v>
      </c>
      <c r="R266" s="29">
        <v>44561</v>
      </c>
      <c r="S266" s="9">
        <v>1</v>
      </c>
      <c r="T266" s="15" t="s">
        <v>129</v>
      </c>
      <c r="U266" s="9" t="s">
        <v>1152</v>
      </c>
      <c r="V266" s="6"/>
    </row>
    <row r="267" spans="1:22" ht="63" customHeight="1">
      <c r="A267" s="4">
        <f t="shared" si="8"/>
        <v>264</v>
      </c>
      <c r="B267" s="3" t="s">
        <v>1267</v>
      </c>
      <c r="C267" s="4"/>
      <c r="D267" s="4" t="s">
        <v>74</v>
      </c>
      <c r="E267" s="4"/>
      <c r="F267" s="4" t="s">
        <v>162</v>
      </c>
      <c r="G267" s="4" t="s">
        <v>132</v>
      </c>
      <c r="H267" s="4">
        <v>245539</v>
      </c>
      <c r="I267" s="4"/>
      <c r="J267" s="29">
        <v>44555</v>
      </c>
      <c r="K267" s="99" t="s">
        <v>1163</v>
      </c>
      <c r="L267" s="38"/>
      <c r="M267" s="10"/>
      <c r="N267" s="10" t="s">
        <v>1271</v>
      </c>
      <c r="O267" s="32" t="s">
        <v>1270</v>
      </c>
      <c r="P267" s="7" t="s">
        <v>126</v>
      </c>
      <c r="Q267" s="6" t="s">
        <v>1000</v>
      </c>
      <c r="R267" s="29">
        <v>44561</v>
      </c>
      <c r="S267" s="9">
        <v>2</v>
      </c>
      <c r="T267" s="15" t="s">
        <v>129</v>
      </c>
      <c r="U267" s="9" t="s">
        <v>1161</v>
      </c>
      <c r="V267" s="6"/>
    </row>
    <row r="268" spans="1:22" ht="63" customHeight="1">
      <c r="A268" s="4">
        <f t="shared" si="8"/>
        <v>265</v>
      </c>
      <c r="B268" s="3" t="s">
        <v>1267</v>
      </c>
      <c r="C268" s="4"/>
      <c r="D268" s="4" t="s">
        <v>72</v>
      </c>
      <c r="E268" s="4"/>
      <c r="F268" s="4" t="s">
        <v>162</v>
      </c>
      <c r="G268" s="4" t="s">
        <v>132</v>
      </c>
      <c r="H268" s="4">
        <v>245553</v>
      </c>
      <c r="I268" s="4"/>
      <c r="J268" s="29">
        <v>44555</v>
      </c>
      <c r="K268" s="99" t="s">
        <v>1163</v>
      </c>
      <c r="L268" s="38"/>
      <c r="M268" s="10"/>
      <c r="N268" s="10" t="s">
        <v>1272</v>
      </c>
      <c r="O268" s="32" t="s">
        <v>1270</v>
      </c>
      <c r="P268" s="7" t="s">
        <v>126</v>
      </c>
      <c r="Q268" s="6" t="s">
        <v>1155</v>
      </c>
      <c r="R268" s="29">
        <v>44561</v>
      </c>
      <c r="S268" s="9">
        <v>3</v>
      </c>
      <c r="T268" s="15" t="s">
        <v>129</v>
      </c>
      <c r="U268" s="9" t="s">
        <v>688</v>
      </c>
      <c r="V268" s="6"/>
    </row>
    <row r="269" spans="1:22" ht="63" customHeight="1">
      <c r="A269" s="4">
        <f t="shared" si="8"/>
        <v>266</v>
      </c>
      <c r="B269" s="3" t="s">
        <v>1267</v>
      </c>
      <c r="C269" s="4"/>
      <c r="D269" s="4" t="s">
        <v>80</v>
      </c>
      <c r="E269" s="4"/>
      <c r="F269" s="4" t="s">
        <v>162</v>
      </c>
      <c r="G269" s="4" t="s">
        <v>132</v>
      </c>
      <c r="H269" s="4">
        <v>244954</v>
      </c>
      <c r="I269" s="4"/>
      <c r="J269" s="29">
        <v>44560</v>
      </c>
      <c r="K269" s="99" t="s">
        <v>1097</v>
      </c>
      <c r="L269" s="38"/>
      <c r="M269" s="10"/>
      <c r="N269" s="10" t="s">
        <v>1273</v>
      </c>
      <c r="O269" s="32" t="s">
        <v>1270</v>
      </c>
      <c r="P269" s="7" t="s">
        <v>126</v>
      </c>
      <c r="Q269" s="6" t="s">
        <v>1126</v>
      </c>
      <c r="R269" s="29">
        <v>44561</v>
      </c>
      <c r="S269" s="9">
        <v>4</v>
      </c>
      <c r="T269" s="15" t="s">
        <v>129</v>
      </c>
      <c r="U269" s="9" t="s">
        <v>1046</v>
      </c>
      <c r="V269" s="6"/>
    </row>
    <row r="270" spans="1:22" ht="63" customHeight="1">
      <c r="A270" s="4">
        <f t="shared" si="8"/>
        <v>267</v>
      </c>
      <c r="B270" s="3" t="s">
        <v>1267</v>
      </c>
      <c r="C270" s="4"/>
      <c r="D270" s="4" t="s">
        <v>78</v>
      </c>
      <c r="E270" s="4"/>
      <c r="F270" s="4" t="s">
        <v>162</v>
      </c>
      <c r="G270" s="4" t="s">
        <v>132</v>
      </c>
      <c r="H270" s="4">
        <v>245623</v>
      </c>
      <c r="I270" s="4"/>
      <c r="J270" s="29">
        <v>44557</v>
      </c>
      <c r="K270" s="99" t="s">
        <v>1101</v>
      </c>
      <c r="L270" s="38"/>
      <c r="M270" s="10"/>
      <c r="N270" s="10" t="s">
        <v>1274</v>
      </c>
      <c r="O270" s="32" t="s">
        <v>1207</v>
      </c>
      <c r="P270" s="7" t="s">
        <v>126</v>
      </c>
      <c r="Q270" s="6" t="s">
        <v>878</v>
      </c>
      <c r="R270" s="29">
        <v>44561</v>
      </c>
      <c r="S270" s="9">
        <v>5</v>
      </c>
      <c r="T270" s="15" t="s">
        <v>129</v>
      </c>
      <c r="U270" s="9" t="s">
        <v>1275</v>
      </c>
      <c r="V270" s="6"/>
    </row>
    <row r="271" spans="1:22" ht="63" customHeight="1">
      <c r="A271" s="4">
        <f t="shared" si="8"/>
        <v>268</v>
      </c>
      <c r="B271" s="3" t="s">
        <v>1267</v>
      </c>
      <c r="C271" s="4"/>
      <c r="D271" s="4" t="s">
        <v>70</v>
      </c>
      <c r="E271" s="4"/>
      <c r="F271" s="4" t="s">
        <v>162</v>
      </c>
      <c r="G271" s="4" t="s">
        <v>132</v>
      </c>
      <c r="H271" s="4">
        <v>245471</v>
      </c>
      <c r="I271" s="4"/>
      <c r="J271" s="29">
        <v>44552</v>
      </c>
      <c r="K271" s="38"/>
      <c r="L271" s="10" t="s">
        <v>218</v>
      </c>
      <c r="M271" s="10"/>
      <c r="N271" s="10" t="s">
        <v>1276</v>
      </c>
      <c r="O271" s="32" t="s">
        <v>1207</v>
      </c>
      <c r="P271" s="7" t="s">
        <v>126</v>
      </c>
      <c r="Q271" s="6" t="s">
        <v>939</v>
      </c>
      <c r="R271" s="29">
        <v>44561</v>
      </c>
      <c r="S271" s="9">
        <v>6</v>
      </c>
      <c r="T271" s="15" t="s">
        <v>129</v>
      </c>
      <c r="U271" s="9" t="s">
        <v>1277</v>
      </c>
      <c r="V271" s="6"/>
    </row>
    <row r="272" spans="1:22" ht="63" customHeight="1">
      <c r="A272" s="4">
        <f t="shared" si="8"/>
        <v>269</v>
      </c>
      <c r="B272" s="3" t="s">
        <v>1914</v>
      </c>
      <c r="C272" s="4"/>
      <c r="D272" s="4" t="s">
        <v>72</v>
      </c>
      <c r="E272" s="4"/>
      <c r="F272" s="4" t="s">
        <v>162</v>
      </c>
      <c r="G272" s="4" t="s">
        <v>132</v>
      </c>
      <c r="H272" s="4">
        <v>245553</v>
      </c>
      <c r="I272" s="4"/>
      <c r="J272" s="29">
        <v>44555</v>
      </c>
      <c r="K272" s="99" t="s">
        <v>1216</v>
      </c>
      <c r="L272" s="38"/>
      <c r="M272" s="10"/>
      <c r="N272" s="10" t="s">
        <v>1278</v>
      </c>
      <c r="O272" s="32" t="s">
        <v>1207</v>
      </c>
      <c r="P272" s="7" t="s">
        <v>126</v>
      </c>
      <c r="Q272" s="6" t="s">
        <v>1279</v>
      </c>
      <c r="R272" s="29">
        <v>44562</v>
      </c>
      <c r="S272" s="9">
        <v>1</v>
      </c>
      <c r="T272" s="15" t="s">
        <v>129</v>
      </c>
      <c r="U272" s="9" t="s">
        <v>919</v>
      </c>
      <c r="V272" s="6"/>
    </row>
    <row r="273" spans="1:22" ht="63" customHeight="1">
      <c r="A273" s="4">
        <f t="shared" si="8"/>
        <v>270</v>
      </c>
      <c r="B273" s="32" t="s">
        <v>1280</v>
      </c>
      <c r="C273" s="4"/>
      <c r="D273" s="4" t="s">
        <v>74</v>
      </c>
      <c r="E273" s="4"/>
      <c r="F273" s="4" t="s">
        <v>162</v>
      </c>
      <c r="G273" s="4" t="s">
        <v>132</v>
      </c>
      <c r="H273" s="4">
        <v>245539</v>
      </c>
      <c r="I273" s="4"/>
      <c r="J273" s="29">
        <v>44555</v>
      </c>
      <c r="K273" s="99" t="s">
        <v>1216</v>
      </c>
      <c r="L273" s="38"/>
      <c r="M273" s="10"/>
      <c r="N273" s="10" t="s">
        <v>1281</v>
      </c>
      <c r="O273" s="32" t="s">
        <v>1207</v>
      </c>
      <c r="P273" s="7" t="s">
        <v>126</v>
      </c>
      <c r="Q273" s="6" t="s">
        <v>943</v>
      </c>
      <c r="R273" s="29">
        <v>44562</v>
      </c>
      <c r="S273" s="9">
        <v>2</v>
      </c>
      <c r="T273" s="15" t="s">
        <v>129</v>
      </c>
      <c r="U273" s="9" t="s">
        <v>1282</v>
      </c>
      <c r="V273" s="6"/>
    </row>
    <row r="274" spans="1:22" ht="63" customHeight="1">
      <c r="A274" s="4">
        <f t="shared" si="8"/>
        <v>271</v>
      </c>
      <c r="B274" s="3" t="s">
        <v>1914</v>
      </c>
      <c r="C274" s="4"/>
      <c r="D274" s="4" t="s">
        <v>68</v>
      </c>
      <c r="E274" s="4"/>
      <c r="F274" s="4" t="s">
        <v>162</v>
      </c>
      <c r="G274" s="4" t="s">
        <v>132</v>
      </c>
      <c r="H274" s="4">
        <v>245439</v>
      </c>
      <c r="I274" s="4" t="s">
        <v>192</v>
      </c>
      <c r="J274" s="29">
        <v>44551</v>
      </c>
      <c r="K274" s="99" t="s">
        <v>1283</v>
      </c>
      <c r="L274" s="38"/>
      <c r="M274" s="10"/>
      <c r="N274" s="10" t="s">
        <v>1284</v>
      </c>
      <c r="O274" s="32" t="s">
        <v>1207</v>
      </c>
      <c r="P274" s="7" t="s">
        <v>126</v>
      </c>
      <c r="Q274" s="6" t="s">
        <v>842</v>
      </c>
      <c r="R274" s="29">
        <v>44562</v>
      </c>
      <c r="S274" s="9">
        <v>3</v>
      </c>
      <c r="T274" s="15" t="s">
        <v>129</v>
      </c>
      <c r="U274" s="9" t="s">
        <v>853</v>
      </c>
      <c r="V274" s="6"/>
    </row>
    <row r="275" spans="1:22" ht="63" customHeight="1">
      <c r="A275" s="4">
        <f t="shared" si="8"/>
        <v>272</v>
      </c>
      <c r="B275" s="3" t="s">
        <v>1914</v>
      </c>
      <c r="C275" s="4"/>
      <c r="D275" s="4" t="s">
        <v>78</v>
      </c>
      <c r="E275" s="4"/>
      <c r="F275" s="4" t="s">
        <v>162</v>
      </c>
      <c r="G275" s="4" t="s">
        <v>132</v>
      </c>
      <c r="H275" s="4">
        <v>245623</v>
      </c>
      <c r="I275" s="4"/>
      <c r="J275" s="29">
        <v>44557</v>
      </c>
      <c r="K275" s="99" t="s">
        <v>1119</v>
      </c>
      <c r="L275" s="38"/>
      <c r="M275" s="10"/>
      <c r="N275" s="10" t="s">
        <v>1285</v>
      </c>
      <c r="O275" s="32" t="s">
        <v>1270</v>
      </c>
      <c r="P275" s="7" t="s">
        <v>126</v>
      </c>
      <c r="Q275" s="6" t="s">
        <v>1129</v>
      </c>
      <c r="R275" s="29">
        <v>44562</v>
      </c>
      <c r="S275" s="9">
        <v>4</v>
      </c>
      <c r="T275" s="15" t="s">
        <v>129</v>
      </c>
      <c r="U275" s="9" t="s">
        <v>831</v>
      </c>
      <c r="V275" s="6"/>
    </row>
    <row r="276" spans="1:22" ht="63" customHeight="1">
      <c r="A276" s="4">
        <f t="shared" si="8"/>
        <v>273</v>
      </c>
      <c r="B276" s="29" t="s">
        <v>1914</v>
      </c>
      <c r="C276" s="4"/>
      <c r="D276" s="4" t="s">
        <v>80</v>
      </c>
      <c r="E276" s="4"/>
      <c r="F276" s="4" t="s">
        <v>162</v>
      </c>
      <c r="G276" s="4" t="s">
        <v>132</v>
      </c>
      <c r="H276" s="4">
        <v>244954</v>
      </c>
      <c r="I276" s="4"/>
      <c r="J276" s="29">
        <v>44560</v>
      </c>
      <c r="K276" s="99" t="s">
        <v>1115</v>
      </c>
      <c r="L276" s="38"/>
      <c r="M276" s="10"/>
      <c r="N276" s="10" t="s">
        <v>1286</v>
      </c>
      <c r="O276" s="32" t="s">
        <v>1270</v>
      </c>
      <c r="P276" s="7" t="s">
        <v>126</v>
      </c>
      <c r="Q276" s="6" t="s">
        <v>1168</v>
      </c>
      <c r="R276" s="29">
        <v>44562</v>
      </c>
      <c r="S276" s="9">
        <v>5</v>
      </c>
      <c r="T276" s="15" t="s">
        <v>129</v>
      </c>
      <c r="U276" s="9" t="s">
        <v>1165</v>
      </c>
      <c r="V276" s="6"/>
    </row>
    <row r="277" spans="1:22" ht="63" customHeight="1">
      <c r="A277" s="4">
        <f t="shared" si="8"/>
        <v>274</v>
      </c>
      <c r="B277" s="29" t="s">
        <v>1909</v>
      </c>
      <c r="C277" s="4"/>
      <c r="D277" s="4" t="s">
        <v>80</v>
      </c>
      <c r="E277" s="4"/>
      <c r="F277" s="4" t="s">
        <v>162</v>
      </c>
      <c r="G277" s="4" t="s">
        <v>132</v>
      </c>
      <c r="H277" s="4">
        <v>244954</v>
      </c>
      <c r="I277" s="4"/>
      <c r="J277" s="29">
        <v>44560</v>
      </c>
      <c r="K277" s="99" t="s">
        <v>1101</v>
      </c>
      <c r="L277" s="38"/>
      <c r="M277" s="10"/>
      <c r="N277" s="10" t="s">
        <v>1287</v>
      </c>
      <c r="O277" s="32" t="s">
        <v>1270</v>
      </c>
      <c r="P277" s="7" t="s">
        <v>126</v>
      </c>
      <c r="Q277" s="6" t="s">
        <v>1123</v>
      </c>
      <c r="R277" s="29">
        <v>44563</v>
      </c>
      <c r="S277" s="9">
        <v>1</v>
      </c>
      <c r="T277" s="15" t="s">
        <v>129</v>
      </c>
      <c r="U277" s="9" t="s">
        <v>836</v>
      </c>
      <c r="V277" s="6"/>
    </row>
    <row r="278" spans="1:22" ht="63" customHeight="1">
      <c r="A278" s="4">
        <f t="shared" si="8"/>
        <v>275</v>
      </c>
      <c r="B278" s="32" t="s">
        <v>1288</v>
      </c>
      <c r="C278" s="4"/>
      <c r="D278" s="4" t="s">
        <v>74</v>
      </c>
      <c r="E278" s="4"/>
      <c r="F278" s="4" t="s">
        <v>162</v>
      </c>
      <c r="G278" s="4" t="s">
        <v>132</v>
      </c>
      <c r="H278" s="4">
        <v>245539</v>
      </c>
      <c r="I278" s="4"/>
      <c r="J278" s="29">
        <v>44555</v>
      </c>
      <c r="K278" s="99" t="s">
        <v>1222</v>
      </c>
      <c r="L278" s="38"/>
      <c r="M278" s="10"/>
      <c r="N278" s="10" t="s">
        <v>1289</v>
      </c>
      <c r="O278" s="32" t="s">
        <v>1270</v>
      </c>
      <c r="P278" s="7" t="s">
        <v>126</v>
      </c>
      <c r="Q278" s="6" t="s">
        <v>1149</v>
      </c>
      <c r="R278" s="29">
        <v>44563</v>
      </c>
      <c r="S278" s="9">
        <v>2</v>
      </c>
      <c r="T278" s="15" t="s">
        <v>129</v>
      </c>
      <c r="U278" s="9" t="s">
        <v>1059</v>
      </c>
      <c r="V278" s="6"/>
    </row>
    <row r="279" spans="1:22" ht="63" customHeight="1">
      <c r="A279" s="4">
        <f t="shared" si="8"/>
        <v>276</v>
      </c>
      <c r="B279" s="29" t="s">
        <v>1909</v>
      </c>
      <c r="C279" s="4"/>
      <c r="D279" s="4" t="s">
        <v>68</v>
      </c>
      <c r="E279" s="4"/>
      <c r="F279" s="4" t="s">
        <v>162</v>
      </c>
      <c r="G279" s="4" t="s">
        <v>132</v>
      </c>
      <c r="H279" s="4">
        <v>245439</v>
      </c>
      <c r="I279" s="4" t="s">
        <v>192</v>
      </c>
      <c r="J279" s="29">
        <v>44551</v>
      </c>
      <c r="K279" s="99" t="s">
        <v>1290</v>
      </c>
      <c r="L279" s="38"/>
      <c r="M279" s="10"/>
      <c r="N279" s="10" t="s">
        <v>1291</v>
      </c>
      <c r="O279" s="32" t="s">
        <v>1270</v>
      </c>
      <c r="P279" s="7" t="s">
        <v>126</v>
      </c>
      <c r="Q279" s="6" t="s">
        <v>810</v>
      </c>
      <c r="R279" s="29">
        <v>44563</v>
      </c>
      <c r="S279" s="9">
        <v>3</v>
      </c>
      <c r="T279" s="15" t="s">
        <v>129</v>
      </c>
      <c r="U279" s="9" t="s">
        <v>781</v>
      </c>
      <c r="V279" s="6"/>
    </row>
    <row r="280" spans="1:22" ht="63" customHeight="1">
      <c r="A280" s="4">
        <f t="shared" si="8"/>
        <v>277</v>
      </c>
      <c r="B280" s="29" t="s">
        <v>1909</v>
      </c>
      <c r="C280" s="4"/>
      <c r="D280" s="4" t="s">
        <v>72</v>
      </c>
      <c r="E280" s="4"/>
      <c r="F280" s="4" t="s">
        <v>162</v>
      </c>
      <c r="G280" s="4" t="s">
        <v>132</v>
      </c>
      <c r="H280" s="4">
        <v>245553</v>
      </c>
      <c r="I280" s="4"/>
      <c r="J280" s="29">
        <v>44555</v>
      </c>
      <c r="K280" s="99" t="s">
        <v>1222</v>
      </c>
      <c r="L280" s="38"/>
      <c r="M280" s="10"/>
      <c r="N280" s="10" t="s">
        <v>1292</v>
      </c>
      <c r="O280" s="32" t="s">
        <v>1270</v>
      </c>
      <c r="P280" s="7" t="s">
        <v>126</v>
      </c>
      <c r="Q280" s="6" t="s">
        <v>1103</v>
      </c>
      <c r="R280" s="29">
        <v>44563</v>
      </c>
      <c r="S280" s="9">
        <v>4</v>
      </c>
      <c r="T280" s="15" t="s">
        <v>129</v>
      </c>
      <c r="U280" s="9" t="s">
        <v>821</v>
      </c>
      <c r="V280" s="6"/>
    </row>
    <row r="281" spans="1:22" ht="63" customHeight="1">
      <c r="A281" s="4">
        <f t="shared" si="8"/>
        <v>278</v>
      </c>
      <c r="B281" s="29">
        <v>44563</v>
      </c>
      <c r="C281" s="4"/>
      <c r="D281" s="4" t="s">
        <v>78</v>
      </c>
      <c r="E281" s="4"/>
      <c r="F281" s="4" t="s">
        <v>162</v>
      </c>
      <c r="G281" s="4" t="s">
        <v>132</v>
      </c>
      <c r="H281" s="4">
        <v>245623</v>
      </c>
      <c r="I281" s="4"/>
      <c r="J281" s="29">
        <v>44557</v>
      </c>
      <c r="K281" s="99" t="s">
        <v>1138</v>
      </c>
      <c r="L281" s="38"/>
      <c r="M281" s="10"/>
      <c r="N281" s="10" t="s">
        <v>1293</v>
      </c>
      <c r="O281" s="32" t="s">
        <v>1270</v>
      </c>
      <c r="P281" s="7" t="s">
        <v>126</v>
      </c>
      <c r="Q281" s="6" t="s">
        <v>1074</v>
      </c>
      <c r="R281" s="29">
        <v>44563</v>
      </c>
      <c r="S281" s="9">
        <v>5</v>
      </c>
      <c r="T281" s="15" t="s">
        <v>129</v>
      </c>
      <c r="U281" s="9" t="s">
        <v>795</v>
      </c>
      <c r="V281" s="6"/>
    </row>
    <row r="282" spans="1:22" ht="63" customHeight="1">
      <c r="A282" s="4">
        <f t="shared" si="8"/>
        <v>279</v>
      </c>
      <c r="B282" s="29" t="s">
        <v>1909</v>
      </c>
      <c r="C282" s="4"/>
      <c r="D282" s="4" t="s">
        <v>64</v>
      </c>
      <c r="E282" s="4"/>
      <c r="F282" s="4" t="s">
        <v>162</v>
      </c>
      <c r="G282" s="4" t="s">
        <v>132</v>
      </c>
      <c r="H282" s="4">
        <v>245401</v>
      </c>
      <c r="I282" s="4" t="s">
        <v>192</v>
      </c>
      <c r="J282" s="29">
        <v>44550</v>
      </c>
      <c r="K282" s="38"/>
      <c r="L282" s="10" t="s">
        <v>298</v>
      </c>
      <c r="M282" s="10"/>
      <c r="N282" s="10" t="s">
        <v>1294</v>
      </c>
      <c r="O282" s="32" t="s">
        <v>1270</v>
      </c>
      <c r="P282" s="7" t="s">
        <v>126</v>
      </c>
      <c r="Q282" s="6" t="s">
        <v>1106</v>
      </c>
      <c r="R282" s="29">
        <v>44563</v>
      </c>
      <c r="S282" s="9">
        <v>6</v>
      </c>
      <c r="T282" s="15" t="s">
        <v>129</v>
      </c>
      <c r="U282" s="9" t="s">
        <v>1099</v>
      </c>
      <c r="V282" s="6"/>
    </row>
    <row r="283" spans="1:22" ht="63" customHeight="1">
      <c r="A283" s="4">
        <f t="shared" si="8"/>
        <v>280</v>
      </c>
      <c r="B283" s="29" t="s">
        <v>1910</v>
      </c>
      <c r="C283" s="4"/>
      <c r="D283" s="4" t="s">
        <v>72</v>
      </c>
      <c r="E283" s="4"/>
      <c r="F283" s="4" t="s">
        <v>162</v>
      </c>
      <c r="G283" s="4" t="s">
        <v>132</v>
      </c>
      <c r="H283" s="4">
        <v>245553</v>
      </c>
      <c r="I283" s="4"/>
      <c r="J283" s="29">
        <v>44555</v>
      </c>
      <c r="K283" s="99" t="s">
        <v>1251</v>
      </c>
      <c r="L283" s="38"/>
      <c r="M283" s="10"/>
      <c r="N283" s="10" t="s">
        <v>1295</v>
      </c>
      <c r="O283" s="32" t="s">
        <v>1296</v>
      </c>
      <c r="P283" s="7" t="s">
        <v>126</v>
      </c>
      <c r="Q283" s="6" t="s">
        <v>582</v>
      </c>
      <c r="R283" s="29">
        <v>44564</v>
      </c>
      <c r="S283" s="9">
        <v>1</v>
      </c>
      <c r="T283" s="15" t="s">
        <v>129</v>
      </c>
      <c r="U283" s="9" t="s">
        <v>1178</v>
      </c>
      <c r="V283" s="6"/>
    </row>
    <row r="284" spans="1:22" ht="63" customHeight="1">
      <c r="A284" s="4">
        <f t="shared" si="8"/>
        <v>281</v>
      </c>
      <c r="B284" s="29" t="s">
        <v>1910</v>
      </c>
      <c r="C284" s="4"/>
      <c r="D284" s="4" t="s">
        <v>80</v>
      </c>
      <c r="E284" s="4"/>
      <c r="F284" s="4" t="s">
        <v>162</v>
      </c>
      <c r="G284" s="4" t="s">
        <v>132</v>
      </c>
      <c r="H284" s="4">
        <v>244954</v>
      </c>
      <c r="I284" s="4"/>
      <c r="J284" s="29">
        <v>44560</v>
      </c>
      <c r="K284" s="99" t="s">
        <v>1119</v>
      </c>
      <c r="L284" s="38"/>
      <c r="M284" s="10"/>
      <c r="N284" s="10" t="s">
        <v>1297</v>
      </c>
      <c r="O284" s="32" t="s">
        <v>1298</v>
      </c>
      <c r="P284" s="7" t="s">
        <v>126</v>
      </c>
      <c r="Q284" s="6" t="s">
        <v>946</v>
      </c>
      <c r="R284" s="29">
        <v>44564</v>
      </c>
      <c r="S284" s="9">
        <v>2</v>
      </c>
      <c r="T284" s="15" t="s">
        <v>129</v>
      </c>
      <c r="U284" s="9" t="s">
        <v>755</v>
      </c>
      <c r="V284" s="6"/>
    </row>
    <row r="285" spans="1:22" ht="63" customHeight="1">
      <c r="A285" s="4">
        <f t="shared" si="8"/>
        <v>282</v>
      </c>
      <c r="B285" s="32" t="s">
        <v>1299</v>
      </c>
      <c r="C285" s="4"/>
      <c r="D285" s="4" t="s">
        <v>74</v>
      </c>
      <c r="E285" s="4"/>
      <c r="F285" s="4" t="s">
        <v>162</v>
      </c>
      <c r="G285" s="4" t="s">
        <v>132</v>
      </c>
      <c r="H285" s="4">
        <v>245539</v>
      </c>
      <c r="I285" s="4"/>
      <c r="J285" s="29">
        <v>44555</v>
      </c>
      <c r="K285" s="99" t="s">
        <v>1251</v>
      </c>
      <c r="L285" s="38"/>
      <c r="M285" s="10"/>
      <c r="N285" s="10" t="s">
        <v>1300</v>
      </c>
      <c r="O285" s="32" t="s">
        <v>1301</v>
      </c>
      <c r="P285" s="7" t="s">
        <v>126</v>
      </c>
      <c r="Q285" s="6" t="s">
        <v>289</v>
      </c>
      <c r="R285" s="29">
        <v>44564</v>
      </c>
      <c r="S285" s="9">
        <v>3</v>
      </c>
      <c r="T285" s="15" t="s">
        <v>129</v>
      </c>
      <c r="U285" s="9" t="s">
        <v>189</v>
      </c>
      <c r="V285" s="6"/>
    </row>
    <row r="286" spans="1:22" ht="63" customHeight="1">
      <c r="A286" s="4">
        <f t="shared" si="8"/>
        <v>283</v>
      </c>
      <c r="B286" s="29" t="s">
        <v>1910</v>
      </c>
      <c r="C286" s="4"/>
      <c r="D286" s="4" t="s">
        <v>68</v>
      </c>
      <c r="E286" s="4"/>
      <c r="F286" s="4" t="s">
        <v>162</v>
      </c>
      <c r="G286" s="4" t="s">
        <v>132</v>
      </c>
      <c r="H286" s="4">
        <v>245439</v>
      </c>
      <c r="I286" s="4" t="s">
        <v>192</v>
      </c>
      <c r="J286" s="29">
        <v>44551</v>
      </c>
      <c r="K286" s="99" t="s">
        <v>1918</v>
      </c>
      <c r="L286" s="38"/>
      <c r="M286" s="10"/>
      <c r="N286" s="10" t="s">
        <v>1303</v>
      </c>
      <c r="O286" s="32" t="s">
        <v>1301</v>
      </c>
      <c r="P286" s="7" t="s">
        <v>126</v>
      </c>
      <c r="Q286" s="6" t="s">
        <v>863</v>
      </c>
      <c r="R286" s="29">
        <v>44564</v>
      </c>
      <c r="S286" s="9">
        <v>4</v>
      </c>
      <c r="T286" s="15" t="s">
        <v>129</v>
      </c>
      <c r="U286" s="9" t="s">
        <v>551</v>
      </c>
      <c r="V286" s="6"/>
    </row>
    <row r="287" spans="1:22" ht="63" customHeight="1">
      <c r="A287" s="4">
        <f t="shared" si="8"/>
        <v>284</v>
      </c>
      <c r="B287" s="29">
        <v>44564</v>
      </c>
      <c r="C287" s="4"/>
      <c r="D287" s="4" t="s">
        <v>78</v>
      </c>
      <c r="E287" s="4"/>
      <c r="F287" s="4" t="s">
        <v>162</v>
      </c>
      <c r="G287" s="4" t="s">
        <v>132</v>
      </c>
      <c r="H287" s="4">
        <v>245623</v>
      </c>
      <c r="I287" s="4"/>
      <c r="J287" s="29">
        <v>44557</v>
      </c>
      <c r="K287" s="99" t="s">
        <v>1163</v>
      </c>
      <c r="L287" s="38"/>
      <c r="M287" s="10"/>
      <c r="N287" s="10" t="s">
        <v>1304</v>
      </c>
      <c r="O287" s="32" t="s">
        <v>1305</v>
      </c>
      <c r="P287" s="7" t="s">
        <v>126</v>
      </c>
      <c r="Q287" s="6" t="s">
        <v>1091</v>
      </c>
      <c r="R287" s="29">
        <v>44564</v>
      </c>
      <c r="S287" s="9">
        <v>5</v>
      </c>
      <c r="T287" s="15" t="s">
        <v>129</v>
      </c>
      <c r="U287" s="9" t="s">
        <v>1082</v>
      </c>
      <c r="V287" s="6"/>
    </row>
    <row r="288" spans="1:22" ht="63" customHeight="1">
      <c r="A288" s="4">
        <f t="shared" si="8"/>
        <v>285</v>
      </c>
      <c r="B288" s="29" t="s">
        <v>1910</v>
      </c>
      <c r="C288" s="4"/>
      <c r="D288" s="4" t="s">
        <v>70</v>
      </c>
      <c r="E288" s="4"/>
      <c r="F288" s="4" t="s">
        <v>162</v>
      </c>
      <c r="G288" s="4" t="s">
        <v>132</v>
      </c>
      <c r="H288" s="4">
        <v>245471</v>
      </c>
      <c r="I288" s="4"/>
      <c r="J288" s="29">
        <v>44552</v>
      </c>
      <c r="K288" s="38"/>
      <c r="L288" s="10" t="s">
        <v>298</v>
      </c>
      <c r="M288" s="10"/>
      <c r="N288" s="10" t="s">
        <v>1306</v>
      </c>
      <c r="O288" s="32" t="s">
        <v>1301</v>
      </c>
      <c r="P288" s="7" t="s">
        <v>126</v>
      </c>
      <c r="Q288" s="6" t="s">
        <v>826</v>
      </c>
      <c r="R288" s="29">
        <v>44564</v>
      </c>
      <c r="S288" s="9">
        <v>6</v>
      </c>
      <c r="T288" s="15" t="s">
        <v>129</v>
      </c>
      <c r="U288" s="9" t="s">
        <v>319</v>
      </c>
      <c r="V288" s="6"/>
    </row>
    <row r="289" spans="1:22" ht="63" customHeight="1">
      <c r="A289" s="4">
        <f t="shared" ref="A289:A320" si="9">A288+1</f>
        <v>286</v>
      </c>
      <c r="B289" s="29" t="s">
        <v>1911</v>
      </c>
      <c r="C289" s="4"/>
      <c r="D289" s="4" t="s">
        <v>80</v>
      </c>
      <c r="E289" s="4"/>
      <c r="F289" s="4" t="s">
        <v>162</v>
      </c>
      <c r="G289" s="4" t="s">
        <v>132</v>
      </c>
      <c r="H289" s="4">
        <v>244954</v>
      </c>
      <c r="I289" s="4"/>
      <c r="J289" s="29">
        <v>44560</v>
      </c>
      <c r="K289" s="99" t="s">
        <v>1138</v>
      </c>
      <c r="L289" s="38"/>
      <c r="M289" s="10"/>
      <c r="N289" s="10" t="s">
        <v>1307</v>
      </c>
      <c r="O289" s="32" t="s">
        <v>1301</v>
      </c>
      <c r="P289" s="7" t="s">
        <v>126</v>
      </c>
      <c r="Q289" s="6" t="s">
        <v>602</v>
      </c>
      <c r="R289" s="29">
        <v>44565</v>
      </c>
      <c r="S289" s="9">
        <v>1</v>
      </c>
      <c r="T289" s="15" t="s">
        <v>129</v>
      </c>
      <c r="U289" s="9" t="s">
        <v>979</v>
      </c>
      <c r="V289" s="6"/>
    </row>
    <row r="290" spans="1:22" ht="63" customHeight="1">
      <c r="A290" s="4">
        <f t="shared" si="9"/>
        <v>287</v>
      </c>
      <c r="B290" s="32" t="s">
        <v>1308</v>
      </c>
      <c r="C290" s="4"/>
      <c r="D290" s="4" t="s">
        <v>74</v>
      </c>
      <c r="E290" s="4"/>
      <c r="F290" s="4" t="s">
        <v>162</v>
      </c>
      <c r="G290" s="4" t="s">
        <v>132</v>
      </c>
      <c r="H290" s="4">
        <v>245539</v>
      </c>
      <c r="I290" s="4"/>
      <c r="J290" s="29">
        <v>44555</v>
      </c>
      <c r="K290" s="99" t="s">
        <v>1268</v>
      </c>
      <c r="L290" s="38"/>
      <c r="M290" s="10"/>
      <c r="N290" s="10" t="s">
        <v>1309</v>
      </c>
      <c r="O290" s="32" t="s">
        <v>1310</v>
      </c>
      <c r="P290" s="7" t="s">
        <v>126</v>
      </c>
      <c r="Q290" s="6" t="s">
        <v>653</v>
      </c>
      <c r="R290" s="29">
        <v>44565</v>
      </c>
      <c r="S290" s="9">
        <v>2</v>
      </c>
      <c r="T290" s="15" t="s">
        <v>129</v>
      </c>
      <c r="U290" s="9" t="s">
        <v>681</v>
      </c>
      <c r="V290" s="6"/>
    </row>
    <row r="291" spans="1:22" ht="63" customHeight="1">
      <c r="A291" s="4">
        <f t="shared" si="9"/>
        <v>288</v>
      </c>
      <c r="B291" s="29">
        <v>44565</v>
      </c>
      <c r="C291" s="4"/>
      <c r="D291" s="4" t="s">
        <v>78</v>
      </c>
      <c r="E291" s="4"/>
      <c r="F291" s="4" t="s">
        <v>162</v>
      </c>
      <c r="G291" s="4" t="s">
        <v>132</v>
      </c>
      <c r="H291" s="4">
        <v>245623</v>
      </c>
      <c r="I291" s="4"/>
      <c r="J291" s="29">
        <v>44557</v>
      </c>
      <c r="K291" s="99" t="s">
        <v>1216</v>
      </c>
      <c r="L291" s="38"/>
      <c r="M291" s="10"/>
      <c r="N291" s="10" t="s">
        <v>1311</v>
      </c>
      <c r="O291" s="32" t="s">
        <v>1310</v>
      </c>
      <c r="P291" s="7" t="s">
        <v>126</v>
      </c>
      <c r="Q291" s="6" t="s">
        <v>736</v>
      </c>
      <c r="R291" s="29">
        <v>44565</v>
      </c>
      <c r="S291" s="9">
        <v>3</v>
      </c>
      <c r="T291" s="15" t="s">
        <v>129</v>
      </c>
      <c r="U291" s="9" t="s">
        <v>670</v>
      </c>
      <c r="V291" s="6"/>
    </row>
    <row r="292" spans="1:22" ht="63" customHeight="1">
      <c r="A292" s="4">
        <f t="shared" si="9"/>
        <v>289</v>
      </c>
      <c r="B292" s="29">
        <v>44565</v>
      </c>
      <c r="C292" s="4"/>
      <c r="D292" s="4" t="s">
        <v>98</v>
      </c>
      <c r="E292" s="4"/>
      <c r="F292" s="4" t="s">
        <v>162</v>
      </c>
      <c r="G292" s="4" t="s">
        <v>132</v>
      </c>
      <c r="H292" s="4">
        <v>245778</v>
      </c>
      <c r="I292" s="4"/>
      <c r="J292" s="29">
        <v>44564</v>
      </c>
      <c r="K292" s="99" t="s">
        <v>1097</v>
      </c>
      <c r="L292" s="38"/>
      <c r="M292" s="10"/>
      <c r="N292" s="10" t="s">
        <v>1312</v>
      </c>
      <c r="O292" s="32" t="s">
        <v>1310</v>
      </c>
      <c r="P292" s="7" t="s">
        <v>126</v>
      </c>
      <c r="Q292" s="6" t="s">
        <v>149</v>
      </c>
      <c r="R292" s="29">
        <v>44565</v>
      </c>
      <c r="S292" s="9">
        <v>4</v>
      </c>
      <c r="T292" s="15" t="s">
        <v>129</v>
      </c>
      <c r="U292" s="9" t="s">
        <v>369</v>
      </c>
      <c r="V292" s="6"/>
    </row>
    <row r="293" spans="1:22" ht="63" customHeight="1">
      <c r="A293" s="4">
        <f t="shared" si="9"/>
        <v>290</v>
      </c>
      <c r="B293" s="29" t="s">
        <v>1900</v>
      </c>
      <c r="C293" s="4"/>
      <c r="D293" s="4" t="s">
        <v>82</v>
      </c>
      <c r="E293" s="4"/>
      <c r="F293" s="4" t="s">
        <v>122</v>
      </c>
      <c r="G293" s="4" t="s">
        <v>132</v>
      </c>
      <c r="H293" s="4">
        <v>243608</v>
      </c>
      <c r="I293" s="4"/>
      <c r="J293" s="29">
        <v>44564</v>
      </c>
      <c r="K293" s="99" t="s">
        <v>1097</v>
      </c>
      <c r="L293" s="38"/>
      <c r="M293" s="10"/>
      <c r="N293" s="10" t="s">
        <v>1313</v>
      </c>
      <c r="O293" s="32" t="s">
        <v>1310</v>
      </c>
      <c r="P293" s="7" t="s">
        <v>126</v>
      </c>
      <c r="Q293" s="6" t="s">
        <v>658</v>
      </c>
      <c r="R293" s="29">
        <v>44565</v>
      </c>
      <c r="S293" s="9">
        <v>5</v>
      </c>
      <c r="T293" s="15" t="s">
        <v>129</v>
      </c>
      <c r="U293" s="9" t="s">
        <v>275</v>
      </c>
      <c r="V293" s="6"/>
    </row>
    <row r="294" spans="1:22" ht="63" customHeight="1">
      <c r="A294" s="4">
        <f t="shared" si="9"/>
        <v>291</v>
      </c>
      <c r="B294" s="29" t="s">
        <v>1919</v>
      </c>
      <c r="C294" s="4"/>
      <c r="D294" s="4" t="s">
        <v>72</v>
      </c>
      <c r="E294" s="4"/>
      <c r="F294" s="4" t="s">
        <v>162</v>
      </c>
      <c r="G294" s="4" t="s">
        <v>132</v>
      </c>
      <c r="H294" s="4">
        <v>245553</v>
      </c>
      <c r="I294" s="4"/>
      <c r="J294" s="29">
        <v>44555</v>
      </c>
      <c r="K294" s="38"/>
      <c r="L294" s="10" t="s">
        <v>193</v>
      </c>
      <c r="M294" s="115" t="s">
        <v>1314</v>
      </c>
      <c r="N294" s="10" t="s">
        <v>1315</v>
      </c>
      <c r="O294" s="32" t="s">
        <v>1310</v>
      </c>
      <c r="P294" s="7" t="s">
        <v>126</v>
      </c>
      <c r="Q294" s="6" t="s">
        <v>484</v>
      </c>
      <c r="R294" s="29">
        <v>44566</v>
      </c>
      <c r="S294" s="9">
        <v>1</v>
      </c>
      <c r="T294" s="15" t="s">
        <v>129</v>
      </c>
      <c r="U294" s="9" t="s">
        <v>364</v>
      </c>
      <c r="V294" s="6"/>
    </row>
    <row r="295" spans="1:22" ht="63" customHeight="1">
      <c r="A295" s="4">
        <f t="shared" si="9"/>
        <v>292</v>
      </c>
      <c r="B295" s="32" t="s">
        <v>1316</v>
      </c>
      <c r="C295" s="4"/>
      <c r="D295" s="4" t="s">
        <v>74</v>
      </c>
      <c r="E295" s="4"/>
      <c r="F295" s="4" t="s">
        <v>162</v>
      </c>
      <c r="G295" s="4" t="s">
        <v>132</v>
      </c>
      <c r="H295" s="4">
        <v>245539</v>
      </c>
      <c r="I295" s="4"/>
      <c r="J295" s="29">
        <v>44555</v>
      </c>
      <c r="K295" s="99" t="s">
        <v>1283</v>
      </c>
      <c r="L295" s="38"/>
      <c r="M295" s="115" t="s">
        <v>1314</v>
      </c>
      <c r="N295" s="10" t="s">
        <v>1317</v>
      </c>
      <c r="O295" s="32" t="s">
        <v>1310</v>
      </c>
      <c r="P295" s="7" t="s">
        <v>126</v>
      </c>
      <c r="Q295" s="6" t="s">
        <v>504</v>
      </c>
      <c r="R295" s="29">
        <v>44566</v>
      </c>
      <c r="S295" s="9">
        <v>2</v>
      </c>
      <c r="T295" s="15" t="s">
        <v>129</v>
      </c>
      <c r="U295" s="9" t="s">
        <v>417</v>
      </c>
      <c r="V295" s="6"/>
    </row>
    <row r="296" spans="1:22" ht="63" customHeight="1">
      <c r="A296" s="4">
        <f t="shared" si="9"/>
        <v>293</v>
      </c>
      <c r="B296" s="29" t="s">
        <v>1919</v>
      </c>
      <c r="C296" s="4"/>
      <c r="D296" s="4" t="s">
        <v>68</v>
      </c>
      <c r="E296" s="4"/>
      <c r="F296" s="4" t="s">
        <v>162</v>
      </c>
      <c r="G296" s="4" t="s">
        <v>132</v>
      </c>
      <c r="H296" s="4">
        <v>245439</v>
      </c>
      <c r="I296" s="4" t="s">
        <v>192</v>
      </c>
      <c r="J296" s="29">
        <v>44551</v>
      </c>
      <c r="K296" s="38"/>
      <c r="L296" s="10" t="s">
        <v>193</v>
      </c>
      <c r="M296" s="115" t="s">
        <v>1314</v>
      </c>
      <c r="N296" s="10" t="s">
        <v>1920</v>
      </c>
      <c r="O296" s="32" t="s">
        <v>1310</v>
      </c>
      <c r="P296" s="7" t="s">
        <v>126</v>
      </c>
      <c r="Q296" s="6" t="s">
        <v>573</v>
      </c>
      <c r="R296" s="29">
        <v>44566</v>
      </c>
      <c r="S296" s="9">
        <v>3</v>
      </c>
      <c r="T296" s="15" t="s">
        <v>129</v>
      </c>
      <c r="U296" s="9" t="s">
        <v>691</v>
      </c>
      <c r="V296" s="6"/>
    </row>
    <row r="297" spans="1:22" ht="63" customHeight="1">
      <c r="A297" s="4">
        <f t="shared" si="9"/>
        <v>294</v>
      </c>
      <c r="B297" s="29">
        <v>44566</v>
      </c>
      <c r="C297" s="4"/>
      <c r="D297" s="4" t="s">
        <v>78</v>
      </c>
      <c r="E297" s="4"/>
      <c r="F297" s="4" t="s">
        <v>162</v>
      </c>
      <c r="G297" s="4" t="s">
        <v>132</v>
      </c>
      <c r="H297" s="4">
        <v>245623</v>
      </c>
      <c r="I297" s="4"/>
      <c r="J297" s="29">
        <v>44557</v>
      </c>
      <c r="K297" s="99" t="s">
        <v>1222</v>
      </c>
      <c r="L297" s="38"/>
      <c r="M297" s="115" t="s">
        <v>1314</v>
      </c>
      <c r="N297" s="10" t="s">
        <v>1318</v>
      </c>
      <c r="O297" s="32" t="s">
        <v>1310</v>
      </c>
      <c r="P297" s="7" t="s">
        <v>126</v>
      </c>
      <c r="Q297" s="6" t="s">
        <v>242</v>
      </c>
      <c r="R297" s="29">
        <v>44566</v>
      </c>
      <c r="S297" s="9">
        <v>4</v>
      </c>
      <c r="T297" s="15" t="s">
        <v>129</v>
      </c>
      <c r="U297" s="9" t="s">
        <v>305</v>
      </c>
      <c r="V297" s="6"/>
    </row>
    <row r="298" spans="1:22" ht="63" customHeight="1">
      <c r="A298" s="4">
        <f t="shared" si="9"/>
        <v>295</v>
      </c>
      <c r="B298" s="29" t="s">
        <v>1901</v>
      </c>
      <c r="C298" s="4"/>
      <c r="D298" s="4" t="s">
        <v>82</v>
      </c>
      <c r="E298" s="4"/>
      <c r="F298" s="4" t="s">
        <v>122</v>
      </c>
      <c r="G298" s="4" t="s">
        <v>132</v>
      </c>
      <c r="H298" s="4">
        <v>243608</v>
      </c>
      <c r="I298" s="4"/>
      <c r="J298" s="29">
        <v>44564</v>
      </c>
      <c r="K298" s="99" t="s">
        <v>1115</v>
      </c>
      <c r="L298" s="38"/>
      <c r="M298" s="115" t="s">
        <v>1314</v>
      </c>
      <c r="N298" s="10" t="s">
        <v>1319</v>
      </c>
      <c r="O298" s="32" t="s">
        <v>1310</v>
      </c>
      <c r="P298" s="7" t="s">
        <v>126</v>
      </c>
      <c r="Q298" s="6" t="s">
        <v>649</v>
      </c>
      <c r="R298" s="29">
        <v>44566</v>
      </c>
      <c r="S298" s="9">
        <v>5</v>
      </c>
      <c r="T298" s="15" t="s">
        <v>129</v>
      </c>
      <c r="U298" s="9" t="s">
        <v>220</v>
      </c>
      <c r="V298" s="6"/>
    </row>
    <row r="299" spans="1:22" ht="63" customHeight="1">
      <c r="A299" s="4">
        <f t="shared" si="9"/>
        <v>296</v>
      </c>
      <c r="B299" s="29">
        <v>44566</v>
      </c>
      <c r="C299" s="4"/>
      <c r="D299" s="4" t="s">
        <v>98</v>
      </c>
      <c r="E299" s="4"/>
      <c r="F299" s="4" t="s">
        <v>162</v>
      </c>
      <c r="G299" s="4" t="s">
        <v>132</v>
      </c>
      <c r="H299" s="4">
        <v>245778</v>
      </c>
      <c r="I299" s="4"/>
      <c r="J299" s="29">
        <v>44564</v>
      </c>
      <c r="K299" s="99" t="s">
        <v>1115</v>
      </c>
      <c r="L299" s="38"/>
      <c r="M299" s="115" t="s">
        <v>1314</v>
      </c>
      <c r="N299" s="10" t="s">
        <v>1320</v>
      </c>
      <c r="O299" s="32" t="s">
        <v>1305</v>
      </c>
      <c r="P299" s="7" t="s">
        <v>126</v>
      </c>
      <c r="Q299" s="6" t="s">
        <v>536</v>
      </c>
      <c r="R299" s="29">
        <v>44566</v>
      </c>
      <c r="S299" s="9">
        <v>6</v>
      </c>
      <c r="T299" s="15" t="s">
        <v>129</v>
      </c>
      <c r="U299" s="9" t="s">
        <v>138</v>
      </c>
      <c r="V299" s="6"/>
    </row>
    <row r="300" spans="1:22" ht="63" customHeight="1">
      <c r="A300" s="4">
        <f t="shared" si="9"/>
        <v>297</v>
      </c>
      <c r="B300" s="32" t="s">
        <v>1321</v>
      </c>
      <c r="C300" s="4"/>
      <c r="D300" s="4" t="s">
        <v>74</v>
      </c>
      <c r="E300" s="4"/>
      <c r="F300" s="4" t="s">
        <v>162</v>
      </c>
      <c r="G300" s="4" t="s">
        <v>132</v>
      </c>
      <c r="H300" s="4">
        <v>245539</v>
      </c>
      <c r="I300" s="4"/>
      <c r="J300" s="29">
        <v>44555</v>
      </c>
      <c r="K300" s="99" t="s">
        <v>1290</v>
      </c>
      <c r="L300" s="38"/>
      <c r="M300" s="10"/>
      <c r="N300" s="10" t="s">
        <v>1322</v>
      </c>
      <c r="O300" s="32" t="s">
        <v>1065</v>
      </c>
      <c r="P300" s="7" t="s">
        <v>126</v>
      </c>
      <c r="Q300" s="6" t="s">
        <v>1323</v>
      </c>
      <c r="R300" s="29">
        <v>44567</v>
      </c>
      <c r="S300" s="9">
        <v>1</v>
      </c>
      <c r="T300" s="15" t="s">
        <v>129</v>
      </c>
      <c r="U300" s="9" t="s">
        <v>968</v>
      </c>
      <c r="V300" s="6"/>
    </row>
    <row r="301" spans="1:22" ht="63" customHeight="1">
      <c r="A301" s="4">
        <f t="shared" si="9"/>
        <v>298</v>
      </c>
      <c r="B301" s="29" t="s">
        <v>1902</v>
      </c>
      <c r="C301" s="4"/>
      <c r="D301" s="4" t="s">
        <v>80</v>
      </c>
      <c r="E301" s="4"/>
      <c r="F301" s="4" t="s">
        <v>162</v>
      </c>
      <c r="G301" s="4" t="s">
        <v>132</v>
      </c>
      <c r="H301" s="4">
        <v>244954</v>
      </c>
      <c r="I301" s="4"/>
      <c r="J301" s="29">
        <v>44560</v>
      </c>
      <c r="K301" s="99" t="s">
        <v>1163</v>
      </c>
      <c r="L301" s="38"/>
      <c r="M301" s="10"/>
      <c r="N301" s="10" t="s">
        <v>1324</v>
      </c>
      <c r="O301" s="32" t="s">
        <v>1065</v>
      </c>
      <c r="P301" s="7" t="s">
        <v>126</v>
      </c>
      <c r="Q301" s="6" t="s">
        <v>984</v>
      </c>
      <c r="R301" s="29">
        <v>44567</v>
      </c>
      <c r="S301" s="9">
        <v>2</v>
      </c>
      <c r="T301" s="15" t="s">
        <v>129</v>
      </c>
      <c r="U301" s="9" t="s">
        <v>949</v>
      </c>
      <c r="V301" s="6"/>
    </row>
    <row r="302" spans="1:22" ht="63" customHeight="1">
      <c r="A302" s="4">
        <f t="shared" si="9"/>
        <v>299</v>
      </c>
      <c r="B302" s="29">
        <v>44567</v>
      </c>
      <c r="C302" s="4"/>
      <c r="D302" s="4" t="s">
        <v>78</v>
      </c>
      <c r="E302" s="4"/>
      <c r="F302" s="4" t="s">
        <v>162</v>
      </c>
      <c r="G302" s="4" t="s">
        <v>132</v>
      </c>
      <c r="H302" s="4">
        <v>245623</v>
      </c>
      <c r="I302" s="4"/>
      <c r="J302" s="29">
        <v>44557</v>
      </c>
      <c r="K302" s="99" t="s">
        <v>1251</v>
      </c>
      <c r="L302" s="38"/>
      <c r="M302" s="10"/>
      <c r="N302" s="10" t="s">
        <v>1325</v>
      </c>
      <c r="O302" s="32" t="s">
        <v>1065</v>
      </c>
      <c r="P302" s="7" t="s">
        <v>126</v>
      </c>
      <c r="Q302" s="6" t="s">
        <v>997</v>
      </c>
      <c r="R302" s="29">
        <v>44567</v>
      </c>
      <c r="S302" s="9">
        <v>3</v>
      </c>
      <c r="T302" s="15" t="s">
        <v>129</v>
      </c>
      <c r="U302" s="9" t="s">
        <v>909</v>
      </c>
      <c r="V302" s="6"/>
    </row>
    <row r="303" spans="1:22" ht="63" customHeight="1">
      <c r="A303" s="4">
        <f t="shared" si="9"/>
        <v>300</v>
      </c>
      <c r="B303" s="29" t="s">
        <v>1902</v>
      </c>
      <c r="C303" s="4"/>
      <c r="D303" s="4" t="s">
        <v>82</v>
      </c>
      <c r="E303" s="4"/>
      <c r="F303" s="4" t="s">
        <v>122</v>
      </c>
      <c r="G303" s="4" t="s">
        <v>132</v>
      </c>
      <c r="H303" s="4">
        <v>243608</v>
      </c>
      <c r="I303" s="4"/>
      <c r="J303" s="29">
        <v>44564</v>
      </c>
      <c r="K303" s="99" t="s">
        <v>1101</v>
      </c>
      <c r="L303" s="38"/>
      <c r="M303" s="10"/>
      <c r="N303" s="10" t="s">
        <v>1326</v>
      </c>
      <c r="O303" s="32" t="s">
        <v>1065</v>
      </c>
      <c r="P303" s="7" t="s">
        <v>126</v>
      </c>
      <c r="Q303" s="6" t="s">
        <v>874</v>
      </c>
      <c r="R303" s="29">
        <v>44567</v>
      </c>
      <c r="S303" s="9">
        <v>4</v>
      </c>
      <c r="T303" s="15" t="s">
        <v>129</v>
      </c>
      <c r="U303" s="9" t="s">
        <v>974</v>
      </c>
      <c r="V303" s="6"/>
    </row>
    <row r="304" spans="1:22" ht="63" customHeight="1">
      <c r="A304" s="4">
        <f t="shared" si="9"/>
        <v>301</v>
      </c>
      <c r="B304" s="29">
        <v>44567</v>
      </c>
      <c r="C304" s="4"/>
      <c r="D304" s="4" t="s">
        <v>13</v>
      </c>
      <c r="E304" s="4"/>
      <c r="F304" s="4" t="s">
        <v>122</v>
      </c>
      <c r="G304" s="4" t="s">
        <v>132</v>
      </c>
      <c r="H304" s="4">
        <v>244203</v>
      </c>
      <c r="I304" s="4"/>
      <c r="J304" s="29">
        <v>44566</v>
      </c>
      <c r="K304" s="99" t="s">
        <v>1097</v>
      </c>
      <c r="L304" s="38"/>
      <c r="M304" s="10" t="s">
        <v>1327</v>
      </c>
      <c r="N304" s="10" t="s">
        <v>1328</v>
      </c>
      <c r="O304" s="32" t="s">
        <v>1065</v>
      </c>
      <c r="P304" s="7" t="s">
        <v>126</v>
      </c>
      <c r="Q304" s="6" t="s">
        <v>889</v>
      </c>
      <c r="R304" s="29">
        <v>44567</v>
      </c>
      <c r="S304" s="9">
        <v>5</v>
      </c>
      <c r="T304" s="15" t="s">
        <v>129</v>
      </c>
      <c r="U304" s="9" t="s">
        <v>992</v>
      </c>
      <c r="V304" s="6"/>
    </row>
    <row r="305" spans="1:22" ht="63" customHeight="1">
      <c r="A305" s="4">
        <f t="shared" si="9"/>
        <v>302</v>
      </c>
      <c r="B305" s="29" t="s">
        <v>1902</v>
      </c>
      <c r="C305" s="4"/>
      <c r="D305" s="4" t="s">
        <v>76</v>
      </c>
      <c r="E305" s="4"/>
      <c r="F305" s="4" t="s">
        <v>162</v>
      </c>
      <c r="G305" s="4" t="s">
        <v>132</v>
      </c>
      <c r="H305" s="4">
        <v>244912</v>
      </c>
      <c r="I305" s="4"/>
      <c r="J305" s="29">
        <v>44536</v>
      </c>
      <c r="K305" s="38"/>
      <c r="L305" s="123" t="s">
        <v>1329</v>
      </c>
      <c r="M305" s="10"/>
      <c r="N305" s="10" t="s">
        <v>1330</v>
      </c>
      <c r="O305" s="32" t="s">
        <v>1331</v>
      </c>
      <c r="P305" s="7" t="s">
        <v>126</v>
      </c>
      <c r="Q305" s="6" t="s">
        <v>546</v>
      </c>
      <c r="R305" s="29">
        <v>44567</v>
      </c>
      <c r="S305" s="9">
        <v>6</v>
      </c>
      <c r="T305" s="15" t="s">
        <v>129</v>
      </c>
      <c r="U305" s="9" t="s">
        <v>444</v>
      </c>
      <c r="V305" s="6"/>
    </row>
    <row r="306" spans="1:22" ht="63" customHeight="1">
      <c r="A306" s="4">
        <f t="shared" si="9"/>
        <v>303</v>
      </c>
      <c r="B306" s="29">
        <v>44567</v>
      </c>
      <c r="C306" s="4"/>
      <c r="D306" s="4" t="s">
        <v>98</v>
      </c>
      <c r="E306" s="4"/>
      <c r="F306" s="4" t="s">
        <v>162</v>
      </c>
      <c r="G306" s="4" t="s">
        <v>132</v>
      </c>
      <c r="H306" s="4">
        <v>245778</v>
      </c>
      <c r="I306" s="4"/>
      <c r="J306" s="29">
        <v>44564</v>
      </c>
      <c r="K306" s="99" t="s">
        <v>1101</v>
      </c>
      <c r="L306" s="38"/>
      <c r="M306" s="10"/>
      <c r="N306" s="10" t="s">
        <v>1332</v>
      </c>
      <c r="O306" s="32" t="s">
        <v>1331</v>
      </c>
      <c r="P306" s="7" t="s">
        <v>126</v>
      </c>
      <c r="Q306" s="6" t="s">
        <v>472</v>
      </c>
      <c r="R306" s="29">
        <v>44567</v>
      </c>
      <c r="S306" s="9">
        <v>7</v>
      </c>
      <c r="T306" s="15" t="s">
        <v>129</v>
      </c>
      <c r="U306" s="9" t="s">
        <v>521</v>
      </c>
      <c r="V306" s="6"/>
    </row>
    <row r="307" spans="1:22" ht="63" customHeight="1">
      <c r="A307" s="4">
        <f t="shared" si="9"/>
        <v>304</v>
      </c>
      <c r="B307" s="32" t="s">
        <v>1333</v>
      </c>
      <c r="C307" s="4"/>
      <c r="D307" s="4" t="s">
        <v>74</v>
      </c>
      <c r="E307" s="4"/>
      <c r="F307" s="4" t="s">
        <v>162</v>
      </c>
      <c r="G307" s="4" t="s">
        <v>132</v>
      </c>
      <c r="H307" s="4">
        <v>245539</v>
      </c>
      <c r="I307" s="4"/>
      <c r="J307" s="29">
        <v>44555</v>
      </c>
      <c r="K307" s="99" t="s">
        <v>1302</v>
      </c>
      <c r="L307" s="38"/>
      <c r="M307" s="10"/>
      <c r="N307" s="10" t="s">
        <v>1334</v>
      </c>
      <c r="O307" s="32" t="s">
        <v>1331</v>
      </c>
      <c r="P307" s="7" t="s">
        <v>126</v>
      </c>
      <c r="Q307" s="6" t="s">
        <v>1013</v>
      </c>
      <c r="R307" s="29">
        <v>44568</v>
      </c>
      <c r="S307" s="9">
        <v>2</v>
      </c>
      <c r="T307" s="15" t="s">
        <v>129</v>
      </c>
      <c r="U307" s="9" t="s">
        <v>769</v>
      </c>
      <c r="V307" s="6"/>
    </row>
    <row r="308" spans="1:22" ht="63" customHeight="1">
      <c r="A308" s="4">
        <f t="shared" si="9"/>
        <v>305</v>
      </c>
      <c r="B308" s="29" t="s">
        <v>1903</v>
      </c>
      <c r="C308" s="4"/>
      <c r="D308" s="4" t="s">
        <v>68</v>
      </c>
      <c r="E308" s="4"/>
      <c r="F308" s="4" t="s">
        <v>162</v>
      </c>
      <c r="G308" s="4" t="s">
        <v>132</v>
      </c>
      <c r="H308" s="4">
        <v>245439</v>
      </c>
      <c r="I308" s="4" t="s">
        <v>192</v>
      </c>
      <c r="J308" s="29">
        <v>44551</v>
      </c>
      <c r="K308" s="38"/>
      <c r="L308" s="10" t="s">
        <v>218</v>
      </c>
      <c r="M308" s="10"/>
      <c r="N308" s="10" t="s">
        <v>1335</v>
      </c>
      <c r="O308" s="32" t="s">
        <v>1331</v>
      </c>
      <c r="P308" s="7" t="s">
        <v>126</v>
      </c>
      <c r="Q308" s="6" t="s">
        <v>964</v>
      </c>
      <c r="R308" s="29">
        <v>44568</v>
      </c>
      <c r="S308" s="9">
        <v>3</v>
      </c>
      <c r="T308" s="15" t="s">
        <v>129</v>
      </c>
      <c r="U308" s="9" t="s">
        <v>1141</v>
      </c>
      <c r="V308" s="6"/>
    </row>
    <row r="309" spans="1:22" ht="63" customHeight="1">
      <c r="A309" s="4">
        <f t="shared" si="9"/>
        <v>306</v>
      </c>
      <c r="B309" s="29" t="s">
        <v>1903</v>
      </c>
      <c r="C309" s="4"/>
      <c r="D309" s="4" t="s">
        <v>72</v>
      </c>
      <c r="E309" s="4"/>
      <c r="F309" s="4" t="s">
        <v>162</v>
      </c>
      <c r="G309" s="4" t="s">
        <v>132</v>
      </c>
      <c r="H309" s="4">
        <v>245553</v>
      </c>
      <c r="I309" s="4"/>
      <c r="J309" s="29">
        <v>44555</v>
      </c>
      <c r="K309" s="38"/>
      <c r="L309" s="10" t="s">
        <v>218</v>
      </c>
      <c r="M309" s="10"/>
      <c r="N309" s="10" t="s">
        <v>1336</v>
      </c>
      <c r="O309" s="32" t="s">
        <v>1331</v>
      </c>
      <c r="P309" s="7" t="s">
        <v>126</v>
      </c>
      <c r="Q309" s="6" t="s">
        <v>1009</v>
      </c>
      <c r="R309" s="29">
        <v>44568</v>
      </c>
      <c r="S309" s="9">
        <v>4</v>
      </c>
      <c r="T309" s="15" t="s">
        <v>129</v>
      </c>
      <c r="U309" s="9" t="s">
        <v>1137</v>
      </c>
      <c r="V309" s="6"/>
    </row>
    <row r="310" spans="1:22" ht="63" customHeight="1">
      <c r="A310" s="4">
        <f t="shared" si="9"/>
        <v>307</v>
      </c>
      <c r="B310" s="29" t="s">
        <v>1903</v>
      </c>
      <c r="C310" s="4"/>
      <c r="D310" s="4" t="s">
        <v>84</v>
      </c>
      <c r="E310" s="4"/>
      <c r="F310" s="4" t="s">
        <v>162</v>
      </c>
      <c r="G310" s="4" t="s">
        <v>132</v>
      </c>
      <c r="H310" s="4">
        <v>245468</v>
      </c>
      <c r="I310" s="4"/>
      <c r="J310" s="29">
        <v>44567</v>
      </c>
      <c r="K310" s="99" t="s">
        <v>1097</v>
      </c>
      <c r="L310" s="38"/>
      <c r="M310" s="10"/>
      <c r="N310" s="10" t="s">
        <v>1337</v>
      </c>
      <c r="O310" s="32" t="s">
        <v>1331</v>
      </c>
      <c r="P310" s="7" t="s">
        <v>126</v>
      </c>
      <c r="Q310" s="6" t="s">
        <v>752</v>
      </c>
      <c r="R310" s="29">
        <v>44568</v>
      </c>
      <c r="S310" s="9">
        <v>5</v>
      </c>
      <c r="T310" s="15" t="s">
        <v>129</v>
      </c>
      <c r="U310" s="9" t="s">
        <v>349</v>
      </c>
      <c r="V310" s="6"/>
    </row>
    <row r="311" spans="1:22" ht="63" customHeight="1">
      <c r="A311" s="4">
        <f t="shared" si="9"/>
        <v>308</v>
      </c>
      <c r="B311" s="29">
        <v>44568</v>
      </c>
      <c r="C311" s="4"/>
      <c r="D311" s="4" t="s">
        <v>98</v>
      </c>
      <c r="E311" s="4"/>
      <c r="F311" s="4" t="s">
        <v>162</v>
      </c>
      <c r="G311" s="4" t="s">
        <v>132</v>
      </c>
      <c r="H311" s="4">
        <v>245778</v>
      </c>
      <c r="I311" s="4"/>
      <c r="J311" s="29">
        <v>44564</v>
      </c>
      <c r="K311" s="99" t="s">
        <v>1119</v>
      </c>
      <c r="L311" s="38"/>
      <c r="M311" s="10"/>
      <c r="N311" s="10" t="s">
        <v>1338</v>
      </c>
      <c r="O311" s="32" t="s">
        <v>1331</v>
      </c>
      <c r="P311" s="7" t="s">
        <v>126</v>
      </c>
      <c r="Q311" s="6" t="s">
        <v>556</v>
      </c>
      <c r="R311" s="29">
        <v>44568</v>
      </c>
      <c r="S311" s="9">
        <v>6</v>
      </c>
      <c r="T311" s="15" t="s">
        <v>129</v>
      </c>
      <c r="U311" s="9" t="s">
        <v>164</v>
      </c>
      <c r="V311" s="6"/>
    </row>
    <row r="312" spans="1:22" ht="63" customHeight="1">
      <c r="A312" s="4">
        <f t="shared" si="9"/>
        <v>309</v>
      </c>
      <c r="B312" s="29" t="s">
        <v>1903</v>
      </c>
      <c r="C312" s="4"/>
      <c r="D312" s="4" t="s">
        <v>82</v>
      </c>
      <c r="E312" s="4"/>
      <c r="F312" s="4" t="s">
        <v>122</v>
      </c>
      <c r="G312" s="4" t="s">
        <v>132</v>
      </c>
      <c r="H312" s="4">
        <v>243608</v>
      </c>
      <c r="I312" s="4"/>
      <c r="J312" s="29">
        <v>44564</v>
      </c>
      <c r="K312" s="99" t="s">
        <v>1119</v>
      </c>
      <c r="L312" s="38"/>
      <c r="M312" s="10"/>
      <c r="N312" s="10" t="s">
        <v>1339</v>
      </c>
      <c r="O312" s="32" t="s">
        <v>1331</v>
      </c>
      <c r="P312" s="7" t="s">
        <v>126</v>
      </c>
      <c r="Q312" s="6" t="s">
        <v>411</v>
      </c>
      <c r="R312" s="29">
        <v>44568</v>
      </c>
      <c r="S312" s="9">
        <v>7</v>
      </c>
      <c r="T312" s="15" t="s">
        <v>129</v>
      </c>
      <c r="U312" s="9" t="s">
        <v>540</v>
      </c>
      <c r="V312" s="6"/>
    </row>
    <row r="313" spans="1:22" ht="63" customHeight="1">
      <c r="A313" s="4">
        <f t="shared" si="9"/>
        <v>310</v>
      </c>
      <c r="B313" s="29" t="s">
        <v>1903</v>
      </c>
      <c r="C313" s="4"/>
      <c r="D313" s="4" t="s">
        <v>76</v>
      </c>
      <c r="E313" s="4"/>
      <c r="F313" s="4" t="s">
        <v>162</v>
      </c>
      <c r="G313" s="4" t="s">
        <v>132</v>
      </c>
      <c r="H313" s="4">
        <v>244912</v>
      </c>
      <c r="I313" s="4"/>
      <c r="J313" s="29">
        <v>44536</v>
      </c>
      <c r="K313" s="38"/>
      <c r="L313" s="123" t="s">
        <v>1340</v>
      </c>
      <c r="M313" s="10"/>
      <c r="N313" s="10" t="s">
        <v>1341</v>
      </c>
      <c r="O313" s="32" t="s">
        <v>1331</v>
      </c>
      <c r="P313" s="7" t="s">
        <v>126</v>
      </c>
      <c r="Q313" s="6" t="s">
        <v>713</v>
      </c>
      <c r="R313" s="29">
        <v>44568</v>
      </c>
      <c r="S313" s="9">
        <v>8</v>
      </c>
      <c r="T313" s="15" t="s">
        <v>129</v>
      </c>
      <c r="U313" s="9" t="s">
        <v>478</v>
      </c>
      <c r="V313" s="6"/>
    </row>
    <row r="314" spans="1:22" ht="63" customHeight="1">
      <c r="A314" s="4">
        <f t="shared" si="9"/>
        <v>311</v>
      </c>
      <c r="B314" s="32" t="s">
        <v>1342</v>
      </c>
      <c r="C314" s="4"/>
      <c r="D314" s="4" t="s">
        <v>74</v>
      </c>
      <c r="E314" s="4"/>
      <c r="F314" s="4" t="s">
        <v>162</v>
      </c>
      <c r="G314" s="4" t="s">
        <v>132</v>
      </c>
      <c r="H314" s="4">
        <v>245539</v>
      </c>
      <c r="I314" s="4"/>
      <c r="J314" s="29">
        <v>44555</v>
      </c>
      <c r="K314" s="99" t="s">
        <v>1343</v>
      </c>
      <c r="L314" s="38"/>
      <c r="M314" s="10"/>
      <c r="N314" s="10" t="s">
        <v>1344</v>
      </c>
      <c r="O314" s="32" t="s">
        <v>1305</v>
      </c>
      <c r="P314" s="7" t="s">
        <v>126</v>
      </c>
      <c r="Q314" s="6" t="s">
        <v>1070</v>
      </c>
      <c r="R314" s="29">
        <v>44569</v>
      </c>
      <c r="S314" s="9">
        <v>1</v>
      </c>
      <c r="T314" s="15" t="s">
        <v>129</v>
      </c>
      <c r="U314" s="9" t="s">
        <v>568</v>
      </c>
      <c r="V314" s="6"/>
    </row>
    <row r="315" spans="1:22" ht="63" customHeight="1">
      <c r="A315" s="4">
        <f t="shared" si="9"/>
        <v>312</v>
      </c>
      <c r="B315" s="29" t="s">
        <v>1904</v>
      </c>
      <c r="C315" s="4"/>
      <c r="D315" s="4" t="s">
        <v>80</v>
      </c>
      <c r="E315" s="4"/>
      <c r="F315" s="4" t="s">
        <v>162</v>
      </c>
      <c r="G315" s="4" t="s">
        <v>132</v>
      </c>
      <c r="H315" s="4">
        <v>244954</v>
      </c>
      <c r="I315" s="4"/>
      <c r="J315" s="29">
        <v>44560</v>
      </c>
      <c r="K315" s="38"/>
      <c r="L315" s="123" t="s">
        <v>193</v>
      </c>
      <c r="M315" s="10"/>
      <c r="N315" s="10" t="s">
        <v>1345</v>
      </c>
      <c r="O315" s="32" t="s">
        <v>1305</v>
      </c>
      <c r="P315" s="7" t="s">
        <v>126</v>
      </c>
      <c r="Q315" s="6" t="s">
        <v>528</v>
      </c>
      <c r="R315" s="29">
        <v>44569</v>
      </c>
      <c r="S315" s="9">
        <v>2</v>
      </c>
      <c r="T315" s="15" t="s">
        <v>129</v>
      </c>
      <c r="U315" s="9" t="s">
        <v>563</v>
      </c>
      <c r="V315" s="6"/>
    </row>
    <row r="316" spans="1:22" ht="63" customHeight="1">
      <c r="A316" s="4">
        <f t="shared" si="9"/>
        <v>313</v>
      </c>
      <c r="B316" s="29" t="s">
        <v>1904</v>
      </c>
      <c r="C316" s="4"/>
      <c r="D316" s="4" t="s">
        <v>84</v>
      </c>
      <c r="E316" s="4"/>
      <c r="F316" s="4" t="s">
        <v>162</v>
      </c>
      <c r="G316" s="4" t="s">
        <v>132</v>
      </c>
      <c r="H316" s="4">
        <v>245468</v>
      </c>
      <c r="I316" s="4"/>
      <c r="J316" s="29">
        <v>44567</v>
      </c>
      <c r="K316" s="99" t="s">
        <v>1115</v>
      </c>
      <c r="L316" s="38"/>
      <c r="M316" s="10"/>
      <c r="N316" s="10" t="s">
        <v>1346</v>
      </c>
      <c r="O316" s="32" t="s">
        <v>1305</v>
      </c>
      <c r="P316" s="7" t="s">
        <v>126</v>
      </c>
      <c r="Q316" s="6" t="s">
        <v>1087</v>
      </c>
      <c r="R316" s="29">
        <v>44569</v>
      </c>
      <c r="S316" s="9">
        <v>3</v>
      </c>
      <c r="T316" s="15" t="s">
        <v>129</v>
      </c>
      <c r="U316" s="9" t="s">
        <v>1094</v>
      </c>
      <c r="V316" s="6"/>
    </row>
    <row r="317" spans="1:22" ht="63" customHeight="1">
      <c r="A317" s="4">
        <f t="shared" si="9"/>
        <v>314</v>
      </c>
      <c r="B317" s="29" t="s">
        <v>1904</v>
      </c>
      <c r="C317" s="4"/>
      <c r="D317" s="4" t="s">
        <v>82</v>
      </c>
      <c r="E317" s="4"/>
      <c r="F317" s="4" t="s">
        <v>122</v>
      </c>
      <c r="G317" s="4" t="s">
        <v>132</v>
      </c>
      <c r="H317" s="4">
        <v>243608</v>
      </c>
      <c r="I317" s="4"/>
      <c r="J317" s="29">
        <v>44564</v>
      </c>
      <c r="K317" s="99" t="s">
        <v>1138</v>
      </c>
      <c r="L317" s="38"/>
      <c r="M317" s="10"/>
      <c r="N317" s="10" t="s">
        <v>1347</v>
      </c>
      <c r="O317" s="32" t="s">
        <v>1305</v>
      </c>
      <c r="P317" s="7" t="s">
        <v>126</v>
      </c>
      <c r="Q317" s="6" t="s">
        <v>532</v>
      </c>
      <c r="R317" s="29">
        <v>44569</v>
      </c>
      <c r="S317" s="9">
        <v>4</v>
      </c>
      <c r="T317" s="15" t="s">
        <v>129</v>
      </c>
      <c r="U317" s="9" t="s">
        <v>1078</v>
      </c>
      <c r="V317" s="6"/>
    </row>
    <row r="318" spans="1:22" ht="63" customHeight="1">
      <c r="A318" s="4">
        <f t="shared" si="9"/>
        <v>315</v>
      </c>
      <c r="B318" s="29">
        <v>44569</v>
      </c>
      <c r="C318" s="4"/>
      <c r="D318" s="4" t="s">
        <v>98</v>
      </c>
      <c r="E318" s="4"/>
      <c r="F318" s="4" t="s">
        <v>162</v>
      </c>
      <c r="G318" s="4" t="s">
        <v>132</v>
      </c>
      <c r="H318" s="4">
        <v>245778</v>
      </c>
      <c r="I318" s="4"/>
      <c r="J318" s="29">
        <v>44564</v>
      </c>
      <c r="K318" s="99" t="s">
        <v>1138</v>
      </c>
      <c r="L318" s="38"/>
      <c r="M318" s="10"/>
      <c r="N318" s="10" t="s">
        <v>1348</v>
      </c>
      <c r="O318" s="32" t="s">
        <v>1349</v>
      </c>
      <c r="P318" s="7" t="s">
        <v>126</v>
      </c>
      <c r="Q318" s="6" t="s">
        <v>289</v>
      </c>
      <c r="R318" s="29">
        <v>44569</v>
      </c>
      <c r="S318" s="9">
        <v>5</v>
      </c>
      <c r="T318" s="15" t="s">
        <v>129</v>
      </c>
      <c r="U318" s="9" t="s">
        <v>1168</v>
      </c>
      <c r="V318" s="6"/>
    </row>
    <row r="319" spans="1:22" ht="63" customHeight="1">
      <c r="A319" s="4">
        <f t="shared" si="9"/>
        <v>316</v>
      </c>
      <c r="B319" s="29" t="s">
        <v>1904</v>
      </c>
      <c r="C319" s="4"/>
      <c r="D319" s="4" t="s">
        <v>76</v>
      </c>
      <c r="E319" s="4"/>
      <c r="F319" s="4" t="s">
        <v>162</v>
      </c>
      <c r="G319" s="4" t="s">
        <v>132</v>
      </c>
      <c r="H319" s="4">
        <v>244912</v>
      </c>
      <c r="I319" s="4"/>
      <c r="J319" s="29">
        <v>44536</v>
      </c>
      <c r="K319" s="38"/>
      <c r="L319" s="123" t="s">
        <v>1350</v>
      </c>
      <c r="M319" s="10"/>
      <c r="N319" s="10" t="s">
        <v>1351</v>
      </c>
      <c r="O319" s="32" t="s">
        <v>1349</v>
      </c>
      <c r="P319" s="7" t="s">
        <v>126</v>
      </c>
      <c r="Q319" s="6" t="s">
        <v>1126</v>
      </c>
      <c r="R319" s="29">
        <v>44569</v>
      </c>
      <c r="S319" s="9">
        <v>6</v>
      </c>
      <c r="T319" s="15" t="s">
        <v>129</v>
      </c>
      <c r="U319" s="9" t="s">
        <v>946</v>
      </c>
      <c r="V319" s="6"/>
    </row>
    <row r="320" spans="1:22" ht="63" customHeight="1">
      <c r="A320" s="4">
        <f t="shared" si="9"/>
        <v>317</v>
      </c>
      <c r="B320" s="29" t="s">
        <v>1904</v>
      </c>
      <c r="C320" s="4"/>
      <c r="D320" s="4" t="s">
        <v>86</v>
      </c>
      <c r="E320" s="4"/>
      <c r="F320" s="4" t="s">
        <v>162</v>
      </c>
      <c r="G320" s="4" t="s">
        <v>132</v>
      </c>
      <c r="H320" s="4">
        <v>245978</v>
      </c>
      <c r="I320" s="4"/>
      <c r="J320" s="29">
        <v>44569</v>
      </c>
      <c r="K320" s="99" t="s">
        <v>1097</v>
      </c>
      <c r="L320" s="38"/>
      <c r="M320" s="10"/>
      <c r="N320" s="10" t="s">
        <v>1352</v>
      </c>
      <c r="O320" s="32" t="s">
        <v>1349</v>
      </c>
      <c r="P320" s="7" t="s">
        <v>126</v>
      </c>
      <c r="Q320" s="6" t="s">
        <v>1091</v>
      </c>
      <c r="R320" s="29">
        <v>44569</v>
      </c>
      <c r="S320" s="9">
        <v>7</v>
      </c>
      <c r="T320" s="15" t="s">
        <v>129</v>
      </c>
      <c r="U320" s="9" t="s">
        <v>943</v>
      </c>
      <c r="V320" s="6"/>
    </row>
    <row r="321" spans="1:22" ht="63" customHeight="1">
      <c r="A321" s="4">
        <f t="shared" ref="A321:A352" si="10">A320+1</f>
        <v>318</v>
      </c>
      <c r="B321" s="29" t="s">
        <v>2998</v>
      </c>
      <c r="C321" s="4"/>
      <c r="D321" s="4" t="s">
        <v>88</v>
      </c>
      <c r="E321" s="4"/>
      <c r="F321" s="4" t="s">
        <v>162</v>
      </c>
      <c r="G321" s="4" t="s">
        <v>132</v>
      </c>
      <c r="H321" s="238">
        <v>283</v>
      </c>
      <c r="I321" s="4"/>
      <c r="J321" s="29">
        <v>44570</v>
      </c>
      <c r="K321" s="99" t="s">
        <v>1097</v>
      </c>
      <c r="L321" s="38"/>
      <c r="M321" s="10"/>
      <c r="N321" s="10" t="s">
        <v>1353</v>
      </c>
      <c r="O321" s="32" t="s">
        <v>1349</v>
      </c>
      <c r="P321" s="7" t="s">
        <v>126</v>
      </c>
      <c r="Q321" s="6" t="s">
        <v>842</v>
      </c>
      <c r="R321" s="29">
        <v>44570</v>
      </c>
      <c r="S321" s="9">
        <v>1</v>
      </c>
      <c r="T321" s="15" t="s">
        <v>129</v>
      </c>
      <c r="U321" s="9" t="s">
        <v>1000</v>
      </c>
      <c r="V321" s="6"/>
    </row>
    <row r="322" spans="1:22" ht="63" customHeight="1">
      <c r="A322" s="4">
        <f t="shared" si="10"/>
        <v>319</v>
      </c>
      <c r="B322" s="29" t="s">
        <v>1905</v>
      </c>
      <c r="C322" s="4"/>
      <c r="D322" s="4" t="s">
        <v>84</v>
      </c>
      <c r="E322" s="4"/>
      <c r="F322" s="4" t="s">
        <v>162</v>
      </c>
      <c r="G322" s="4" t="s">
        <v>132</v>
      </c>
      <c r="H322" s="4">
        <v>245468</v>
      </c>
      <c r="I322" s="4"/>
      <c r="J322" s="29">
        <v>44567</v>
      </c>
      <c r="K322" s="99" t="s">
        <v>1101</v>
      </c>
      <c r="L322" s="38"/>
      <c r="M322" s="10"/>
      <c r="N322" s="10" t="s">
        <v>1354</v>
      </c>
      <c r="O322" s="32" t="s">
        <v>1349</v>
      </c>
      <c r="P322" s="7" t="s">
        <v>126</v>
      </c>
      <c r="Q322" s="6" t="s">
        <v>1279</v>
      </c>
      <c r="R322" s="29">
        <v>44570</v>
      </c>
      <c r="S322" s="9">
        <v>2</v>
      </c>
      <c r="T322" s="15" t="s">
        <v>129</v>
      </c>
      <c r="U322" s="9" t="s">
        <v>1155</v>
      </c>
      <c r="V322" s="6"/>
    </row>
    <row r="323" spans="1:22" ht="63" customHeight="1">
      <c r="A323" s="4">
        <f t="shared" si="10"/>
        <v>320</v>
      </c>
      <c r="B323" s="32" t="s">
        <v>1355</v>
      </c>
      <c r="C323" s="4"/>
      <c r="D323" s="4" t="s">
        <v>74</v>
      </c>
      <c r="E323" s="4"/>
      <c r="F323" s="4" t="s">
        <v>162</v>
      </c>
      <c r="G323" s="4" t="s">
        <v>132</v>
      </c>
      <c r="H323" s="4">
        <v>245539</v>
      </c>
      <c r="I323" s="4"/>
      <c r="J323" s="29">
        <v>44555</v>
      </c>
      <c r="K323" s="99" t="s">
        <v>1356</v>
      </c>
      <c r="L323" s="38"/>
      <c r="M323" s="10"/>
      <c r="N323" s="10" t="s">
        <v>1357</v>
      </c>
      <c r="O323" s="32" t="s">
        <v>1358</v>
      </c>
      <c r="P323" s="7" t="s">
        <v>126</v>
      </c>
      <c r="Q323" s="6" t="s">
        <v>1359</v>
      </c>
      <c r="R323" s="29">
        <v>44570</v>
      </c>
      <c r="S323" s="9">
        <v>3</v>
      </c>
      <c r="T323" s="15" t="s">
        <v>129</v>
      </c>
      <c r="U323" s="9" t="s">
        <v>1360</v>
      </c>
      <c r="V323" s="6"/>
    </row>
    <row r="324" spans="1:22" ht="63" customHeight="1">
      <c r="A324" s="4">
        <f t="shared" si="10"/>
        <v>321</v>
      </c>
      <c r="B324" s="29" t="s">
        <v>1905</v>
      </c>
      <c r="C324" s="4"/>
      <c r="D324" s="4" t="s">
        <v>82</v>
      </c>
      <c r="E324" s="4"/>
      <c r="F324" s="4" t="s">
        <v>122</v>
      </c>
      <c r="G324" s="4" t="s">
        <v>132</v>
      </c>
      <c r="H324" s="4">
        <v>243608</v>
      </c>
      <c r="I324" s="4"/>
      <c r="J324" s="29">
        <v>44564</v>
      </c>
      <c r="K324" s="99" t="s">
        <v>1163</v>
      </c>
      <c r="L324" s="38"/>
      <c r="M324" s="10"/>
      <c r="N324" s="10" t="s">
        <v>1361</v>
      </c>
      <c r="O324" s="32" t="s">
        <v>1358</v>
      </c>
      <c r="P324" s="7" t="s">
        <v>126</v>
      </c>
      <c r="Q324" s="6" t="s">
        <v>1362</v>
      </c>
      <c r="R324" s="29">
        <v>44570</v>
      </c>
      <c r="S324" s="9">
        <v>4</v>
      </c>
      <c r="T324" s="15" t="s">
        <v>129</v>
      </c>
      <c r="U324" s="9" t="s">
        <v>1363</v>
      </c>
      <c r="V324" s="6"/>
    </row>
    <row r="325" spans="1:22" ht="63" customHeight="1">
      <c r="A325" s="4">
        <f t="shared" si="10"/>
        <v>322</v>
      </c>
      <c r="B325" s="29" t="s">
        <v>1905</v>
      </c>
      <c r="C325" s="4"/>
      <c r="D325" s="4" t="s">
        <v>76</v>
      </c>
      <c r="E325" s="4"/>
      <c r="F325" s="4" t="s">
        <v>162</v>
      </c>
      <c r="G325" s="4" t="s">
        <v>132</v>
      </c>
      <c r="H325" s="4">
        <v>244912</v>
      </c>
      <c r="I325" s="4"/>
      <c r="J325" s="29">
        <v>44536</v>
      </c>
      <c r="K325" s="38"/>
      <c r="L325" s="123" t="s">
        <v>1364</v>
      </c>
      <c r="M325" s="10" t="s">
        <v>1365</v>
      </c>
      <c r="N325" s="10" t="s">
        <v>1366</v>
      </c>
      <c r="O325" s="32" t="s">
        <v>1358</v>
      </c>
      <c r="P325" s="7" t="s">
        <v>126</v>
      </c>
      <c r="Q325" s="6" t="s">
        <v>1367</v>
      </c>
      <c r="R325" s="29">
        <v>44570</v>
      </c>
      <c r="S325" s="9">
        <v>5</v>
      </c>
      <c r="T325" s="15" t="s">
        <v>129</v>
      </c>
      <c r="U325" s="9" t="s">
        <v>1368</v>
      </c>
      <c r="V325" s="6"/>
    </row>
    <row r="326" spans="1:22" ht="63" customHeight="1">
      <c r="A326" s="4">
        <f t="shared" si="10"/>
        <v>323</v>
      </c>
      <c r="B326" s="29">
        <v>44570</v>
      </c>
      <c r="C326" s="4"/>
      <c r="D326" s="4" t="s">
        <v>98</v>
      </c>
      <c r="E326" s="4"/>
      <c r="F326" s="4" t="s">
        <v>162</v>
      </c>
      <c r="G326" s="4" t="s">
        <v>132</v>
      </c>
      <c r="H326" s="4">
        <v>245778</v>
      </c>
      <c r="I326" s="4"/>
      <c r="J326" s="29">
        <v>44564</v>
      </c>
      <c r="K326" s="99" t="s">
        <v>1163</v>
      </c>
      <c r="L326" s="38"/>
      <c r="M326" s="10"/>
      <c r="N326" s="10" t="s">
        <v>1369</v>
      </c>
      <c r="O326" s="32" t="s">
        <v>1358</v>
      </c>
      <c r="P326" s="7" t="s">
        <v>126</v>
      </c>
      <c r="Q326" s="6" t="s">
        <v>1370</v>
      </c>
      <c r="R326" s="29">
        <v>44570</v>
      </c>
      <c r="S326" s="9">
        <v>6</v>
      </c>
      <c r="T326" s="15" t="s">
        <v>129</v>
      </c>
      <c r="U326" s="9" t="s">
        <v>1371</v>
      </c>
      <c r="V326" s="6"/>
    </row>
    <row r="327" spans="1:22" ht="63" customHeight="1">
      <c r="A327" s="4">
        <f t="shared" si="10"/>
        <v>324</v>
      </c>
      <c r="B327" s="3" t="s">
        <v>1372</v>
      </c>
      <c r="C327" s="4"/>
      <c r="D327" s="4" t="s">
        <v>57</v>
      </c>
      <c r="E327" s="4"/>
      <c r="F327" s="4" t="s">
        <v>162</v>
      </c>
      <c r="G327" s="4" t="s">
        <v>226</v>
      </c>
      <c r="H327" s="4" t="s">
        <v>1373</v>
      </c>
      <c r="I327" s="4" t="s">
        <v>227</v>
      </c>
      <c r="J327" s="38"/>
      <c r="K327" s="38"/>
      <c r="L327" s="38"/>
      <c r="M327" s="10" t="s">
        <v>1374</v>
      </c>
      <c r="N327" s="10" t="s">
        <v>1375</v>
      </c>
      <c r="O327" s="32" t="s">
        <v>1349</v>
      </c>
      <c r="P327" s="7" t="s">
        <v>126</v>
      </c>
      <c r="Q327" s="6" t="s">
        <v>1158</v>
      </c>
      <c r="R327" s="29">
        <v>44571</v>
      </c>
      <c r="S327" s="9">
        <v>1</v>
      </c>
      <c r="T327" s="15" t="s">
        <v>129</v>
      </c>
      <c r="U327" s="9" t="s">
        <v>1103</v>
      </c>
      <c r="V327" s="6"/>
    </row>
    <row r="328" spans="1:22" ht="63" customHeight="1">
      <c r="A328" s="4">
        <f t="shared" si="10"/>
        <v>325</v>
      </c>
      <c r="B328" s="3" t="s">
        <v>1376</v>
      </c>
      <c r="C328" s="4"/>
      <c r="D328" s="4" t="s">
        <v>1377</v>
      </c>
      <c r="E328" s="4"/>
      <c r="F328" s="4" t="s">
        <v>162</v>
      </c>
      <c r="G328" s="4" t="s">
        <v>226</v>
      </c>
      <c r="H328" s="4" t="s">
        <v>1378</v>
      </c>
      <c r="I328" s="4" t="s">
        <v>227</v>
      </c>
      <c r="J328" s="38"/>
      <c r="K328" s="38"/>
      <c r="L328" s="38"/>
      <c r="M328" s="10" t="s">
        <v>1374</v>
      </c>
      <c r="N328" s="10" t="s">
        <v>1379</v>
      </c>
      <c r="O328" s="32" t="s">
        <v>1349</v>
      </c>
      <c r="P328" s="7" t="s">
        <v>126</v>
      </c>
      <c r="Q328" s="6" t="s">
        <v>1074</v>
      </c>
      <c r="R328" s="29">
        <v>44571</v>
      </c>
      <c r="S328" s="9">
        <v>2</v>
      </c>
      <c r="T328" s="15" t="s">
        <v>129</v>
      </c>
      <c r="U328" s="9" t="s">
        <v>810</v>
      </c>
      <c r="V328" s="6"/>
    </row>
    <row r="329" spans="1:22" ht="63" customHeight="1">
      <c r="A329" s="4">
        <f t="shared" si="10"/>
        <v>326</v>
      </c>
      <c r="B329" s="3" t="s">
        <v>1380</v>
      </c>
      <c r="C329" s="4"/>
      <c r="D329" s="4" t="s">
        <v>1381</v>
      </c>
      <c r="E329" s="4"/>
      <c r="F329" s="4" t="s">
        <v>162</v>
      </c>
      <c r="G329" s="4" t="s">
        <v>226</v>
      </c>
      <c r="H329" s="4" t="s">
        <v>1382</v>
      </c>
      <c r="I329" s="4" t="s">
        <v>227</v>
      </c>
      <c r="J329" s="38"/>
      <c r="K329" s="38"/>
      <c r="L329" s="38"/>
      <c r="M329" s="10" t="s">
        <v>1383</v>
      </c>
      <c r="N329" s="10" t="s">
        <v>1384</v>
      </c>
      <c r="O329" s="32" t="s">
        <v>1349</v>
      </c>
      <c r="P329" s="7" t="s">
        <v>126</v>
      </c>
      <c r="Q329" s="6" t="s">
        <v>878</v>
      </c>
      <c r="R329" s="29">
        <v>44571</v>
      </c>
      <c r="S329" s="9">
        <v>3</v>
      </c>
      <c r="T329" s="15" t="s">
        <v>129</v>
      </c>
      <c r="U329" s="9" t="s">
        <v>1149</v>
      </c>
      <c r="V329" s="6"/>
    </row>
    <row r="330" spans="1:22" ht="63" customHeight="1">
      <c r="A330" s="4">
        <f t="shared" si="10"/>
        <v>327</v>
      </c>
      <c r="B330" s="3" t="s">
        <v>1385</v>
      </c>
      <c r="C330" s="4"/>
      <c r="D330" s="4" t="s">
        <v>1386</v>
      </c>
      <c r="E330" s="4"/>
      <c r="F330" s="4" t="s">
        <v>122</v>
      </c>
      <c r="G330" s="4" t="s">
        <v>226</v>
      </c>
      <c r="H330" s="4" t="s">
        <v>1387</v>
      </c>
      <c r="I330" s="4" t="s">
        <v>227</v>
      </c>
      <c r="J330" s="38"/>
      <c r="K330" s="38"/>
      <c r="L330" s="38"/>
      <c r="M330" s="10" t="s">
        <v>1388</v>
      </c>
      <c r="N330" s="10" t="s">
        <v>1389</v>
      </c>
      <c r="O330" s="32" t="s">
        <v>1349</v>
      </c>
      <c r="P330" s="7" t="s">
        <v>126</v>
      </c>
      <c r="Q330" s="6" t="s">
        <v>1129</v>
      </c>
      <c r="R330" s="29">
        <v>44571</v>
      </c>
      <c r="S330" s="9">
        <v>4</v>
      </c>
      <c r="T330" s="15" t="s">
        <v>129</v>
      </c>
      <c r="U330" s="9" t="s">
        <v>939</v>
      </c>
      <c r="V330" s="6"/>
    </row>
    <row r="331" spans="1:22" ht="63" customHeight="1">
      <c r="A331" s="4">
        <f t="shared" si="10"/>
        <v>328</v>
      </c>
      <c r="B331" s="3" t="s">
        <v>1390</v>
      </c>
      <c r="C331" s="4"/>
      <c r="D331" s="4" t="s">
        <v>8</v>
      </c>
      <c r="E331" s="4"/>
      <c r="F331" s="4" t="s">
        <v>122</v>
      </c>
      <c r="G331" s="4" t="s">
        <v>226</v>
      </c>
      <c r="H331" s="4" t="s">
        <v>1391</v>
      </c>
      <c r="I331" s="4" t="s">
        <v>227</v>
      </c>
      <c r="J331" s="38"/>
      <c r="K331" s="38"/>
      <c r="L331" s="38"/>
      <c r="M331" s="126" t="s">
        <v>1392</v>
      </c>
      <c r="N331" s="10" t="s">
        <v>1393</v>
      </c>
      <c r="O331" s="32" t="s">
        <v>1349</v>
      </c>
      <c r="P331" s="7" t="s">
        <v>126</v>
      </c>
      <c r="Q331" s="6" t="s">
        <v>1106</v>
      </c>
      <c r="R331" s="29">
        <v>44571</v>
      </c>
      <c r="S331" s="9">
        <v>5</v>
      </c>
      <c r="T331" s="15" t="s">
        <v>129</v>
      </c>
      <c r="U331" s="9" t="s">
        <v>1123</v>
      </c>
      <c r="V331" s="6"/>
    </row>
    <row r="332" spans="1:22" ht="63" customHeight="1">
      <c r="A332" s="4">
        <f t="shared" si="10"/>
        <v>329</v>
      </c>
      <c r="B332" s="3" t="s">
        <v>1394</v>
      </c>
      <c r="C332" s="4"/>
      <c r="D332" s="4" t="s">
        <v>1395</v>
      </c>
      <c r="E332" s="4"/>
      <c r="F332" s="4" t="s">
        <v>162</v>
      </c>
      <c r="G332" s="4" t="s">
        <v>226</v>
      </c>
      <c r="H332" s="4" t="s">
        <v>1396</v>
      </c>
      <c r="I332" s="4" t="s">
        <v>227</v>
      </c>
      <c r="J332" s="38"/>
      <c r="K332" s="38"/>
      <c r="L332" s="38"/>
      <c r="M332" s="10" t="s">
        <v>1397</v>
      </c>
      <c r="N332" s="10" t="s">
        <v>1398</v>
      </c>
      <c r="O332" s="32" t="s">
        <v>1358</v>
      </c>
      <c r="P332" s="7" t="s">
        <v>126</v>
      </c>
      <c r="Q332" s="6" t="s">
        <v>1399</v>
      </c>
      <c r="R332" s="29">
        <v>44571</v>
      </c>
      <c r="S332" s="9">
        <v>6</v>
      </c>
      <c r="T332" s="15" t="s">
        <v>129</v>
      </c>
      <c r="U332" s="9" t="s">
        <v>1400</v>
      </c>
      <c r="V332" s="6"/>
    </row>
    <row r="333" spans="1:22" ht="63" customHeight="1">
      <c r="A333" s="4">
        <f t="shared" si="10"/>
        <v>330</v>
      </c>
      <c r="B333" s="3" t="s">
        <v>1401</v>
      </c>
      <c r="C333" s="4"/>
      <c r="D333" s="4" t="s">
        <v>11</v>
      </c>
      <c r="E333" s="4"/>
      <c r="F333" s="4" t="s">
        <v>122</v>
      </c>
      <c r="G333" s="4" t="s">
        <v>226</v>
      </c>
      <c r="H333" s="4" t="s">
        <v>1402</v>
      </c>
      <c r="I333" s="4" t="s">
        <v>227</v>
      </c>
      <c r="J333" s="38"/>
      <c r="K333" s="38"/>
      <c r="L333" s="38"/>
      <c r="M333" s="126" t="s">
        <v>1403</v>
      </c>
      <c r="N333" s="10" t="s">
        <v>1404</v>
      </c>
      <c r="O333" s="32" t="s">
        <v>1358</v>
      </c>
      <c r="P333" s="7" t="s">
        <v>126</v>
      </c>
      <c r="Q333" s="6" t="s">
        <v>1405</v>
      </c>
      <c r="R333" s="29">
        <v>44571</v>
      </c>
      <c r="S333" s="9">
        <v>7</v>
      </c>
      <c r="T333" s="15" t="s">
        <v>129</v>
      </c>
      <c r="U333" s="9" t="s">
        <v>1406</v>
      </c>
      <c r="V333" s="6"/>
    </row>
    <row r="334" spans="1:22" ht="63" customHeight="1">
      <c r="A334" s="4">
        <f t="shared" si="10"/>
        <v>331</v>
      </c>
      <c r="B334" s="3" t="s">
        <v>1407</v>
      </c>
      <c r="C334" s="4"/>
      <c r="D334" s="4" t="s">
        <v>1408</v>
      </c>
      <c r="E334" s="4"/>
      <c r="F334" s="4" t="s">
        <v>162</v>
      </c>
      <c r="G334" s="4" t="s">
        <v>226</v>
      </c>
      <c r="H334" s="4" t="s">
        <v>1409</v>
      </c>
      <c r="I334" s="4" t="s">
        <v>227</v>
      </c>
      <c r="J334" s="38"/>
      <c r="K334" s="38"/>
      <c r="L334" s="38"/>
      <c r="M334" s="10" t="s">
        <v>1410</v>
      </c>
      <c r="N334" s="10" t="s">
        <v>1411</v>
      </c>
      <c r="O334" s="32" t="s">
        <v>1358</v>
      </c>
      <c r="P334" s="7" t="s">
        <v>126</v>
      </c>
      <c r="Q334" s="6" t="s">
        <v>1412</v>
      </c>
      <c r="R334" s="29">
        <v>44571</v>
      </c>
      <c r="S334" s="9">
        <v>8</v>
      </c>
      <c r="T334" s="15" t="s">
        <v>129</v>
      </c>
      <c r="U334" s="9" t="s">
        <v>1413</v>
      </c>
      <c r="V334" s="6"/>
    </row>
    <row r="335" spans="1:22" ht="63" customHeight="1">
      <c r="A335" s="4">
        <f t="shared" si="10"/>
        <v>332</v>
      </c>
      <c r="B335" s="3" t="s">
        <v>1414</v>
      </c>
      <c r="C335" s="4"/>
      <c r="D335" s="4" t="s">
        <v>72</v>
      </c>
      <c r="E335" s="4"/>
      <c r="F335" s="4" t="s">
        <v>162</v>
      </c>
      <c r="G335" s="4" t="s">
        <v>132</v>
      </c>
      <c r="H335" s="4">
        <v>245553</v>
      </c>
      <c r="I335" s="4"/>
      <c r="J335" s="29">
        <v>44555</v>
      </c>
      <c r="K335" s="38"/>
      <c r="L335" s="10" t="s">
        <v>298</v>
      </c>
      <c r="M335" s="10"/>
      <c r="N335" s="10" t="s">
        <v>1415</v>
      </c>
      <c r="O335" s="32" t="s">
        <v>1416</v>
      </c>
      <c r="P335" s="7" t="s">
        <v>126</v>
      </c>
      <c r="Q335" s="6" t="s">
        <v>858</v>
      </c>
      <c r="R335" s="29">
        <v>44571</v>
      </c>
      <c r="S335" s="9">
        <v>11</v>
      </c>
      <c r="T335" s="15" t="s">
        <v>129</v>
      </c>
      <c r="U335" s="9" t="s">
        <v>1212</v>
      </c>
      <c r="V335" s="6"/>
    </row>
    <row r="336" spans="1:22" ht="63" customHeight="1">
      <c r="A336" s="4">
        <f t="shared" si="10"/>
        <v>333</v>
      </c>
      <c r="B336" s="3" t="s">
        <v>1417</v>
      </c>
      <c r="C336" s="4"/>
      <c r="D336" s="4" t="s">
        <v>74</v>
      </c>
      <c r="E336" s="4"/>
      <c r="F336" s="4" t="s">
        <v>162</v>
      </c>
      <c r="G336" s="4" t="s">
        <v>132</v>
      </c>
      <c r="H336" s="4">
        <v>245539</v>
      </c>
      <c r="I336" s="4"/>
      <c r="J336" s="29">
        <v>44555</v>
      </c>
      <c r="K336" s="99" t="s">
        <v>1418</v>
      </c>
      <c r="L336" s="38"/>
      <c r="M336" s="10"/>
      <c r="N336" s="10" t="s">
        <v>1419</v>
      </c>
      <c r="O336" s="32" t="s">
        <v>1416</v>
      </c>
      <c r="P336" s="7" t="s">
        <v>126</v>
      </c>
      <c r="Q336" s="6" t="s">
        <v>1145</v>
      </c>
      <c r="R336" s="29">
        <v>44571</v>
      </c>
      <c r="S336" s="9">
        <v>12</v>
      </c>
      <c r="T336" s="15" t="s">
        <v>129</v>
      </c>
      <c r="U336" s="9" t="s">
        <v>1003</v>
      </c>
      <c r="V336" s="6"/>
    </row>
    <row r="337" spans="1:22" ht="63" customHeight="1">
      <c r="A337" s="4">
        <f t="shared" si="10"/>
        <v>334</v>
      </c>
      <c r="B337" s="3" t="s">
        <v>1420</v>
      </c>
      <c r="C337" s="4"/>
      <c r="D337" s="4" t="s">
        <v>68</v>
      </c>
      <c r="E337" s="4"/>
      <c r="F337" s="4" t="s">
        <v>162</v>
      </c>
      <c r="G337" s="4" t="s">
        <v>132</v>
      </c>
      <c r="H337" s="4">
        <v>245439</v>
      </c>
      <c r="I337" s="4" t="s">
        <v>192</v>
      </c>
      <c r="J337" s="29">
        <v>44551</v>
      </c>
      <c r="K337" s="38"/>
      <c r="L337" s="10" t="s">
        <v>298</v>
      </c>
      <c r="M337" s="10"/>
      <c r="N337" s="10" t="s">
        <v>1421</v>
      </c>
      <c r="O337" s="32" t="s">
        <v>1422</v>
      </c>
      <c r="P337" s="7" t="s">
        <v>126</v>
      </c>
      <c r="Q337" s="6" t="s">
        <v>914</v>
      </c>
      <c r="R337" s="29">
        <v>44571</v>
      </c>
      <c r="S337" s="9">
        <v>13</v>
      </c>
      <c r="T337" s="15" t="s">
        <v>129</v>
      </c>
      <c r="U337" s="9" t="s">
        <v>1215</v>
      </c>
      <c r="V337" s="6"/>
    </row>
    <row r="338" spans="1:22" ht="63" customHeight="1">
      <c r="A338" s="4">
        <f t="shared" si="10"/>
        <v>335</v>
      </c>
      <c r="B338" s="3" t="s">
        <v>1423</v>
      </c>
      <c r="C338" s="4"/>
      <c r="D338" s="4" t="s">
        <v>86</v>
      </c>
      <c r="E338" s="4"/>
      <c r="F338" s="4" t="s">
        <v>162</v>
      </c>
      <c r="G338" s="4" t="s">
        <v>132</v>
      </c>
      <c r="H338" s="4">
        <v>245978</v>
      </c>
      <c r="I338" s="4"/>
      <c r="J338" s="29">
        <v>44569</v>
      </c>
      <c r="K338" s="99" t="s">
        <v>1115</v>
      </c>
      <c r="L338" s="38"/>
      <c r="M338" s="10"/>
      <c r="N338" s="10" t="s">
        <v>1424</v>
      </c>
      <c r="O338" s="32" t="s">
        <v>1331</v>
      </c>
      <c r="P338" s="7" t="s">
        <v>126</v>
      </c>
      <c r="Q338" s="6" t="s">
        <v>763</v>
      </c>
      <c r="R338" s="29">
        <v>44571</v>
      </c>
      <c r="S338" s="9">
        <v>14</v>
      </c>
      <c r="T338" s="15" t="s">
        <v>129</v>
      </c>
      <c r="U338" s="9" t="s">
        <v>525</v>
      </c>
      <c r="V338" s="6"/>
    </row>
    <row r="339" spans="1:22" ht="63" customHeight="1">
      <c r="A339" s="4">
        <f t="shared" si="10"/>
        <v>336</v>
      </c>
      <c r="B339" s="3" t="s">
        <v>1425</v>
      </c>
      <c r="C339" s="4"/>
      <c r="D339" s="4" t="s">
        <v>82</v>
      </c>
      <c r="E339" s="4"/>
      <c r="F339" s="4" t="s">
        <v>122</v>
      </c>
      <c r="G339" s="4" t="s">
        <v>132</v>
      </c>
      <c r="H339" s="4">
        <v>243608</v>
      </c>
      <c r="I339" s="4"/>
      <c r="J339" s="29">
        <v>44564</v>
      </c>
      <c r="K339" s="99" t="s">
        <v>1216</v>
      </c>
      <c r="L339" s="38"/>
      <c r="M339" s="10"/>
      <c r="N339" s="10" t="s">
        <v>1426</v>
      </c>
      <c r="O339" s="32" t="s">
        <v>1301</v>
      </c>
      <c r="P339" s="7" t="s">
        <v>126</v>
      </c>
      <c r="Q339" s="6" t="s">
        <v>173</v>
      </c>
      <c r="R339" s="29">
        <v>44571</v>
      </c>
      <c r="S339" s="9">
        <v>15</v>
      </c>
      <c r="T339" s="15" t="s">
        <v>129</v>
      </c>
      <c r="U339" s="9" t="s">
        <v>590</v>
      </c>
      <c r="V339" s="6"/>
    </row>
    <row r="340" spans="1:22" ht="63" customHeight="1">
      <c r="A340" s="4">
        <f t="shared" si="10"/>
        <v>337</v>
      </c>
      <c r="B340" s="3" t="s">
        <v>1427</v>
      </c>
      <c r="C340" s="4"/>
      <c r="D340" s="4" t="s">
        <v>84</v>
      </c>
      <c r="E340" s="4"/>
      <c r="F340" s="4" t="s">
        <v>162</v>
      </c>
      <c r="G340" s="4" t="s">
        <v>132</v>
      </c>
      <c r="H340" s="4">
        <v>245468</v>
      </c>
      <c r="I340" s="4"/>
      <c r="J340" s="29">
        <v>44567</v>
      </c>
      <c r="K340" s="99" t="s">
        <v>1119</v>
      </c>
      <c r="L340" s="38"/>
      <c r="M340" s="10"/>
      <c r="N340" s="10" t="s">
        <v>1428</v>
      </c>
      <c r="O340" s="32" t="s">
        <v>1301</v>
      </c>
      <c r="P340" s="7" t="s">
        <v>126</v>
      </c>
      <c r="Q340" s="6" t="s">
        <v>375</v>
      </c>
      <c r="R340" s="29">
        <v>44571</v>
      </c>
      <c r="S340" s="9">
        <v>16</v>
      </c>
      <c r="T340" s="15" t="s">
        <v>129</v>
      </c>
      <c r="U340" s="9" t="s">
        <v>1030</v>
      </c>
      <c r="V340" s="6"/>
    </row>
    <row r="341" spans="1:22" ht="63" customHeight="1">
      <c r="A341" s="4">
        <f t="shared" si="10"/>
        <v>338</v>
      </c>
      <c r="B341" s="3" t="s">
        <v>1429</v>
      </c>
      <c r="C341" s="4"/>
      <c r="D341" s="4" t="s">
        <v>88</v>
      </c>
      <c r="E341" s="4"/>
      <c r="F341" s="4" t="s">
        <v>162</v>
      </c>
      <c r="G341" s="4" t="s">
        <v>132</v>
      </c>
      <c r="H341" s="238">
        <v>283</v>
      </c>
      <c r="I341" s="4"/>
      <c r="J341" s="29">
        <v>44570</v>
      </c>
      <c r="K341" s="99" t="s">
        <v>1115</v>
      </c>
      <c r="L341" s="38"/>
      <c r="M341" s="10"/>
      <c r="N341" s="10" t="s">
        <v>1430</v>
      </c>
      <c r="O341" s="32" t="s">
        <v>1301</v>
      </c>
      <c r="P341" s="7" t="s">
        <v>126</v>
      </c>
      <c r="Q341" s="6" t="s">
        <v>628</v>
      </c>
      <c r="R341" s="29">
        <v>44571</v>
      </c>
      <c r="S341" s="9">
        <v>17</v>
      </c>
      <c r="T341" s="15" t="s">
        <v>129</v>
      </c>
      <c r="U341" s="9" t="s">
        <v>400</v>
      </c>
      <c r="V341" s="6"/>
    </row>
    <row r="342" spans="1:22" ht="63" customHeight="1">
      <c r="A342" s="4">
        <f t="shared" si="10"/>
        <v>339</v>
      </c>
      <c r="B342" s="29" t="s">
        <v>2999</v>
      </c>
      <c r="C342" s="4"/>
      <c r="D342" s="4" t="s">
        <v>88</v>
      </c>
      <c r="E342" s="4"/>
      <c r="F342" s="4" t="s">
        <v>162</v>
      </c>
      <c r="G342" s="4" t="s">
        <v>132</v>
      </c>
      <c r="H342" s="238">
        <v>283</v>
      </c>
      <c r="I342" s="4"/>
      <c r="J342" s="29">
        <v>44570</v>
      </c>
      <c r="K342" s="99" t="s">
        <v>1101</v>
      </c>
      <c r="L342" s="38"/>
      <c r="M342" s="10"/>
      <c r="N342" s="10" t="s">
        <v>1431</v>
      </c>
      <c r="O342" s="32" t="s">
        <v>1432</v>
      </c>
      <c r="P342" s="7" t="s">
        <v>126</v>
      </c>
      <c r="Q342" s="6" t="s">
        <v>504</v>
      </c>
      <c r="R342" s="29">
        <v>44572</v>
      </c>
      <c r="S342" s="9">
        <v>1</v>
      </c>
      <c r="T342" s="15" t="s">
        <v>129</v>
      </c>
      <c r="U342" s="9" t="s">
        <v>484</v>
      </c>
      <c r="V342" s="6"/>
    </row>
    <row r="343" spans="1:22" ht="63" customHeight="1">
      <c r="A343" s="4">
        <f t="shared" si="10"/>
        <v>340</v>
      </c>
      <c r="B343" s="29" t="s">
        <v>1912</v>
      </c>
      <c r="C343" s="4"/>
      <c r="D343" s="4" t="s">
        <v>90</v>
      </c>
      <c r="E343" s="4"/>
      <c r="F343" s="4" t="s">
        <v>162</v>
      </c>
      <c r="G343" s="4" t="s">
        <v>132</v>
      </c>
      <c r="H343" s="4">
        <v>245693</v>
      </c>
      <c r="I343" s="4"/>
      <c r="J343" s="29">
        <v>44571</v>
      </c>
      <c r="K343" s="99" t="s">
        <v>1097</v>
      </c>
      <c r="L343" s="38"/>
      <c r="M343" s="10"/>
      <c r="N343" s="10" t="s">
        <v>1433</v>
      </c>
      <c r="O343" s="32" t="s">
        <v>1432</v>
      </c>
      <c r="P343" s="7" t="s">
        <v>126</v>
      </c>
      <c r="Q343" s="6" t="s">
        <v>649</v>
      </c>
      <c r="R343" s="29">
        <v>44572</v>
      </c>
      <c r="S343" s="9">
        <v>2</v>
      </c>
      <c r="T343" s="15" t="s">
        <v>129</v>
      </c>
      <c r="U343" s="9" t="s">
        <v>242</v>
      </c>
      <c r="V343" s="6"/>
    </row>
    <row r="344" spans="1:22" ht="63" customHeight="1">
      <c r="A344" s="4">
        <f t="shared" si="10"/>
        <v>341</v>
      </c>
      <c r="B344" s="29" t="s">
        <v>1912</v>
      </c>
      <c r="C344" s="4"/>
      <c r="D344" s="4" t="s">
        <v>80</v>
      </c>
      <c r="E344" s="4"/>
      <c r="F344" s="4" t="s">
        <v>162</v>
      </c>
      <c r="G344" s="4" t="s">
        <v>132</v>
      </c>
      <c r="H344" s="4">
        <v>244954</v>
      </c>
      <c r="I344" s="4"/>
      <c r="J344" s="29">
        <v>44560</v>
      </c>
      <c r="K344" s="38"/>
      <c r="L344" s="123" t="s">
        <v>1434</v>
      </c>
      <c r="M344" s="10"/>
      <c r="N344" s="10" t="s">
        <v>1435</v>
      </c>
      <c r="O344" s="32" t="s">
        <v>1432</v>
      </c>
      <c r="P344" s="7" t="s">
        <v>126</v>
      </c>
      <c r="Q344" s="6" t="s">
        <v>736</v>
      </c>
      <c r="R344" s="29">
        <v>44572</v>
      </c>
      <c r="S344" s="9">
        <v>3</v>
      </c>
      <c r="T344" s="15" t="s">
        <v>129</v>
      </c>
      <c r="U344" s="9" t="s">
        <v>149</v>
      </c>
      <c r="V344" s="6"/>
    </row>
    <row r="345" spans="1:22" ht="63" customHeight="1">
      <c r="A345" s="4">
        <f t="shared" si="10"/>
        <v>342</v>
      </c>
      <c r="B345" s="32" t="s">
        <v>1436</v>
      </c>
      <c r="C345" s="4"/>
      <c r="D345" s="4" t="s">
        <v>74</v>
      </c>
      <c r="E345" s="4"/>
      <c r="F345" s="4" t="s">
        <v>162</v>
      </c>
      <c r="G345" s="4" t="s">
        <v>132</v>
      </c>
      <c r="H345" s="4">
        <v>245539</v>
      </c>
      <c r="I345" s="4"/>
      <c r="J345" s="29">
        <v>44555</v>
      </c>
      <c r="K345" s="38"/>
      <c r="L345" s="123" t="s">
        <v>193</v>
      </c>
      <c r="M345" s="10"/>
      <c r="N345" s="10" t="s">
        <v>1437</v>
      </c>
      <c r="O345" s="32" t="s">
        <v>1432</v>
      </c>
      <c r="P345" s="7" t="s">
        <v>126</v>
      </c>
      <c r="Q345" s="6" t="s">
        <v>658</v>
      </c>
      <c r="R345" s="29">
        <v>44572</v>
      </c>
      <c r="S345" s="9">
        <v>4</v>
      </c>
      <c r="T345" s="15" t="s">
        <v>129</v>
      </c>
      <c r="U345" s="9" t="s">
        <v>653</v>
      </c>
      <c r="V345" s="6"/>
    </row>
    <row r="346" spans="1:22" ht="63" customHeight="1">
      <c r="A346" s="4">
        <f t="shared" si="10"/>
        <v>343</v>
      </c>
      <c r="B346" s="29" t="s">
        <v>1912</v>
      </c>
      <c r="C346" s="4"/>
      <c r="D346" s="4" t="s">
        <v>84</v>
      </c>
      <c r="E346" s="4"/>
      <c r="F346" s="4" t="s">
        <v>162</v>
      </c>
      <c r="G346" s="4" t="s">
        <v>132</v>
      </c>
      <c r="H346" s="4">
        <v>245468</v>
      </c>
      <c r="I346" s="4"/>
      <c r="J346" s="29">
        <v>44567</v>
      </c>
      <c r="K346" s="99" t="s">
        <v>1138</v>
      </c>
      <c r="L346" s="38"/>
      <c r="M346" s="10"/>
      <c r="N346" s="10" t="s">
        <v>1438</v>
      </c>
      <c r="O346" s="32" t="s">
        <v>1432</v>
      </c>
      <c r="P346" s="7" t="s">
        <v>126</v>
      </c>
      <c r="Q346" s="6" t="s">
        <v>826</v>
      </c>
      <c r="R346" s="29">
        <v>44572</v>
      </c>
      <c r="S346" s="9">
        <v>5</v>
      </c>
      <c r="T346" s="15" t="s">
        <v>129</v>
      </c>
      <c r="U346" s="9" t="s">
        <v>582</v>
      </c>
      <c r="V346" s="6"/>
    </row>
    <row r="347" spans="1:22" ht="63" customHeight="1">
      <c r="A347" s="4">
        <f t="shared" si="10"/>
        <v>344</v>
      </c>
      <c r="B347" s="29" t="s">
        <v>1912</v>
      </c>
      <c r="C347" s="4"/>
      <c r="D347" s="4" t="s">
        <v>98</v>
      </c>
      <c r="E347" s="4"/>
      <c r="F347" s="4" t="s">
        <v>162</v>
      </c>
      <c r="G347" s="4" t="s">
        <v>132</v>
      </c>
      <c r="H347" s="4">
        <v>245778</v>
      </c>
      <c r="I347" s="4"/>
      <c r="J347" s="29">
        <v>44564</v>
      </c>
      <c r="K347" s="38"/>
      <c r="L347" s="123" t="s">
        <v>193</v>
      </c>
      <c r="M347" s="10"/>
      <c r="N347" s="10" t="s">
        <v>1439</v>
      </c>
      <c r="O347" s="32" t="s">
        <v>1432</v>
      </c>
      <c r="P347" s="7" t="s">
        <v>126</v>
      </c>
      <c r="Q347" s="6" t="s">
        <v>602</v>
      </c>
      <c r="R347" s="29">
        <v>44572</v>
      </c>
      <c r="S347" s="9">
        <v>6</v>
      </c>
      <c r="T347" s="15" t="s">
        <v>129</v>
      </c>
      <c r="U347" s="9" t="s">
        <v>472</v>
      </c>
      <c r="V347" s="6"/>
    </row>
    <row r="348" spans="1:22" ht="63" customHeight="1">
      <c r="A348" s="4">
        <f t="shared" si="10"/>
        <v>345</v>
      </c>
      <c r="B348" s="29" t="s">
        <v>2999</v>
      </c>
      <c r="C348" s="4"/>
      <c r="D348" s="4" t="s">
        <v>92</v>
      </c>
      <c r="E348" s="4"/>
      <c r="F348" s="4" t="s">
        <v>162</v>
      </c>
      <c r="G348" s="4" t="s">
        <v>132</v>
      </c>
      <c r="H348" s="238">
        <v>440</v>
      </c>
      <c r="I348" s="4"/>
      <c r="J348" s="29">
        <v>44572</v>
      </c>
      <c r="K348" s="99" t="s">
        <v>1097</v>
      </c>
      <c r="L348" s="38"/>
      <c r="M348" s="10"/>
      <c r="N348" s="10" t="s">
        <v>1440</v>
      </c>
      <c r="O348" s="32" t="s">
        <v>1432</v>
      </c>
      <c r="P348" s="7" t="s">
        <v>126</v>
      </c>
      <c r="Q348" s="6" t="s">
        <v>546</v>
      </c>
      <c r="R348" s="29">
        <v>44572</v>
      </c>
      <c r="S348" s="9">
        <v>7</v>
      </c>
      <c r="T348" s="15" t="s">
        <v>129</v>
      </c>
      <c r="U348" s="9" t="s">
        <v>1323</v>
      </c>
      <c r="V348" s="6"/>
    </row>
    <row r="349" spans="1:22" ht="63" customHeight="1">
      <c r="A349" s="4">
        <f t="shared" si="10"/>
        <v>346</v>
      </c>
      <c r="B349" s="29" t="s">
        <v>1912</v>
      </c>
      <c r="C349" s="4"/>
      <c r="D349" s="4" t="s">
        <v>86</v>
      </c>
      <c r="E349" s="4"/>
      <c r="F349" s="4" t="s">
        <v>162</v>
      </c>
      <c r="G349" s="4" t="s">
        <v>132</v>
      </c>
      <c r="H349" s="4">
        <v>245978</v>
      </c>
      <c r="I349" s="4"/>
      <c r="J349" s="29">
        <v>44569</v>
      </c>
      <c r="K349" s="99" t="s">
        <v>1101</v>
      </c>
      <c r="L349" s="38"/>
      <c r="M349" s="10"/>
      <c r="N349" s="10" t="s">
        <v>1441</v>
      </c>
      <c r="O349" s="32" t="s">
        <v>1432</v>
      </c>
      <c r="P349" s="7" t="s">
        <v>126</v>
      </c>
      <c r="Q349" s="6" t="s">
        <v>863</v>
      </c>
      <c r="R349" s="29">
        <v>44572</v>
      </c>
      <c r="S349" s="9">
        <v>8</v>
      </c>
      <c r="T349" s="15" t="s">
        <v>129</v>
      </c>
      <c r="U349" s="9" t="s">
        <v>984</v>
      </c>
      <c r="V349" s="6"/>
    </row>
    <row r="350" spans="1:22" ht="63" customHeight="1">
      <c r="A350" s="4">
        <f t="shared" si="10"/>
        <v>347</v>
      </c>
      <c r="B350" s="3" t="s">
        <v>1442</v>
      </c>
      <c r="C350" s="4"/>
      <c r="D350" s="4" t="s">
        <v>86</v>
      </c>
      <c r="E350" s="4"/>
      <c r="F350" s="4" t="s">
        <v>162</v>
      </c>
      <c r="G350" s="4" t="s">
        <v>132</v>
      </c>
      <c r="H350" s="4">
        <v>245978</v>
      </c>
      <c r="I350" s="4"/>
      <c r="J350" s="29">
        <v>44569</v>
      </c>
      <c r="K350" s="99" t="s">
        <v>1119</v>
      </c>
      <c r="L350" s="38"/>
      <c r="M350" s="10"/>
      <c r="N350" s="10" t="s">
        <v>1443</v>
      </c>
      <c r="O350" s="32" t="s">
        <v>1444</v>
      </c>
      <c r="P350" s="7" t="s">
        <v>126</v>
      </c>
      <c r="Q350" s="6" t="s">
        <v>1091</v>
      </c>
      <c r="R350" s="29">
        <v>44573</v>
      </c>
      <c r="S350" s="9">
        <v>1</v>
      </c>
      <c r="T350" s="15" t="s">
        <v>129</v>
      </c>
      <c r="U350" s="9" t="s">
        <v>411</v>
      </c>
      <c r="V350" s="6"/>
    </row>
    <row r="351" spans="1:22" ht="63" customHeight="1">
      <c r="A351" s="4">
        <f t="shared" si="10"/>
        <v>348</v>
      </c>
      <c r="B351" s="3" t="s">
        <v>1445</v>
      </c>
      <c r="C351" s="4"/>
      <c r="D351" s="4" t="s">
        <v>88</v>
      </c>
      <c r="E351" s="4"/>
      <c r="F351" s="4" t="s">
        <v>162</v>
      </c>
      <c r="G351" s="4" t="s">
        <v>132</v>
      </c>
      <c r="H351" s="238">
        <v>283</v>
      </c>
      <c r="I351" s="4"/>
      <c r="J351" s="29">
        <v>44570</v>
      </c>
      <c r="K351" s="99" t="s">
        <v>1119</v>
      </c>
      <c r="L351" s="38"/>
      <c r="M351" s="10"/>
      <c r="N351" s="10" t="s">
        <v>1446</v>
      </c>
      <c r="O351" s="32" t="s">
        <v>1444</v>
      </c>
      <c r="P351" s="7" t="s">
        <v>126</v>
      </c>
      <c r="Q351" s="6" t="s">
        <v>878</v>
      </c>
      <c r="R351" s="29">
        <v>44573</v>
      </c>
      <c r="S351" s="9">
        <v>2</v>
      </c>
      <c r="T351" s="15" t="s">
        <v>129</v>
      </c>
      <c r="U351" s="9" t="s">
        <v>763</v>
      </c>
      <c r="V351" s="6"/>
    </row>
    <row r="352" spans="1:22" ht="63" customHeight="1">
      <c r="A352" s="4">
        <f t="shared" si="10"/>
        <v>349</v>
      </c>
      <c r="B352" s="3" t="s">
        <v>1447</v>
      </c>
      <c r="C352" s="4"/>
      <c r="D352" s="4" t="s">
        <v>90</v>
      </c>
      <c r="E352" s="4"/>
      <c r="F352" s="4" t="s">
        <v>162</v>
      </c>
      <c r="G352" s="4" t="s">
        <v>132</v>
      </c>
      <c r="H352" s="4">
        <v>245693</v>
      </c>
      <c r="I352" s="4"/>
      <c r="J352" s="29">
        <v>44571</v>
      </c>
      <c r="K352" s="99" t="s">
        <v>1115</v>
      </c>
      <c r="L352" s="38"/>
      <c r="M352" s="10"/>
      <c r="N352" s="10" t="s">
        <v>1448</v>
      </c>
      <c r="O352" s="32" t="s">
        <v>1444</v>
      </c>
      <c r="P352" s="7" t="s">
        <v>126</v>
      </c>
      <c r="Q352" s="6" t="s">
        <v>1013</v>
      </c>
      <c r="R352" s="29">
        <v>44573</v>
      </c>
      <c r="S352" s="9">
        <v>3</v>
      </c>
      <c r="T352" s="15" t="s">
        <v>129</v>
      </c>
      <c r="U352" s="9" t="s">
        <v>713</v>
      </c>
      <c r="V352" s="6"/>
    </row>
    <row r="353" spans="1:22" ht="63" customHeight="1">
      <c r="A353" s="4">
        <f t="shared" ref="A353:A371" si="11">A352+1</f>
        <v>350</v>
      </c>
      <c r="B353" s="3" t="s">
        <v>1449</v>
      </c>
      <c r="C353" s="4"/>
      <c r="D353" s="4" t="s">
        <v>84</v>
      </c>
      <c r="E353" s="4"/>
      <c r="F353" s="4" t="s">
        <v>162</v>
      </c>
      <c r="G353" s="4" t="s">
        <v>132</v>
      </c>
      <c r="H353" s="4">
        <v>245468</v>
      </c>
      <c r="I353" s="4"/>
      <c r="J353" s="29">
        <v>44567</v>
      </c>
      <c r="K353" s="99" t="s">
        <v>1163</v>
      </c>
      <c r="L353" s="38"/>
      <c r="M353" s="10"/>
      <c r="N353" s="10" t="s">
        <v>1450</v>
      </c>
      <c r="O353" s="32" t="s">
        <v>1444</v>
      </c>
      <c r="P353" s="7" t="s">
        <v>126</v>
      </c>
      <c r="Q353" s="6" t="s">
        <v>842</v>
      </c>
      <c r="R353" s="29">
        <v>44573</v>
      </c>
      <c r="S353" s="9">
        <v>4</v>
      </c>
      <c r="T353" s="15" t="s">
        <v>129</v>
      </c>
      <c r="U353" s="9" t="s">
        <v>173</v>
      </c>
      <c r="V353" s="6"/>
    </row>
    <row r="354" spans="1:22" ht="63" customHeight="1">
      <c r="A354" s="4">
        <f t="shared" si="11"/>
        <v>351</v>
      </c>
      <c r="B354" s="3" t="s">
        <v>1451</v>
      </c>
      <c r="C354" s="4"/>
      <c r="D354" s="4" t="s">
        <v>94</v>
      </c>
      <c r="E354" s="4"/>
      <c r="F354" s="4" t="s">
        <v>122</v>
      </c>
      <c r="G354" s="4" t="s">
        <v>132</v>
      </c>
      <c r="H354" s="4">
        <v>246128</v>
      </c>
      <c r="I354" s="4"/>
      <c r="J354" s="29">
        <v>44572</v>
      </c>
      <c r="K354" s="99" t="s">
        <v>1097</v>
      </c>
      <c r="L354" s="38"/>
      <c r="M354" s="10"/>
      <c r="N354" s="10" t="s">
        <v>1452</v>
      </c>
      <c r="O354" s="32" t="s">
        <v>1444</v>
      </c>
      <c r="P354" s="7" t="s">
        <v>126</v>
      </c>
      <c r="Q354" s="6" t="s">
        <v>1126</v>
      </c>
      <c r="R354" s="29">
        <v>44573</v>
      </c>
      <c r="S354" s="9">
        <v>5</v>
      </c>
      <c r="T354" s="15" t="s">
        <v>129</v>
      </c>
      <c r="U354" s="9" t="s">
        <v>289</v>
      </c>
      <c r="V354" s="6"/>
    </row>
    <row r="355" spans="1:22" ht="63" customHeight="1">
      <c r="A355" s="4">
        <f t="shared" si="11"/>
        <v>352</v>
      </c>
      <c r="B355" s="3" t="s">
        <v>1453</v>
      </c>
      <c r="C355" s="4"/>
      <c r="D355" s="4" t="s">
        <v>92</v>
      </c>
      <c r="E355" s="4"/>
      <c r="F355" s="4" t="s">
        <v>162</v>
      </c>
      <c r="G355" s="4" t="s">
        <v>132</v>
      </c>
      <c r="H355" s="238">
        <v>440</v>
      </c>
      <c r="I355" s="4"/>
      <c r="J355" s="29">
        <v>44572</v>
      </c>
      <c r="K355" s="99" t="s">
        <v>1115</v>
      </c>
      <c r="L355" s="38"/>
      <c r="M355" s="10"/>
      <c r="N355" s="10" t="s">
        <v>1454</v>
      </c>
      <c r="O355" s="32" t="s">
        <v>1455</v>
      </c>
      <c r="P355" s="7" t="s">
        <v>126</v>
      </c>
      <c r="Q355" s="6" t="s">
        <v>1456</v>
      </c>
      <c r="R355" s="29">
        <v>44573</v>
      </c>
      <c r="S355" s="9">
        <v>6</v>
      </c>
      <c r="T355" s="15" t="s">
        <v>129</v>
      </c>
      <c r="U355" s="9" t="s">
        <v>1457</v>
      </c>
      <c r="V355" s="6"/>
    </row>
    <row r="356" spans="1:22" ht="63" customHeight="1">
      <c r="A356" s="4">
        <f t="shared" si="11"/>
        <v>353</v>
      </c>
      <c r="B356" s="3" t="s">
        <v>1458</v>
      </c>
      <c r="C356" s="4"/>
      <c r="D356" s="4" t="s">
        <v>82</v>
      </c>
      <c r="E356" s="4"/>
      <c r="F356" s="4" t="s">
        <v>122</v>
      </c>
      <c r="G356" s="4" t="s">
        <v>132</v>
      </c>
      <c r="H356" s="4">
        <v>243608</v>
      </c>
      <c r="I356" s="4"/>
      <c r="J356" s="29">
        <v>44564</v>
      </c>
      <c r="K356" s="38"/>
      <c r="L356" s="10" t="s">
        <v>193</v>
      </c>
      <c r="M356" s="10"/>
      <c r="N356" s="10" t="s">
        <v>1459</v>
      </c>
      <c r="O356" s="32" t="s">
        <v>1455</v>
      </c>
      <c r="P356" s="7" t="s">
        <v>126</v>
      </c>
      <c r="Q356" s="6" t="s">
        <v>1460</v>
      </c>
      <c r="R356" s="29">
        <v>44573</v>
      </c>
      <c r="S356" s="9">
        <v>7</v>
      </c>
      <c r="T356" s="15" t="s">
        <v>129</v>
      </c>
      <c r="U356" s="9" t="s">
        <v>1461</v>
      </c>
      <c r="V356" s="6"/>
    </row>
    <row r="357" spans="1:22" ht="63" customHeight="1">
      <c r="A357" s="4">
        <f t="shared" si="11"/>
        <v>354</v>
      </c>
      <c r="B357" s="3" t="s">
        <v>1462</v>
      </c>
      <c r="C357" s="4"/>
      <c r="D357" s="4" t="s">
        <v>98</v>
      </c>
      <c r="E357" s="4"/>
      <c r="F357" s="4" t="s">
        <v>162</v>
      </c>
      <c r="G357" s="4" t="s">
        <v>132</v>
      </c>
      <c r="H357" s="4">
        <v>245778</v>
      </c>
      <c r="I357" s="4"/>
      <c r="J357" s="29">
        <v>44564</v>
      </c>
      <c r="K357" s="38"/>
      <c r="L357" s="10" t="s">
        <v>488</v>
      </c>
      <c r="M357" s="10"/>
      <c r="N357" s="10" t="s">
        <v>1463</v>
      </c>
      <c r="O357" s="32" t="s">
        <v>1455</v>
      </c>
      <c r="P357" s="7" t="s">
        <v>126</v>
      </c>
      <c r="Q357" s="6" t="s">
        <v>1464</v>
      </c>
      <c r="R357" s="29">
        <v>44573</v>
      </c>
      <c r="S357" s="9">
        <v>8</v>
      </c>
      <c r="T357" s="15" t="s">
        <v>129</v>
      </c>
      <c r="U357" s="9" t="s">
        <v>1465</v>
      </c>
      <c r="V357" s="6"/>
    </row>
    <row r="358" spans="1:22" ht="63" customHeight="1">
      <c r="A358" s="4">
        <f t="shared" si="11"/>
        <v>355</v>
      </c>
      <c r="B358" s="29" t="s">
        <v>1913</v>
      </c>
      <c r="C358" s="4"/>
      <c r="D358" s="4" t="s">
        <v>80</v>
      </c>
      <c r="E358" s="4"/>
      <c r="F358" s="4" t="s">
        <v>162</v>
      </c>
      <c r="G358" s="4" t="s">
        <v>132</v>
      </c>
      <c r="H358" s="4">
        <v>244954</v>
      </c>
      <c r="I358" s="4"/>
      <c r="J358" s="29">
        <v>44560</v>
      </c>
      <c r="K358" s="38"/>
      <c r="L358" s="123" t="s">
        <v>298</v>
      </c>
      <c r="M358" s="10"/>
      <c r="N358" s="10" t="s">
        <v>1466</v>
      </c>
      <c r="O358" s="32" t="s">
        <v>1455</v>
      </c>
      <c r="P358" s="7" t="s">
        <v>126</v>
      </c>
      <c r="Q358" s="6" t="s">
        <v>1467</v>
      </c>
      <c r="R358" s="29">
        <v>44574</v>
      </c>
      <c r="S358" s="9">
        <v>1</v>
      </c>
      <c r="T358" s="15" t="s">
        <v>129</v>
      </c>
      <c r="U358" s="9" t="s">
        <v>1468</v>
      </c>
      <c r="V358" s="6"/>
    </row>
    <row r="359" spans="1:22" ht="63" customHeight="1">
      <c r="A359" s="4">
        <f t="shared" si="11"/>
        <v>356</v>
      </c>
      <c r="B359" s="32" t="s">
        <v>1469</v>
      </c>
      <c r="C359" s="4"/>
      <c r="D359" s="4" t="s">
        <v>74</v>
      </c>
      <c r="E359" s="4"/>
      <c r="F359" s="4" t="s">
        <v>162</v>
      </c>
      <c r="G359" s="4" t="s">
        <v>132</v>
      </c>
      <c r="H359" s="4">
        <v>245539</v>
      </c>
      <c r="I359" s="4"/>
      <c r="J359" s="29">
        <v>44555</v>
      </c>
      <c r="K359" s="38"/>
      <c r="L359" s="123" t="s">
        <v>218</v>
      </c>
      <c r="M359" s="10"/>
      <c r="N359" s="10" t="s">
        <v>1470</v>
      </c>
      <c r="O359" s="32" t="s">
        <v>1455</v>
      </c>
      <c r="P359" s="7" t="s">
        <v>126</v>
      </c>
      <c r="Q359" s="6" t="s">
        <v>1471</v>
      </c>
      <c r="R359" s="29">
        <v>44574</v>
      </c>
      <c r="S359" s="9">
        <v>2</v>
      </c>
      <c r="T359" s="15" t="s">
        <v>129</v>
      </c>
      <c r="U359" s="9" t="s">
        <v>1472</v>
      </c>
      <c r="V359" s="6"/>
    </row>
    <row r="360" spans="1:22" ht="63" customHeight="1">
      <c r="A360" s="4">
        <f t="shared" si="11"/>
        <v>357</v>
      </c>
      <c r="B360" s="29" t="s">
        <v>3000</v>
      </c>
      <c r="C360" s="4"/>
      <c r="D360" s="4" t="s">
        <v>92</v>
      </c>
      <c r="E360" s="4"/>
      <c r="F360" s="4" t="s">
        <v>162</v>
      </c>
      <c r="G360" s="4" t="s">
        <v>132</v>
      </c>
      <c r="H360" s="238">
        <v>440</v>
      </c>
      <c r="I360" s="4"/>
      <c r="J360" s="29">
        <v>44572</v>
      </c>
      <c r="K360" s="99" t="s">
        <v>1101</v>
      </c>
      <c r="L360" s="38"/>
      <c r="M360" s="10"/>
      <c r="N360" s="10" t="s">
        <v>1473</v>
      </c>
      <c r="O360" s="32" t="s">
        <v>1455</v>
      </c>
      <c r="P360" s="7" t="s">
        <v>126</v>
      </c>
      <c r="Q360" s="6" t="s">
        <v>1474</v>
      </c>
      <c r="R360" s="29">
        <v>44574</v>
      </c>
      <c r="S360" s="9">
        <v>3</v>
      </c>
      <c r="T360" s="15" t="s">
        <v>129</v>
      </c>
      <c r="U360" s="9" t="s">
        <v>1475</v>
      </c>
      <c r="V360" s="6"/>
    </row>
    <row r="361" spans="1:22" ht="63" customHeight="1">
      <c r="A361" s="4">
        <f t="shared" si="11"/>
        <v>358</v>
      </c>
      <c r="B361" s="29" t="s">
        <v>1913</v>
      </c>
      <c r="C361" s="4"/>
      <c r="D361" s="4" t="s">
        <v>86</v>
      </c>
      <c r="E361" s="4"/>
      <c r="F361" s="4" t="s">
        <v>162</v>
      </c>
      <c r="G361" s="4" t="s">
        <v>132</v>
      </c>
      <c r="H361" s="4">
        <v>245978</v>
      </c>
      <c r="I361" s="4"/>
      <c r="J361" s="29">
        <v>44569</v>
      </c>
      <c r="K361" s="99" t="s">
        <v>1138</v>
      </c>
      <c r="L361" s="38"/>
      <c r="M361" s="10"/>
      <c r="N361" s="10" t="s">
        <v>1476</v>
      </c>
      <c r="O361" s="32" t="s">
        <v>1455</v>
      </c>
      <c r="P361" s="7" t="s">
        <v>126</v>
      </c>
      <c r="Q361" s="6" t="s">
        <v>1477</v>
      </c>
      <c r="R361" s="29">
        <v>44574</v>
      </c>
      <c r="S361" s="9">
        <v>4</v>
      </c>
      <c r="T361" s="15" t="s">
        <v>129</v>
      </c>
      <c r="U361" s="9" t="s">
        <v>1478</v>
      </c>
      <c r="V361" s="6"/>
    </row>
    <row r="362" spans="1:22" ht="63" customHeight="1">
      <c r="A362" s="4">
        <f t="shared" si="11"/>
        <v>359</v>
      </c>
      <c r="B362" s="29">
        <v>44574</v>
      </c>
      <c r="C362" s="4"/>
      <c r="D362" s="4" t="s">
        <v>78</v>
      </c>
      <c r="E362" s="4"/>
      <c r="F362" s="4" t="s">
        <v>162</v>
      </c>
      <c r="G362" s="4" t="s">
        <v>132</v>
      </c>
      <c r="H362" s="4">
        <v>245623</v>
      </c>
      <c r="I362" s="4"/>
      <c r="J362" s="29">
        <v>44557</v>
      </c>
      <c r="K362" s="38"/>
      <c r="L362" s="123" t="s">
        <v>298</v>
      </c>
      <c r="M362" s="10"/>
      <c r="N362" s="10" t="s">
        <v>1479</v>
      </c>
      <c r="O362" s="32" t="s">
        <v>1455</v>
      </c>
      <c r="P362" s="7" t="s">
        <v>126</v>
      </c>
      <c r="Q362" s="6" t="s">
        <v>1480</v>
      </c>
      <c r="R362" s="29">
        <v>44574</v>
      </c>
      <c r="S362" s="9">
        <v>5</v>
      </c>
      <c r="T362" s="15" t="s">
        <v>129</v>
      </c>
      <c r="U362" s="9" t="s">
        <v>1481</v>
      </c>
      <c r="V362" s="6"/>
    </row>
    <row r="363" spans="1:22" ht="63" customHeight="1">
      <c r="A363" s="4">
        <f t="shared" si="11"/>
        <v>360</v>
      </c>
      <c r="B363" s="29" t="s">
        <v>3000</v>
      </c>
      <c r="C363" s="4"/>
      <c r="D363" s="4" t="s">
        <v>88</v>
      </c>
      <c r="E363" s="4"/>
      <c r="F363" s="4" t="s">
        <v>162</v>
      </c>
      <c r="G363" s="4" t="s">
        <v>132</v>
      </c>
      <c r="H363" s="238">
        <v>283</v>
      </c>
      <c r="I363" s="4"/>
      <c r="J363" s="29">
        <v>44570</v>
      </c>
      <c r="K363" s="99" t="s">
        <v>1138</v>
      </c>
      <c r="L363" s="38"/>
      <c r="M363" s="10"/>
      <c r="N363" s="10" t="s">
        <v>1482</v>
      </c>
      <c r="O363" s="32" t="s">
        <v>1455</v>
      </c>
      <c r="P363" s="7" t="s">
        <v>126</v>
      </c>
      <c r="Q363" s="6" t="s">
        <v>1483</v>
      </c>
      <c r="R363" s="29">
        <v>44574</v>
      </c>
      <c r="S363" s="9">
        <v>6</v>
      </c>
      <c r="T363" s="15" t="s">
        <v>129</v>
      </c>
      <c r="U363" s="9" t="s">
        <v>1484</v>
      </c>
      <c r="V363" s="6"/>
    </row>
    <row r="364" spans="1:22" ht="63" customHeight="1">
      <c r="A364" s="4">
        <f t="shared" si="11"/>
        <v>361</v>
      </c>
      <c r="B364" s="29" t="s">
        <v>1913</v>
      </c>
      <c r="C364" s="4"/>
      <c r="D364" s="4" t="s">
        <v>90</v>
      </c>
      <c r="E364" s="4"/>
      <c r="F364" s="4" t="s">
        <v>162</v>
      </c>
      <c r="G364" s="4" t="s">
        <v>132</v>
      </c>
      <c r="H364" s="4">
        <v>245693</v>
      </c>
      <c r="I364" s="4"/>
      <c r="J364" s="29">
        <v>44571</v>
      </c>
      <c r="K364" s="99" t="s">
        <v>1101</v>
      </c>
      <c r="L364" s="38"/>
      <c r="M364" s="10"/>
      <c r="N364" s="10" t="s">
        <v>1485</v>
      </c>
      <c r="O364" s="32" t="s">
        <v>1455</v>
      </c>
      <c r="P364" s="7" t="s">
        <v>126</v>
      </c>
      <c r="Q364" s="6" t="s">
        <v>1486</v>
      </c>
      <c r="R364" s="29">
        <v>44574</v>
      </c>
      <c r="S364" s="9">
        <v>7</v>
      </c>
      <c r="T364" s="15" t="s">
        <v>129</v>
      </c>
      <c r="U364" s="9" t="s">
        <v>1487</v>
      </c>
      <c r="V364" s="6"/>
    </row>
    <row r="365" spans="1:22" ht="63" customHeight="1">
      <c r="A365" s="4">
        <f t="shared" si="11"/>
        <v>362</v>
      </c>
      <c r="B365" s="29" t="s">
        <v>1913</v>
      </c>
      <c r="C365" s="4"/>
      <c r="D365" s="4" t="s">
        <v>98</v>
      </c>
      <c r="E365" s="4"/>
      <c r="F365" s="4" t="s">
        <v>162</v>
      </c>
      <c r="G365" s="4" t="s">
        <v>132</v>
      </c>
      <c r="H365" s="4">
        <v>245778</v>
      </c>
      <c r="I365" s="4"/>
      <c r="J365" s="29">
        <v>44564</v>
      </c>
      <c r="K365" s="38"/>
      <c r="L365" s="123" t="s">
        <v>218</v>
      </c>
      <c r="M365" s="10"/>
      <c r="N365" s="10" t="s">
        <v>1488</v>
      </c>
      <c r="O365" s="32" t="s">
        <v>1432</v>
      </c>
      <c r="P365" s="7" t="s">
        <v>126</v>
      </c>
      <c r="Q365" s="6" t="s">
        <v>889</v>
      </c>
      <c r="R365" s="29">
        <v>44574</v>
      </c>
      <c r="S365" s="9">
        <v>8</v>
      </c>
      <c r="T365" s="15" t="s">
        <v>129</v>
      </c>
      <c r="U365" s="9" t="s">
        <v>997</v>
      </c>
      <c r="V365" s="6"/>
    </row>
    <row r="366" spans="1:22" ht="63" customHeight="1">
      <c r="A366" s="4">
        <f t="shared" si="11"/>
        <v>363</v>
      </c>
      <c r="B366" s="29" t="s">
        <v>1913</v>
      </c>
      <c r="C366" s="4"/>
      <c r="D366" s="4" t="s">
        <v>94</v>
      </c>
      <c r="E366" s="4"/>
      <c r="F366" s="4" t="s">
        <v>122</v>
      </c>
      <c r="G366" s="4" t="s">
        <v>132</v>
      </c>
      <c r="H366" s="4">
        <v>246128</v>
      </c>
      <c r="I366" s="4"/>
      <c r="J366" s="29">
        <v>44572</v>
      </c>
      <c r="K366" s="99" t="s">
        <v>1115</v>
      </c>
      <c r="L366" s="38"/>
      <c r="M366" s="10"/>
      <c r="N366" s="10" t="s">
        <v>1489</v>
      </c>
      <c r="O366" s="32" t="s">
        <v>1432</v>
      </c>
      <c r="P366" s="7" t="s">
        <v>126</v>
      </c>
      <c r="Q366" s="6" t="s">
        <v>874</v>
      </c>
      <c r="R366" s="29">
        <v>44574</v>
      </c>
      <c r="S366" s="9">
        <v>9</v>
      </c>
      <c r="T366" s="15" t="s">
        <v>129</v>
      </c>
      <c r="U366" s="9" t="s">
        <v>536</v>
      </c>
      <c r="V366" s="6"/>
    </row>
    <row r="367" spans="1:22" ht="63" customHeight="1">
      <c r="A367" s="4">
        <f t="shared" si="11"/>
        <v>364</v>
      </c>
      <c r="B367" s="32" t="s">
        <v>1490</v>
      </c>
      <c r="C367" s="4"/>
      <c r="D367" s="4" t="s">
        <v>94</v>
      </c>
      <c r="E367" s="4"/>
      <c r="F367" s="4" t="s">
        <v>122</v>
      </c>
      <c r="G367" s="4" t="s">
        <v>132</v>
      </c>
      <c r="H367" s="4">
        <v>246128</v>
      </c>
      <c r="I367" s="4"/>
      <c r="J367" s="29">
        <v>44572</v>
      </c>
      <c r="K367" s="99" t="s">
        <v>1101</v>
      </c>
      <c r="L367" s="38"/>
      <c r="M367" s="10"/>
      <c r="N367" s="10" t="s">
        <v>1491</v>
      </c>
      <c r="O367" s="32" t="s">
        <v>1492</v>
      </c>
      <c r="P367" s="7" t="s">
        <v>126</v>
      </c>
      <c r="Q367" s="6" t="s">
        <v>1493</v>
      </c>
      <c r="R367" s="29">
        <v>44575</v>
      </c>
      <c r="S367" s="9">
        <v>1</v>
      </c>
      <c r="T367" s="15" t="s">
        <v>129</v>
      </c>
      <c r="U367" s="9" t="s">
        <v>1494</v>
      </c>
      <c r="V367" s="6"/>
    </row>
    <row r="368" spans="1:22" ht="63" customHeight="1">
      <c r="A368" s="4">
        <f t="shared" si="11"/>
        <v>365</v>
      </c>
      <c r="B368" s="32" t="s">
        <v>1495</v>
      </c>
      <c r="C368" s="4"/>
      <c r="D368" s="4" t="s">
        <v>96</v>
      </c>
      <c r="E368" s="4"/>
      <c r="F368" s="4" t="s">
        <v>162</v>
      </c>
      <c r="G368" s="4" t="s">
        <v>132</v>
      </c>
      <c r="H368" s="4">
        <v>245885</v>
      </c>
      <c r="I368" s="4"/>
      <c r="J368" s="29">
        <v>44566</v>
      </c>
      <c r="K368" s="99" t="s">
        <v>1097</v>
      </c>
      <c r="L368" s="38"/>
      <c r="M368" s="92" t="s">
        <v>1496</v>
      </c>
      <c r="N368" s="10" t="s">
        <v>1497</v>
      </c>
      <c r="O368" s="32" t="s">
        <v>1492</v>
      </c>
      <c r="P368" s="7" t="s">
        <v>126</v>
      </c>
      <c r="Q368" s="6" t="s">
        <v>1498</v>
      </c>
      <c r="R368" s="29">
        <v>44575</v>
      </c>
      <c r="S368" s="9">
        <v>2</v>
      </c>
      <c r="T368" s="15" t="s">
        <v>129</v>
      </c>
      <c r="U368" s="9" t="s">
        <v>1499</v>
      </c>
      <c r="V368" s="6"/>
    </row>
    <row r="369" spans="1:22" ht="63" customHeight="1">
      <c r="A369" s="4">
        <f t="shared" si="11"/>
        <v>366</v>
      </c>
      <c r="B369" s="32" t="s">
        <v>1500</v>
      </c>
      <c r="C369" s="4"/>
      <c r="D369" s="4" t="s">
        <v>86</v>
      </c>
      <c r="E369" s="4"/>
      <c r="F369" s="4" t="s">
        <v>162</v>
      </c>
      <c r="G369" s="4" t="s">
        <v>132</v>
      </c>
      <c r="H369" s="4">
        <v>245978</v>
      </c>
      <c r="I369" s="4"/>
      <c r="J369" s="29">
        <v>44569</v>
      </c>
      <c r="K369" s="99" t="s">
        <v>1163</v>
      </c>
      <c r="L369" s="38"/>
      <c r="M369" s="10"/>
      <c r="N369" s="10" t="s">
        <v>1501</v>
      </c>
      <c r="O369" s="32" t="s">
        <v>1492</v>
      </c>
      <c r="P369" s="7" t="s">
        <v>126</v>
      </c>
      <c r="Q369" s="6" t="s">
        <v>1502</v>
      </c>
      <c r="R369" s="29">
        <v>44575</v>
      </c>
      <c r="S369" s="9">
        <v>3</v>
      </c>
      <c r="T369" s="15" t="s">
        <v>129</v>
      </c>
      <c r="U369" s="9" t="s">
        <v>1503</v>
      </c>
      <c r="V369" s="6"/>
    </row>
    <row r="370" spans="1:22" ht="63" customHeight="1">
      <c r="A370" s="4">
        <f t="shared" si="11"/>
        <v>367</v>
      </c>
      <c r="B370" s="32" t="s">
        <v>1504</v>
      </c>
      <c r="C370" s="4"/>
      <c r="D370" s="4" t="s">
        <v>84</v>
      </c>
      <c r="E370" s="4"/>
      <c r="F370" s="4" t="s">
        <v>162</v>
      </c>
      <c r="G370" s="4" t="s">
        <v>132</v>
      </c>
      <c r="H370" s="4">
        <v>245468</v>
      </c>
      <c r="I370" s="4"/>
      <c r="J370" s="29">
        <v>44567</v>
      </c>
      <c r="K370" s="38"/>
      <c r="L370" s="123" t="s">
        <v>193</v>
      </c>
      <c r="M370" s="92"/>
      <c r="N370" s="10" t="s">
        <v>1505</v>
      </c>
      <c r="O370" s="32" t="s">
        <v>1492</v>
      </c>
      <c r="P370" s="7" t="s">
        <v>126</v>
      </c>
      <c r="Q370" s="6" t="s">
        <v>1506</v>
      </c>
      <c r="R370" s="29">
        <v>44575</v>
      </c>
      <c r="S370" s="9">
        <v>4</v>
      </c>
      <c r="T370" s="15" t="s">
        <v>129</v>
      </c>
      <c r="U370" s="9" t="s">
        <v>1507</v>
      </c>
      <c r="V370" s="6"/>
    </row>
    <row r="371" spans="1:22" ht="63" customHeight="1">
      <c r="A371" s="4">
        <f t="shared" si="11"/>
        <v>368</v>
      </c>
      <c r="B371" s="32" t="s">
        <v>1508</v>
      </c>
      <c r="C371" s="4"/>
      <c r="D371" s="4" t="s">
        <v>90</v>
      </c>
      <c r="E371" s="4"/>
      <c r="F371" s="4" t="s">
        <v>162</v>
      </c>
      <c r="G371" s="4" t="s">
        <v>132</v>
      </c>
      <c r="H371" s="4">
        <v>245693</v>
      </c>
      <c r="I371" s="4"/>
      <c r="J371" s="29">
        <v>44571</v>
      </c>
      <c r="K371" s="99" t="s">
        <v>1119</v>
      </c>
      <c r="L371" s="38"/>
      <c r="M371" s="10"/>
      <c r="N371" s="10" t="s">
        <v>1509</v>
      </c>
      <c r="O371" s="32" t="s">
        <v>1492</v>
      </c>
      <c r="P371" s="7" t="s">
        <v>126</v>
      </c>
      <c r="Q371" s="6" t="s">
        <v>1510</v>
      </c>
      <c r="R371" s="29">
        <v>44575</v>
      </c>
      <c r="S371" s="9">
        <v>5</v>
      </c>
      <c r="T371" s="15" t="s">
        <v>129</v>
      </c>
      <c r="U371" s="9" t="s">
        <v>1511</v>
      </c>
      <c r="V371" s="6"/>
    </row>
    <row r="372" spans="1:22" ht="63" customHeight="1">
      <c r="A372" s="4"/>
      <c r="B372" s="32"/>
      <c r="C372" s="4"/>
      <c r="D372" s="4"/>
      <c r="E372" s="144" t="s">
        <v>106</v>
      </c>
      <c r="F372" s="4"/>
      <c r="G372" s="4"/>
      <c r="H372" s="144" t="s">
        <v>1512</v>
      </c>
      <c r="I372" s="4"/>
      <c r="J372" s="3"/>
      <c r="K372" s="10"/>
      <c r="L372" s="10"/>
      <c r="M372" s="10"/>
      <c r="N372" s="10"/>
      <c r="O372" s="29"/>
      <c r="P372" s="7"/>
      <c r="Q372" s="6"/>
      <c r="R372" s="104"/>
      <c r="S372" s="9"/>
      <c r="T372" s="15" t="s">
        <v>129</v>
      </c>
      <c r="U372" s="9"/>
      <c r="V372" s="6"/>
    </row>
    <row r="373" spans="1:22" ht="63" customHeight="1">
      <c r="A373" s="4">
        <f>A371+1</f>
        <v>369</v>
      </c>
      <c r="B373" s="32" t="s">
        <v>1513</v>
      </c>
      <c r="C373" s="4"/>
      <c r="D373" s="4"/>
      <c r="E373" s="4" t="s">
        <v>1514</v>
      </c>
      <c r="F373" s="4"/>
      <c r="G373" s="4" t="s">
        <v>132</v>
      </c>
      <c r="H373" s="4">
        <v>234</v>
      </c>
      <c r="I373" s="4"/>
      <c r="J373" s="29">
        <v>44567</v>
      </c>
      <c r="K373" s="99" t="s">
        <v>1515</v>
      </c>
      <c r="L373" s="38"/>
      <c r="M373" s="10"/>
      <c r="N373" s="10" t="s">
        <v>1516</v>
      </c>
      <c r="O373" s="32" t="s">
        <v>1517</v>
      </c>
      <c r="P373" s="7" t="s">
        <v>126</v>
      </c>
      <c r="Q373" s="6" t="s">
        <v>863</v>
      </c>
      <c r="R373" s="29">
        <v>44576</v>
      </c>
      <c r="S373" s="9">
        <v>14</v>
      </c>
      <c r="T373" s="15" t="s">
        <v>129</v>
      </c>
      <c r="U373" s="9" t="s">
        <v>649</v>
      </c>
      <c r="V373" s="6"/>
    </row>
    <row r="374" spans="1:22" ht="63" customHeight="1">
      <c r="A374" s="4">
        <f t="shared" ref="A374:A405" si="12">A373+1</f>
        <v>370</v>
      </c>
      <c r="B374" s="32" t="s">
        <v>1513</v>
      </c>
      <c r="C374" s="4"/>
      <c r="D374" s="4"/>
      <c r="E374" s="4" t="s">
        <v>89</v>
      </c>
      <c r="F374" s="4"/>
      <c r="G374" s="4" t="s">
        <v>132</v>
      </c>
      <c r="H374" s="4">
        <v>264</v>
      </c>
      <c r="I374" s="4"/>
      <c r="J374" s="29">
        <v>44571</v>
      </c>
      <c r="K374" s="99" t="s">
        <v>1518</v>
      </c>
      <c r="L374" s="38"/>
      <c r="M374" s="10"/>
      <c r="N374" s="10" t="s">
        <v>1519</v>
      </c>
      <c r="O374" s="32" t="s">
        <v>1517</v>
      </c>
      <c r="P374" s="7" t="s">
        <v>126</v>
      </c>
      <c r="Q374" s="6" t="s">
        <v>602</v>
      </c>
      <c r="R374" s="29">
        <v>44576</v>
      </c>
      <c r="S374" s="9">
        <v>11</v>
      </c>
      <c r="T374" s="15" t="s">
        <v>129</v>
      </c>
      <c r="U374" s="9" t="s">
        <v>658</v>
      </c>
      <c r="V374" s="6"/>
    </row>
    <row r="375" spans="1:22" ht="63" customHeight="1">
      <c r="A375" s="4">
        <f t="shared" si="12"/>
        <v>371</v>
      </c>
      <c r="B375" s="32" t="s">
        <v>1513</v>
      </c>
      <c r="C375" s="4"/>
      <c r="D375" s="4"/>
      <c r="E375" s="4" t="s">
        <v>95</v>
      </c>
      <c r="F375" s="4"/>
      <c r="G375" s="4" t="s">
        <v>132</v>
      </c>
      <c r="H375" s="4">
        <v>374</v>
      </c>
      <c r="I375" s="4"/>
      <c r="J375" s="3">
        <v>44566</v>
      </c>
      <c r="K375" s="99" t="s">
        <v>1520</v>
      </c>
      <c r="L375" s="38"/>
      <c r="M375" s="10"/>
      <c r="N375" s="10" t="s">
        <v>1521</v>
      </c>
      <c r="O375" s="32" t="s">
        <v>1517</v>
      </c>
      <c r="P375" s="7" t="s">
        <v>126</v>
      </c>
      <c r="Q375" s="6" t="s">
        <v>504</v>
      </c>
      <c r="R375" s="29">
        <v>44576</v>
      </c>
      <c r="S375" s="9">
        <v>12</v>
      </c>
      <c r="T375" s="15" t="s">
        <v>129</v>
      </c>
      <c r="U375" s="9" t="s">
        <v>736</v>
      </c>
      <c r="V375" s="6"/>
    </row>
    <row r="376" spans="1:22" ht="63" customHeight="1">
      <c r="A376" s="4">
        <f t="shared" si="12"/>
        <v>372</v>
      </c>
      <c r="B376" s="32" t="s">
        <v>1513</v>
      </c>
      <c r="C376" s="4"/>
      <c r="D376" s="4"/>
      <c r="E376" s="4" t="s">
        <v>93</v>
      </c>
      <c r="F376" s="4"/>
      <c r="G376" s="4" t="s">
        <v>132</v>
      </c>
      <c r="H376" s="4">
        <v>390</v>
      </c>
      <c r="I376" s="4"/>
      <c r="J376" s="3">
        <v>44572</v>
      </c>
      <c r="K376" s="99" t="s">
        <v>1522</v>
      </c>
      <c r="L376" s="38"/>
      <c r="M376" s="10"/>
      <c r="N376" s="10" t="s">
        <v>1523</v>
      </c>
      <c r="O376" s="32" t="s">
        <v>1517</v>
      </c>
      <c r="P376" s="7" t="s">
        <v>126</v>
      </c>
      <c r="Q376" s="6" t="s">
        <v>573</v>
      </c>
      <c r="R376" s="29">
        <v>44576</v>
      </c>
      <c r="S376" s="9">
        <v>13</v>
      </c>
      <c r="T376" s="15" t="s">
        <v>129</v>
      </c>
      <c r="U376" s="9" t="s">
        <v>826</v>
      </c>
      <c r="V376" s="6"/>
    </row>
    <row r="377" spans="1:22" ht="63" customHeight="1">
      <c r="A377" s="4">
        <f t="shared" si="12"/>
        <v>373</v>
      </c>
      <c r="B377" s="32" t="s">
        <v>1524</v>
      </c>
      <c r="C377" s="4"/>
      <c r="D377" s="4"/>
      <c r="E377" s="4" t="s">
        <v>1514</v>
      </c>
      <c r="F377" s="4"/>
      <c r="G377" s="4" t="s">
        <v>132</v>
      </c>
      <c r="H377" s="4">
        <v>234</v>
      </c>
      <c r="I377" s="4"/>
      <c r="J377" s="29">
        <v>44567</v>
      </c>
      <c r="K377" s="99" t="s">
        <v>1515</v>
      </c>
      <c r="L377" s="38"/>
      <c r="M377" s="10"/>
      <c r="N377" s="10" t="s">
        <v>1525</v>
      </c>
      <c r="O377" s="32" t="s">
        <v>1526</v>
      </c>
      <c r="P377" s="7" t="s">
        <v>126</v>
      </c>
      <c r="Q377" s="6" t="s">
        <v>1527</v>
      </c>
      <c r="R377" s="29">
        <v>44576</v>
      </c>
      <c r="S377" s="9">
        <v>7</v>
      </c>
      <c r="T377" s="15" t="s">
        <v>129</v>
      </c>
      <c r="U377" s="9" t="s">
        <v>1528</v>
      </c>
      <c r="V377" s="6"/>
    </row>
    <row r="378" spans="1:22" ht="63" customHeight="1">
      <c r="A378" s="4">
        <f t="shared" si="12"/>
        <v>374</v>
      </c>
      <c r="B378" s="32" t="s">
        <v>1524</v>
      </c>
      <c r="C378" s="4"/>
      <c r="D378" s="4"/>
      <c r="E378" s="4" t="s">
        <v>89</v>
      </c>
      <c r="F378" s="4"/>
      <c r="G378" s="4" t="s">
        <v>132</v>
      </c>
      <c r="H378" s="4">
        <v>264</v>
      </c>
      <c r="I378" s="4"/>
      <c r="J378" s="29">
        <v>44571</v>
      </c>
      <c r="K378" s="99" t="s">
        <v>1518</v>
      </c>
      <c r="L378" s="38"/>
      <c r="M378" s="10"/>
      <c r="N378" s="10" t="s">
        <v>1529</v>
      </c>
      <c r="O378" s="32" t="s">
        <v>1526</v>
      </c>
      <c r="P378" s="7" t="s">
        <v>126</v>
      </c>
      <c r="Q378" s="6" t="s">
        <v>1530</v>
      </c>
      <c r="R378" s="29">
        <v>44576</v>
      </c>
      <c r="S378" s="9">
        <v>8</v>
      </c>
      <c r="T378" s="15" t="s">
        <v>129</v>
      </c>
      <c r="U378" s="9" t="s">
        <v>1531</v>
      </c>
      <c r="V378" s="6"/>
    </row>
    <row r="379" spans="1:22" ht="63" customHeight="1">
      <c r="A379" s="4">
        <f t="shared" si="12"/>
        <v>375</v>
      </c>
      <c r="B379" s="32" t="s">
        <v>1524</v>
      </c>
      <c r="C379" s="4"/>
      <c r="D379" s="4"/>
      <c r="E379" s="4" t="s">
        <v>95</v>
      </c>
      <c r="F379" s="4"/>
      <c r="G379" s="4" t="s">
        <v>132</v>
      </c>
      <c r="H379" s="4">
        <v>374</v>
      </c>
      <c r="I379" s="4"/>
      <c r="J379" s="3">
        <v>44566</v>
      </c>
      <c r="K379" s="99" t="s">
        <v>1520</v>
      </c>
      <c r="L379" s="38"/>
      <c r="M379" s="10"/>
      <c r="N379" s="10" t="s">
        <v>1532</v>
      </c>
      <c r="O379" s="32" t="s">
        <v>1526</v>
      </c>
      <c r="P379" s="7" t="s">
        <v>126</v>
      </c>
      <c r="Q379" s="6" t="s">
        <v>1533</v>
      </c>
      <c r="R379" s="29">
        <v>44576</v>
      </c>
      <c r="S379" s="9">
        <v>9</v>
      </c>
      <c r="T379" s="15" t="s">
        <v>129</v>
      </c>
      <c r="U379" s="9" t="s">
        <v>1534</v>
      </c>
      <c r="V379" s="6"/>
    </row>
    <row r="380" spans="1:22" ht="63" customHeight="1">
      <c r="A380" s="4">
        <f t="shared" si="12"/>
        <v>376</v>
      </c>
      <c r="B380" s="32" t="s">
        <v>1524</v>
      </c>
      <c r="C380" s="4"/>
      <c r="D380" s="4"/>
      <c r="E380" s="4" t="s">
        <v>93</v>
      </c>
      <c r="F380" s="4"/>
      <c r="G380" s="4" t="s">
        <v>132</v>
      </c>
      <c r="H380" s="4">
        <v>390</v>
      </c>
      <c r="I380" s="4"/>
      <c r="J380" s="3">
        <v>44572</v>
      </c>
      <c r="K380" s="99" t="s">
        <v>1522</v>
      </c>
      <c r="L380" s="38"/>
      <c r="M380" s="10"/>
      <c r="N380" s="10" t="s">
        <v>1535</v>
      </c>
      <c r="O380" s="32" t="s">
        <v>1526</v>
      </c>
      <c r="P380" s="7" t="s">
        <v>126</v>
      </c>
      <c r="Q380" s="6" t="s">
        <v>1536</v>
      </c>
      <c r="R380" s="29">
        <v>44576</v>
      </c>
      <c r="S380" s="9">
        <v>10</v>
      </c>
      <c r="T380" s="15" t="s">
        <v>129</v>
      </c>
      <c r="U380" s="9" t="s">
        <v>1537</v>
      </c>
      <c r="V380" s="6"/>
    </row>
    <row r="381" spans="1:22" ht="63" customHeight="1">
      <c r="A381" s="4">
        <f t="shared" si="12"/>
        <v>377</v>
      </c>
      <c r="B381" s="32" t="s">
        <v>1538</v>
      </c>
      <c r="C381" s="4"/>
      <c r="D381" s="4"/>
      <c r="E381" s="4" t="s">
        <v>89</v>
      </c>
      <c r="F381" s="4"/>
      <c r="G381" s="4" t="s">
        <v>132</v>
      </c>
      <c r="H381" s="4">
        <v>264</v>
      </c>
      <c r="I381" s="4"/>
      <c r="J381" s="29">
        <v>44571</v>
      </c>
      <c r="K381" s="99" t="s">
        <v>1518</v>
      </c>
      <c r="L381" s="38"/>
      <c r="M381" s="10"/>
      <c r="N381" s="10" t="s">
        <v>1539</v>
      </c>
      <c r="O381" s="32" t="s">
        <v>1492</v>
      </c>
      <c r="P381" s="7" t="s">
        <v>126</v>
      </c>
      <c r="Q381" s="6" t="s">
        <v>1540</v>
      </c>
      <c r="R381" s="29">
        <v>44576</v>
      </c>
      <c r="S381" s="9">
        <v>1</v>
      </c>
      <c r="T381" s="15" t="s">
        <v>129</v>
      </c>
      <c r="U381" s="9" t="s">
        <v>1541</v>
      </c>
      <c r="V381" s="6"/>
    </row>
    <row r="382" spans="1:22" ht="63" customHeight="1">
      <c r="A382" s="4">
        <f t="shared" si="12"/>
        <v>378</v>
      </c>
      <c r="B382" s="32" t="s">
        <v>1538</v>
      </c>
      <c r="C382" s="4"/>
      <c r="D382" s="4"/>
      <c r="E382" s="4" t="s">
        <v>95</v>
      </c>
      <c r="F382" s="4"/>
      <c r="G382" s="4" t="s">
        <v>132</v>
      </c>
      <c r="H382" s="4">
        <v>374</v>
      </c>
      <c r="I382" s="4"/>
      <c r="J382" s="3">
        <v>44566</v>
      </c>
      <c r="K382" s="99" t="s">
        <v>1520</v>
      </c>
      <c r="L382" s="38"/>
      <c r="M382" s="10"/>
      <c r="N382" s="10" t="s">
        <v>1542</v>
      </c>
      <c r="O382" s="32" t="s">
        <v>1492</v>
      </c>
      <c r="P382" s="7" t="s">
        <v>126</v>
      </c>
      <c r="Q382" s="6" t="s">
        <v>1543</v>
      </c>
      <c r="R382" s="29">
        <v>44576</v>
      </c>
      <c r="S382" s="9">
        <v>2</v>
      </c>
      <c r="T382" s="15" t="s">
        <v>129</v>
      </c>
      <c r="U382" s="9" t="s">
        <v>1544</v>
      </c>
      <c r="V382" s="6"/>
    </row>
    <row r="383" spans="1:22" ht="63" customHeight="1">
      <c r="A383" s="4">
        <f t="shared" si="12"/>
        <v>379</v>
      </c>
      <c r="B383" s="32" t="s">
        <v>1538</v>
      </c>
      <c r="C383" s="4"/>
      <c r="D383" s="4"/>
      <c r="E383" s="4" t="s">
        <v>1514</v>
      </c>
      <c r="F383" s="4"/>
      <c r="G383" s="4" t="s">
        <v>132</v>
      </c>
      <c r="H383" s="4">
        <v>234</v>
      </c>
      <c r="I383" s="4"/>
      <c r="J383" s="29">
        <v>44567</v>
      </c>
      <c r="K383" s="99" t="s">
        <v>1515</v>
      </c>
      <c r="L383" s="38"/>
      <c r="M383" s="10"/>
      <c r="N383" s="10" t="s">
        <v>1545</v>
      </c>
      <c r="O383" s="32" t="s">
        <v>1492</v>
      </c>
      <c r="P383" s="7" t="s">
        <v>126</v>
      </c>
      <c r="Q383" s="6" t="s">
        <v>1546</v>
      </c>
      <c r="R383" s="29">
        <v>44576</v>
      </c>
      <c r="S383" s="9">
        <v>3</v>
      </c>
      <c r="T383" s="15" t="s">
        <v>129</v>
      </c>
      <c r="U383" s="9" t="s">
        <v>1547</v>
      </c>
      <c r="V383" s="6"/>
    </row>
    <row r="384" spans="1:22" ht="63" customHeight="1">
      <c r="A384" s="4">
        <f t="shared" si="12"/>
        <v>380</v>
      </c>
      <c r="B384" s="32" t="s">
        <v>1538</v>
      </c>
      <c r="C384" s="4"/>
      <c r="D384" s="4"/>
      <c r="E384" s="4" t="s">
        <v>93</v>
      </c>
      <c r="F384" s="4"/>
      <c r="G384" s="4" t="s">
        <v>132</v>
      </c>
      <c r="H384" s="4">
        <v>390</v>
      </c>
      <c r="I384" s="4"/>
      <c r="J384" s="3">
        <v>44572</v>
      </c>
      <c r="K384" s="99" t="s">
        <v>1522</v>
      </c>
      <c r="L384" s="38"/>
      <c r="M384" s="10"/>
      <c r="N384" s="10" t="s">
        <v>1548</v>
      </c>
      <c r="O384" s="32" t="s">
        <v>1492</v>
      </c>
      <c r="P384" s="7" t="s">
        <v>126</v>
      </c>
      <c r="Q384" s="6" t="s">
        <v>1549</v>
      </c>
      <c r="R384" s="29">
        <v>44576</v>
      </c>
      <c r="S384" s="9">
        <v>4</v>
      </c>
      <c r="T384" s="15" t="s">
        <v>129</v>
      </c>
      <c r="U384" s="9" t="s">
        <v>1550</v>
      </c>
      <c r="V384" s="6"/>
    </row>
    <row r="385" spans="1:22" ht="63" customHeight="1">
      <c r="A385" s="4">
        <f t="shared" si="12"/>
        <v>381</v>
      </c>
      <c r="B385" s="32" t="s">
        <v>1538</v>
      </c>
      <c r="C385" s="4"/>
      <c r="D385" s="4"/>
      <c r="E385" s="4" t="s">
        <v>87</v>
      </c>
      <c r="F385" s="4"/>
      <c r="G385" s="4" t="s">
        <v>132</v>
      </c>
      <c r="H385" s="4">
        <v>283</v>
      </c>
      <c r="I385" s="4"/>
      <c r="J385" s="29">
        <v>44570</v>
      </c>
      <c r="K385" s="38"/>
      <c r="L385" s="10" t="s">
        <v>1551</v>
      </c>
      <c r="M385" s="10"/>
      <c r="N385" s="10" t="s">
        <v>1552</v>
      </c>
      <c r="O385" s="32" t="s">
        <v>1526</v>
      </c>
      <c r="P385" s="7" t="s">
        <v>126</v>
      </c>
      <c r="Q385" s="6" t="s">
        <v>1553</v>
      </c>
      <c r="R385" s="29">
        <v>44576</v>
      </c>
      <c r="S385" s="9">
        <v>5</v>
      </c>
      <c r="T385" s="15" t="s">
        <v>129</v>
      </c>
      <c r="U385" s="9" t="s">
        <v>1554</v>
      </c>
      <c r="V385" s="6"/>
    </row>
    <row r="386" spans="1:22" ht="63" customHeight="1">
      <c r="A386" s="4">
        <f t="shared" si="12"/>
        <v>382</v>
      </c>
      <c r="B386" s="32" t="s">
        <v>1538</v>
      </c>
      <c r="C386" s="4"/>
      <c r="D386" s="4"/>
      <c r="E386" s="4" t="s">
        <v>91</v>
      </c>
      <c r="F386" s="4"/>
      <c r="G386" s="4" t="s">
        <v>132</v>
      </c>
      <c r="H386" s="4">
        <v>440</v>
      </c>
      <c r="I386" s="4"/>
      <c r="J386" s="29">
        <v>44571</v>
      </c>
      <c r="K386" s="38"/>
      <c r="L386" s="10" t="s">
        <v>193</v>
      </c>
      <c r="M386" s="10"/>
      <c r="N386" s="10" t="s">
        <v>1555</v>
      </c>
      <c r="O386" s="32" t="s">
        <v>1492</v>
      </c>
      <c r="P386" s="7" t="s">
        <v>126</v>
      </c>
      <c r="Q386" s="6" t="s">
        <v>1556</v>
      </c>
      <c r="R386" s="29">
        <v>44576</v>
      </c>
      <c r="S386" s="9">
        <v>6</v>
      </c>
      <c r="T386" s="15" t="s">
        <v>129</v>
      </c>
      <c r="U386" s="9" t="s">
        <v>1557</v>
      </c>
      <c r="V386" s="6"/>
    </row>
    <row r="387" spans="1:22" ht="63" customHeight="1">
      <c r="A387" s="4">
        <f t="shared" si="12"/>
        <v>383</v>
      </c>
      <c r="B387" s="32" t="s">
        <v>1558</v>
      </c>
      <c r="C387" s="4"/>
      <c r="D387" s="4"/>
      <c r="E387" s="4" t="s">
        <v>1514</v>
      </c>
      <c r="F387" s="4"/>
      <c r="G387" s="4" t="s">
        <v>132</v>
      </c>
      <c r="H387" s="4">
        <v>234</v>
      </c>
      <c r="I387" s="4"/>
      <c r="J387" s="29">
        <v>44567</v>
      </c>
      <c r="K387" s="99" t="s">
        <v>1559</v>
      </c>
      <c r="L387" s="38"/>
      <c r="M387" s="10"/>
      <c r="N387" s="10" t="s">
        <v>1560</v>
      </c>
      <c r="O387" s="32" t="s">
        <v>1526</v>
      </c>
      <c r="P387" s="7" t="s">
        <v>126</v>
      </c>
      <c r="Q387" s="6" t="s">
        <v>1561</v>
      </c>
      <c r="R387" s="29">
        <v>44577</v>
      </c>
      <c r="S387" s="9">
        <v>1</v>
      </c>
      <c r="T387" s="15" t="s">
        <v>129</v>
      </c>
      <c r="U387" s="9" t="s">
        <v>1562</v>
      </c>
      <c r="V387" s="6"/>
    </row>
    <row r="388" spans="1:22" ht="63" customHeight="1">
      <c r="A388" s="4">
        <f t="shared" si="12"/>
        <v>384</v>
      </c>
      <c r="B388" s="32" t="s">
        <v>1558</v>
      </c>
      <c r="C388" s="4"/>
      <c r="D388" s="4"/>
      <c r="E388" s="4" t="s">
        <v>89</v>
      </c>
      <c r="F388" s="4"/>
      <c r="G388" s="4" t="s">
        <v>132</v>
      </c>
      <c r="H388" s="4">
        <v>264</v>
      </c>
      <c r="I388" s="4"/>
      <c r="J388" s="29">
        <v>44571</v>
      </c>
      <c r="K388" s="99" t="s">
        <v>1563</v>
      </c>
      <c r="L388" s="38"/>
      <c r="M388" s="10"/>
      <c r="N388" s="10" t="s">
        <v>1564</v>
      </c>
      <c r="O388" s="32" t="s">
        <v>1526</v>
      </c>
      <c r="P388" s="7" t="s">
        <v>126</v>
      </c>
      <c r="Q388" s="6" t="s">
        <v>1565</v>
      </c>
      <c r="R388" s="29">
        <v>44577</v>
      </c>
      <c r="S388" s="9">
        <v>2</v>
      </c>
      <c r="T388" s="15" t="s">
        <v>129</v>
      </c>
      <c r="U388" s="9" t="s">
        <v>1566</v>
      </c>
      <c r="V388" s="6"/>
    </row>
    <row r="389" spans="1:22" ht="63" customHeight="1">
      <c r="A389" s="4">
        <f t="shared" si="12"/>
        <v>385</v>
      </c>
      <c r="B389" s="32" t="s">
        <v>1558</v>
      </c>
      <c r="C389" s="4"/>
      <c r="D389" s="4"/>
      <c r="E389" s="4" t="s">
        <v>95</v>
      </c>
      <c r="F389" s="4"/>
      <c r="G389" s="4" t="s">
        <v>132</v>
      </c>
      <c r="H389" s="4">
        <v>374</v>
      </c>
      <c r="I389" s="4"/>
      <c r="J389" s="3">
        <v>44566</v>
      </c>
      <c r="K389" s="99" t="s">
        <v>1522</v>
      </c>
      <c r="L389" s="38"/>
      <c r="M389" s="10"/>
      <c r="N389" s="10" t="s">
        <v>1567</v>
      </c>
      <c r="O389" s="32" t="s">
        <v>1526</v>
      </c>
      <c r="P389" s="7" t="s">
        <v>126</v>
      </c>
      <c r="Q389" s="6" t="s">
        <v>1568</v>
      </c>
      <c r="R389" s="29">
        <v>44577</v>
      </c>
      <c r="S389" s="9">
        <v>3</v>
      </c>
      <c r="T389" s="15" t="s">
        <v>129</v>
      </c>
      <c r="U389" s="9" t="s">
        <v>1569</v>
      </c>
      <c r="V389" s="6"/>
    </row>
    <row r="390" spans="1:22" ht="63" customHeight="1">
      <c r="A390" s="4">
        <f t="shared" si="12"/>
        <v>386</v>
      </c>
      <c r="B390" s="32" t="s">
        <v>1558</v>
      </c>
      <c r="C390" s="4"/>
      <c r="D390" s="4"/>
      <c r="E390" s="4" t="s">
        <v>93</v>
      </c>
      <c r="F390" s="4"/>
      <c r="G390" s="4" t="s">
        <v>132</v>
      </c>
      <c r="H390" s="4">
        <v>390</v>
      </c>
      <c r="I390" s="4"/>
      <c r="J390" s="3">
        <v>44572</v>
      </c>
      <c r="K390" s="99" t="s">
        <v>1518</v>
      </c>
      <c r="L390" s="38"/>
      <c r="M390" s="157" t="s">
        <v>1570</v>
      </c>
      <c r="N390" s="10" t="s">
        <v>1571</v>
      </c>
      <c r="O390" s="32" t="s">
        <v>1526</v>
      </c>
      <c r="P390" s="7" t="s">
        <v>126</v>
      </c>
      <c r="Q390" s="6" t="s">
        <v>1572</v>
      </c>
      <c r="R390" s="29">
        <v>44577</v>
      </c>
      <c r="S390" s="9">
        <v>4</v>
      </c>
      <c r="T390" s="15" t="s">
        <v>129</v>
      </c>
      <c r="U390" s="9" t="s">
        <v>1573</v>
      </c>
      <c r="V390" s="6"/>
    </row>
    <row r="391" spans="1:22" ht="63" customHeight="1">
      <c r="A391" s="4">
        <f t="shared" si="12"/>
        <v>387</v>
      </c>
      <c r="B391" s="32" t="s">
        <v>1574</v>
      </c>
      <c r="C391" s="4"/>
      <c r="D391" s="4"/>
      <c r="E391" s="4" t="s">
        <v>89</v>
      </c>
      <c r="F391" s="4"/>
      <c r="G391" s="4" t="s">
        <v>132</v>
      </c>
      <c r="H391" s="4">
        <v>264</v>
      </c>
      <c r="I391" s="4"/>
      <c r="J391" s="29">
        <v>44571</v>
      </c>
      <c r="K391" s="99" t="s">
        <v>1563</v>
      </c>
      <c r="L391" s="38"/>
      <c r="M391" s="157" t="s">
        <v>1575</v>
      </c>
      <c r="N391" s="10" t="s">
        <v>1576</v>
      </c>
      <c r="O391" s="32" t="s">
        <v>1526</v>
      </c>
      <c r="P391" s="7" t="s">
        <v>126</v>
      </c>
      <c r="Q391" s="6" t="s">
        <v>1577</v>
      </c>
      <c r="R391" s="29">
        <v>44577</v>
      </c>
      <c r="S391" s="9">
        <v>5</v>
      </c>
      <c r="T391" s="15" t="s">
        <v>129</v>
      </c>
      <c r="U391" s="9" t="s">
        <v>1578</v>
      </c>
      <c r="V391" s="6"/>
    </row>
    <row r="392" spans="1:22" ht="63" customHeight="1">
      <c r="A392" s="4">
        <f t="shared" si="12"/>
        <v>388</v>
      </c>
      <c r="B392" s="32" t="s">
        <v>1574</v>
      </c>
      <c r="C392" s="4"/>
      <c r="D392" s="4"/>
      <c r="E392" s="4" t="s">
        <v>95</v>
      </c>
      <c r="F392" s="4"/>
      <c r="G392" s="4" t="s">
        <v>132</v>
      </c>
      <c r="H392" s="4">
        <v>374</v>
      </c>
      <c r="I392" s="4"/>
      <c r="J392" s="3">
        <v>44566</v>
      </c>
      <c r="K392" s="99" t="s">
        <v>1522</v>
      </c>
      <c r="L392" s="38"/>
      <c r="M392" s="157" t="s">
        <v>1579</v>
      </c>
      <c r="N392" s="10" t="s">
        <v>1580</v>
      </c>
      <c r="O392" s="32" t="s">
        <v>1526</v>
      </c>
      <c r="P392" s="7" t="s">
        <v>126</v>
      </c>
      <c r="Q392" s="6" t="s">
        <v>1581</v>
      </c>
      <c r="R392" s="29">
        <v>44577</v>
      </c>
      <c r="S392" s="9">
        <v>6</v>
      </c>
      <c r="T392" s="15" t="s">
        <v>129</v>
      </c>
      <c r="U392" s="9" t="s">
        <v>1582</v>
      </c>
      <c r="V392" s="6"/>
    </row>
    <row r="393" spans="1:22" ht="63" customHeight="1">
      <c r="A393" s="4">
        <f t="shared" si="12"/>
        <v>389</v>
      </c>
      <c r="B393" s="32" t="s">
        <v>1574</v>
      </c>
      <c r="C393" s="4"/>
      <c r="D393" s="4"/>
      <c r="E393" s="4" t="s">
        <v>1514</v>
      </c>
      <c r="F393" s="4"/>
      <c r="G393" s="4" t="s">
        <v>132</v>
      </c>
      <c r="H393" s="4">
        <v>234</v>
      </c>
      <c r="I393" s="4"/>
      <c r="J393" s="29">
        <v>44567</v>
      </c>
      <c r="K393" s="99" t="s">
        <v>1559</v>
      </c>
      <c r="L393" s="38"/>
      <c r="M393" s="157" t="s">
        <v>1583</v>
      </c>
      <c r="N393" s="10" t="s">
        <v>1584</v>
      </c>
      <c r="O393" s="32" t="s">
        <v>1526</v>
      </c>
      <c r="P393" s="7" t="s">
        <v>126</v>
      </c>
      <c r="Q393" s="6" t="s">
        <v>1585</v>
      </c>
      <c r="R393" s="29">
        <v>44577</v>
      </c>
      <c r="S393" s="9">
        <v>7</v>
      </c>
      <c r="T393" s="15" t="s">
        <v>129</v>
      </c>
      <c r="U393" s="9" t="s">
        <v>1586</v>
      </c>
      <c r="V393" s="6"/>
    </row>
    <row r="394" spans="1:22" ht="63" customHeight="1">
      <c r="A394" s="4">
        <f t="shared" si="12"/>
        <v>390</v>
      </c>
      <c r="B394" s="32" t="s">
        <v>1574</v>
      </c>
      <c r="C394" s="4"/>
      <c r="D394" s="4"/>
      <c r="E394" s="4" t="s">
        <v>1587</v>
      </c>
      <c r="F394" s="4"/>
      <c r="G394" s="4" t="s">
        <v>132</v>
      </c>
      <c r="H394" s="4">
        <v>154</v>
      </c>
      <c r="I394" s="4"/>
      <c r="J394" s="29">
        <v>44555</v>
      </c>
      <c r="K394" s="38"/>
      <c r="L394" s="10" t="s">
        <v>298</v>
      </c>
      <c r="M394" s="157" t="s">
        <v>1588</v>
      </c>
      <c r="N394" s="10" t="s">
        <v>1589</v>
      </c>
      <c r="O394" s="32" t="s">
        <v>1526</v>
      </c>
      <c r="P394" s="7" t="s">
        <v>126</v>
      </c>
      <c r="Q394" s="6" t="s">
        <v>1590</v>
      </c>
      <c r="R394" s="29">
        <v>44577</v>
      </c>
      <c r="S394" s="9">
        <v>8</v>
      </c>
      <c r="T394" s="15" t="s">
        <v>129</v>
      </c>
      <c r="U394" s="9" t="s">
        <v>1591</v>
      </c>
      <c r="V394" s="6"/>
    </row>
    <row r="395" spans="1:22" ht="63" customHeight="1">
      <c r="A395" s="4">
        <f t="shared" si="12"/>
        <v>391</v>
      </c>
      <c r="B395" s="32" t="s">
        <v>1574</v>
      </c>
      <c r="C395" s="4"/>
      <c r="D395" s="4"/>
      <c r="E395" s="4" t="s">
        <v>93</v>
      </c>
      <c r="F395" s="4"/>
      <c r="G395" s="4" t="s">
        <v>132</v>
      </c>
      <c r="H395" s="4">
        <v>390</v>
      </c>
      <c r="I395" s="4"/>
      <c r="J395" s="3">
        <v>44572</v>
      </c>
      <c r="K395" s="99" t="s">
        <v>1518</v>
      </c>
      <c r="L395" s="38"/>
      <c r="M395" s="157" t="s">
        <v>1592</v>
      </c>
      <c r="N395" s="10" t="s">
        <v>1593</v>
      </c>
      <c r="O395" s="32" t="s">
        <v>1526</v>
      </c>
      <c r="P395" s="7" t="s">
        <v>126</v>
      </c>
      <c r="Q395" s="6" t="s">
        <v>1594</v>
      </c>
      <c r="R395" s="29">
        <v>44577</v>
      </c>
      <c r="S395" s="9">
        <v>9</v>
      </c>
      <c r="T395" s="15" t="s">
        <v>129</v>
      </c>
      <c r="U395" s="9" t="s">
        <v>1595</v>
      </c>
      <c r="V395" s="6"/>
    </row>
    <row r="396" spans="1:22" ht="63" customHeight="1">
      <c r="A396" s="4">
        <f t="shared" si="12"/>
        <v>392</v>
      </c>
      <c r="B396" s="32" t="s">
        <v>1574</v>
      </c>
      <c r="C396" s="4"/>
      <c r="D396" s="4"/>
      <c r="E396" s="4" t="s">
        <v>1596</v>
      </c>
      <c r="F396" s="4"/>
      <c r="G396" s="4" t="s">
        <v>132</v>
      </c>
      <c r="H396" s="4">
        <v>298</v>
      </c>
      <c r="I396" s="4"/>
      <c r="J396" s="29">
        <v>44564</v>
      </c>
      <c r="K396" s="38"/>
      <c r="L396" s="10" t="s">
        <v>298</v>
      </c>
      <c r="M396" s="157" t="s">
        <v>1597</v>
      </c>
      <c r="N396" s="10" t="s">
        <v>1598</v>
      </c>
      <c r="O396" s="32" t="s">
        <v>1526</v>
      </c>
      <c r="P396" s="7" t="s">
        <v>126</v>
      </c>
      <c r="Q396" s="6" t="s">
        <v>1599</v>
      </c>
      <c r="R396" s="29">
        <v>44577</v>
      </c>
      <c r="S396" s="9">
        <v>10</v>
      </c>
      <c r="T396" s="15" t="s">
        <v>129</v>
      </c>
      <c r="U396" s="9" t="s">
        <v>1600</v>
      </c>
      <c r="V396" s="6"/>
    </row>
    <row r="397" spans="1:22" ht="63" customHeight="1">
      <c r="A397" s="4">
        <f t="shared" si="12"/>
        <v>393</v>
      </c>
      <c r="B397" s="32" t="s">
        <v>1574</v>
      </c>
      <c r="C397" s="4"/>
      <c r="D397" s="4"/>
      <c r="E397" s="4" t="s">
        <v>83</v>
      </c>
      <c r="F397" s="4"/>
      <c r="G397" s="4" t="s">
        <v>132</v>
      </c>
      <c r="H397" s="4">
        <v>125</v>
      </c>
      <c r="I397" s="4"/>
      <c r="J397" s="29">
        <v>44567</v>
      </c>
      <c r="K397" s="38"/>
      <c r="L397" s="10" t="s">
        <v>218</v>
      </c>
      <c r="M397" s="157" t="s">
        <v>1601</v>
      </c>
      <c r="N397" s="10" t="s">
        <v>1602</v>
      </c>
      <c r="O397" s="32" t="s">
        <v>1526</v>
      </c>
      <c r="P397" s="7" t="s">
        <v>126</v>
      </c>
      <c r="Q397" s="6" t="s">
        <v>1603</v>
      </c>
      <c r="R397" s="29">
        <v>44577</v>
      </c>
      <c r="S397" s="9">
        <v>11</v>
      </c>
      <c r="T397" s="15" t="s">
        <v>129</v>
      </c>
      <c r="U397" s="9" t="s">
        <v>1604</v>
      </c>
      <c r="V397" s="6"/>
    </row>
    <row r="398" spans="1:22" ht="63" customHeight="1">
      <c r="A398" s="4">
        <f t="shared" si="12"/>
        <v>394</v>
      </c>
      <c r="B398" s="32" t="s">
        <v>1605</v>
      </c>
      <c r="C398" s="4"/>
      <c r="D398" s="4"/>
      <c r="E398" s="4" t="s">
        <v>89</v>
      </c>
      <c r="F398" s="4"/>
      <c r="G398" s="4" t="s">
        <v>132</v>
      </c>
      <c r="H398" s="4">
        <v>264</v>
      </c>
      <c r="I398" s="4"/>
      <c r="J398" s="29">
        <v>44571</v>
      </c>
      <c r="K398" s="99" t="s">
        <v>1563</v>
      </c>
      <c r="L398" s="38"/>
      <c r="M398" s="157" t="s">
        <v>1606</v>
      </c>
      <c r="N398" s="10" t="s">
        <v>1607</v>
      </c>
      <c r="O398" s="32" t="s">
        <v>1526</v>
      </c>
      <c r="P398" s="7" t="s">
        <v>126</v>
      </c>
      <c r="Q398" s="6" t="s">
        <v>1608</v>
      </c>
      <c r="R398" s="29">
        <v>44577</v>
      </c>
      <c r="S398" s="9">
        <v>12</v>
      </c>
      <c r="T398" s="15" t="s">
        <v>129</v>
      </c>
      <c r="U398" s="9" t="s">
        <v>1609</v>
      </c>
      <c r="V398" s="6"/>
    </row>
    <row r="399" spans="1:22" ht="63" customHeight="1">
      <c r="A399" s="4">
        <f t="shared" si="12"/>
        <v>395</v>
      </c>
      <c r="B399" s="32" t="s">
        <v>1605</v>
      </c>
      <c r="C399" s="4"/>
      <c r="D399" s="4"/>
      <c r="E399" s="4" t="s">
        <v>95</v>
      </c>
      <c r="F399" s="4"/>
      <c r="G399" s="4" t="s">
        <v>132</v>
      </c>
      <c r="H399" s="4">
        <v>374</v>
      </c>
      <c r="I399" s="4"/>
      <c r="J399" s="3">
        <v>44566</v>
      </c>
      <c r="K399" s="99" t="s">
        <v>1522</v>
      </c>
      <c r="L399" s="38"/>
      <c r="M399" s="157" t="s">
        <v>1610</v>
      </c>
      <c r="N399" s="10" t="s">
        <v>1611</v>
      </c>
      <c r="O399" s="32" t="s">
        <v>1526</v>
      </c>
      <c r="P399" s="7" t="s">
        <v>126</v>
      </c>
      <c r="Q399" s="6" t="s">
        <v>1612</v>
      </c>
      <c r="R399" s="29">
        <v>44577</v>
      </c>
      <c r="S399" s="9">
        <v>13</v>
      </c>
      <c r="T399" s="15" t="s">
        <v>129</v>
      </c>
      <c r="U399" s="9" t="s">
        <v>1613</v>
      </c>
      <c r="V399" s="6"/>
    </row>
    <row r="400" spans="1:22" ht="63" customHeight="1">
      <c r="A400" s="4">
        <f t="shared" si="12"/>
        <v>396</v>
      </c>
      <c r="B400" s="32" t="s">
        <v>1605</v>
      </c>
      <c r="C400" s="4"/>
      <c r="D400" s="4"/>
      <c r="E400" s="4" t="s">
        <v>1514</v>
      </c>
      <c r="F400" s="4"/>
      <c r="G400" s="4" t="s">
        <v>132</v>
      </c>
      <c r="H400" s="4">
        <v>234</v>
      </c>
      <c r="I400" s="4"/>
      <c r="J400" s="29">
        <v>44567</v>
      </c>
      <c r="K400" s="99" t="s">
        <v>1559</v>
      </c>
      <c r="L400" s="38"/>
      <c r="M400" s="157" t="s">
        <v>1614</v>
      </c>
      <c r="N400" s="10" t="s">
        <v>1615</v>
      </c>
      <c r="O400" s="32" t="s">
        <v>1526</v>
      </c>
      <c r="P400" s="7" t="s">
        <v>126</v>
      </c>
      <c r="Q400" s="6" t="s">
        <v>1616</v>
      </c>
      <c r="R400" s="29">
        <v>44577</v>
      </c>
      <c r="S400" s="9">
        <v>14</v>
      </c>
      <c r="T400" s="15" t="s">
        <v>129</v>
      </c>
      <c r="U400" s="9" t="s">
        <v>1617</v>
      </c>
      <c r="V400" s="6"/>
    </row>
    <row r="401" spans="1:22" ht="63" customHeight="1">
      <c r="A401" s="4">
        <f t="shared" si="12"/>
        <v>397</v>
      </c>
      <c r="B401" s="32" t="s">
        <v>1605</v>
      </c>
      <c r="C401" s="4"/>
      <c r="D401" s="4"/>
      <c r="E401" s="4" t="s">
        <v>93</v>
      </c>
      <c r="F401" s="4"/>
      <c r="G401" s="4" t="s">
        <v>132</v>
      </c>
      <c r="H401" s="4">
        <v>390</v>
      </c>
      <c r="I401" s="4"/>
      <c r="J401" s="3">
        <v>44572</v>
      </c>
      <c r="K401" s="99" t="s">
        <v>1518</v>
      </c>
      <c r="L401" s="38"/>
      <c r="M401" s="157" t="s">
        <v>1618</v>
      </c>
      <c r="N401" s="10" t="s">
        <v>1619</v>
      </c>
      <c r="O401" s="32" t="s">
        <v>1526</v>
      </c>
      <c r="P401" s="7" t="s">
        <v>126</v>
      </c>
      <c r="Q401" s="6" t="s">
        <v>1620</v>
      </c>
      <c r="R401" s="29">
        <v>44577</v>
      </c>
      <c r="S401" s="9">
        <v>15</v>
      </c>
      <c r="T401" s="15" t="s">
        <v>129</v>
      </c>
      <c r="U401" s="9" t="s">
        <v>1621</v>
      </c>
      <c r="V401" s="6"/>
    </row>
    <row r="402" spans="1:22" ht="63" customHeight="1">
      <c r="A402" s="4">
        <f t="shared" si="12"/>
        <v>398</v>
      </c>
      <c r="B402" s="32" t="s">
        <v>1622</v>
      </c>
      <c r="C402" s="4"/>
      <c r="D402" s="4" t="s">
        <v>1623</v>
      </c>
      <c r="E402" s="4"/>
      <c r="F402" s="4" t="s">
        <v>122</v>
      </c>
      <c r="G402" s="4" t="s">
        <v>226</v>
      </c>
      <c r="H402" s="4" t="s">
        <v>1624</v>
      </c>
      <c r="I402" s="38"/>
      <c r="J402" s="38"/>
      <c r="K402" s="38"/>
      <c r="L402" s="38"/>
      <c r="M402" s="10" t="s">
        <v>1625</v>
      </c>
      <c r="N402" s="10" t="s">
        <v>1626</v>
      </c>
      <c r="O402" s="32" t="s">
        <v>1627</v>
      </c>
      <c r="P402" s="7" t="s">
        <v>126</v>
      </c>
      <c r="Q402" s="6" t="s">
        <v>1628</v>
      </c>
      <c r="R402" s="29">
        <v>44578</v>
      </c>
      <c r="S402" s="9">
        <v>1</v>
      </c>
      <c r="T402" s="15" t="s">
        <v>129</v>
      </c>
      <c r="U402" s="9" t="s">
        <v>1629</v>
      </c>
      <c r="V402" s="6"/>
    </row>
    <row r="403" spans="1:22" ht="63" customHeight="1">
      <c r="A403" s="4">
        <f t="shared" si="12"/>
        <v>399</v>
      </c>
      <c r="B403" s="32" t="s">
        <v>1622</v>
      </c>
      <c r="C403" s="4"/>
      <c r="D403" s="4" t="s">
        <v>1630</v>
      </c>
      <c r="E403" s="4"/>
      <c r="F403" s="4" t="s">
        <v>122</v>
      </c>
      <c r="G403" s="4" t="s">
        <v>226</v>
      </c>
      <c r="H403" s="4" t="s">
        <v>1631</v>
      </c>
      <c r="I403" s="38"/>
      <c r="J403" s="38"/>
      <c r="K403" s="38"/>
      <c r="L403" s="38"/>
      <c r="M403" s="10" t="s">
        <v>1632</v>
      </c>
      <c r="N403" s="10" t="s">
        <v>1633</v>
      </c>
      <c r="O403" s="32" t="s">
        <v>1627</v>
      </c>
      <c r="P403" s="7" t="s">
        <v>126</v>
      </c>
      <c r="Q403" s="6" t="s">
        <v>1634</v>
      </c>
      <c r="R403" s="29">
        <v>44578</v>
      </c>
      <c r="S403" s="9">
        <v>2</v>
      </c>
      <c r="T403" s="15" t="s">
        <v>129</v>
      </c>
      <c r="U403" s="9" t="s">
        <v>1635</v>
      </c>
      <c r="V403" s="6"/>
    </row>
    <row r="404" spans="1:22" ht="63" customHeight="1">
      <c r="A404" s="4">
        <f t="shared" si="12"/>
        <v>400</v>
      </c>
      <c r="B404" s="32" t="s">
        <v>1622</v>
      </c>
      <c r="C404" s="4"/>
      <c r="D404" s="4" t="s">
        <v>1636</v>
      </c>
      <c r="E404" s="4" t="s">
        <v>578</v>
      </c>
      <c r="F404" s="4" t="s">
        <v>122</v>
      </c>
      <c r="G404" s="4" t="s">
        <v>226</v>
      </c>
      <c r="H404" s="4" t="s">
        <v>1637</v>
      </c>
      <c r="I404" s="38"/>
      <c r="J404" s="38"/>
      <c r="K404" s="38"/>
      <c r="L404" s="38"/>
      <c r="M404" s="10" t="s">
        <v>1638</v>
      </c>
      <c r="N404" s="10" t="s">
        <v>1639</v>
      </c>
      <c r="O404" s="32" t="s">
        <v>1627</v>
      </c>
      <c r="P404" s="7" t="s">
        <v>126</v>
      </c>
      <c r="Q404" s="6" t="s">
        <v>1640</v>
      </c>
      <c r="R404" s="29">
        <v>44578</v>
      </c>
      <c r="S404" s="9">
        <v>3</v>
      </c>
      <c r="T404" s="15" t="s">
        <v>129</v>
      </c>
      <c r="U404" s="9" t="s">
        <v>1641</v>
      </c>
      <c r="V404" s="6"/>
    </row>
    <row r="405" spans="1:22" ht="63" customHeight="1">
      <c r="A405" s="4">
        <f t="shared" si="12"/>
        <v>401</v>
      </c>
      <c r="B405" s="32" t="s">
        <v>1622</v>
      </c>
      <c r="C405" s="4"/>
      <c r="D405" s="4" t="s">
        <v>1642</v>
      </c>
      <c r="E405" s="4"/>
      <c r="F405" s="4" t="s">
        <v>162</v>
      </c>
      <c r="G405" s="4" t="s">
        <v>226</v>
      </c>
      <c r="H405" s="4" t="s">
        <v>1643</v>
      </c>
      <c r="I405" s="38"/>
      <c r="J405" s="38"/>
      <c r="K405" s="38"/>
      <c r="L405" s="38"/>
      <c r="M405" s="10" t="s">
        <v>579</v>
      </c>
      <c r="N405" s="10" t="s">
        <v>1644</v>
      </c>
      <c r="O405" s="32" t="s">
        <v>1627</v>
      </c>
      <c r="P405" s="7" t="s">
        <v>126</v>
      </c>
      <c r="Q405" s="6" t="s">
        <v>1645</v>
      </c>
      <c r="R405" s="29">
        <v>44578</v>
      </c>
      <c r="S405" s="9">
        <v>4</v>
      </c>
      <c r="T405" s="15" t="s">
        <v>129</v>
      </c>
      <c r="U405" s="9" t="s">
        <v>1646</v>
      </c>
      <c r="V405" s="6"/>
    </row>
    <row r="406" spans="1:22" ht="63" customHeight="1">
      <c r="A406" s="4">
        <f t="shared" ref="A406:A432" si="13">A405+1</f>
        <v>402</v>
      </c>
      <c r="B406" s="32" t="s">
        <v>1622</v>
      </c>
      <c r="C406" s="4"/>
      <c r="D406" s="4" t="s">
        <v>1647</v>
      </c>
      <c r="E406" s="4"/>
      <c r="F406" s="4" t="s">
        <v>122</v>
      </c>
      <c r="G406" s="4" t="s">
        <v>226</v>
      </c>
      <c r="H406" s="4" t="s">
        <v>1648</v>
      </c>
      <c r="I406" s="38"/>
      <c r="J406" s="38"/>
      <c r="K406" s="38"/>
      <c r="L406" s="38"/>
      <c r="M406" s="10" t="s">
        <v>1649</v>
      </c>
      <c r="N406" s="10" t="s">
        <v>1650</v>
      </c>
      <c r="O406" s="32" t="s">
        <v>1627</v>
      </c>
      <c r="P406" s="7" t="s">
        <v>126</v>
      </c>
      <c r="Q406" s="6" t="s">
        <v>1651</v>
      </c>
      <c r="R406" s="29">
        <v>44578</v>
      </c>
      <c r="S406" s="9">
        <v>5</v>
      </c>
      <c r="T406" s="15" t="s">
        <v>129</v>
      </c>
      <c r="U406" s="9" t="s">
        <v>1652</v>
      </c>
      <c r="V406" s="6"/>
    </row>
    <row r="407" spans="1:22" ht="63" customHeight="1">
      <c r="A407" s="4">
        <f t="shared" si="13"/>
        <v>403</v>
      </c>
      <c r="B407" s="32" t="s">
        <v>1622</v>
      </c>
      <c r="C407" s="4"/>
      <c r="D407" s="4" t="s">
        <v>1653</v>
      </c>
      <c r="E407" s="4"/>
      <c r="F407" s="4" t="s">
        <v>122</v>
      </c>
      <c r="G407" s="4" t="s">
        <v>226</v>
      </c>
      <c r="H407" s="4" t="s">
        <v>1654</v>
      </c>
      <c r="I407" s="38"/>
      <c r="J407" s="38"/>
      <c r="K407" s="38"/>
      <c r="L407" s="38"/>
      <c r="M407" s="10" t="s">
        <v>1655</v>
      </c>
      <c r="N407" s="10" t="s">
        <v>1656</v>
      </c>
      <c r="O407" s="32" t="s">
        <v>1627</v>
      </c>
      <c r="P407" s="7" t="s">
        <v>126</v>
      </c>
      <c r="Q407" s="6" t="s">
        <v>1657</v>
      </c>
      <c r="R407" s="29">
        <v>44578</v>
      </c>
      <c r="S407" s="9">
        <v>6</v>
      </c>
      <c r="T407" s="15" t="s">
        <v>129</v>
      </c>
      <c r="U407" s="9" t="s">
        <v>1658</v>
      </c>
      <c r="V407" s="6"/>
    </row>
    <row r="408" spans="1:22" ht="63" customHeight="1">
      <c r="A408" s="4">
        <f t="shared" si="13"/>
        <v>404</v>
      </c>
      <c r="B408" s="32" t="s">
        <v>1622</v>
      </c>
      <c r="C408" s="4"/>
      <c r="D408" s="4" t="s">
        <v>1659</v>
      </c>
      <c r="E408" s="4"/>
      <c r="F408" s="4" t="s">
        <v>122</v>
      </c>
      <c r="G408" s="4" t="s">
        <v>226</v>
      </c>
      <c r="H408" s="4" t="s">
        <v>1660</v>
      </c>
      <c r="I408" s="38"/>
      <c r="J408" s="38"/>
      <c r="K408" s="38"/>
      <c r="L408" s="38"/>
      <c r="M408" s="10" t="s">
        <v>1661</v>
      </c>
      <c r="N408" s="10" t="s">
        <v>1662</v>
      </c>
      <c r="O408" s="32" t="s">
        <v>1627</v>
      </c>
      <c r="P408" s="7" t="s">
        <v>126</v>
      </c>
      <c r="Q408" s="6" t="s">
        <v>1663</v>
      </c>
      <c r="R408" s="29">
        <v>44578</v>
      </c>
      <c r="S408" s="9">
        <v>7</v>
      </c>
      <c r="T408" s="15" t="s">
        <v>129</v>
      </c>
      <c r="U408" s="9" t="s">
        <v>1664</v>
      </c>
      <c r="V408" s="6"/>
    </row>
    <row r="409" spans="1:22" ht="63" customHeight="1">
      <c r="A409" s="4">
        <f t="shared" si="13"/>
        <v>405</v>
      </c>
      <c r="B409" s="32" t="s">
        <v>1622</v>
      </c>
      <c r="C409" s="4"/>
      <c r="D409" s="164" t="s">
        <v>1665</v>
      </c>
      <c r="E409" s="4"/>
      <c r="F409" s="4" t="s">
        <v>122</v>
      </c>
      <c r="G409" s="4" t="s">
        <v>226</v>
      </c>
      <c r="H409" s="4" t="s">
        <v>1666</v>
      </c>
      <c r="I409" s="38"/>
      <c r="J409" s="38"/>
      <c r="K409" s="38"/>
      <c r="L409" s="38"/>
      <c r="M409" s="10" t="s">
        <v>1667</v>
      </c>
      <c r="N409" s="10" t="s">
        <v>1668</v>
      </c>
      <c r="O409" s="32" t="s">
        <v>1627</v>
      </c>
      <c r="P409" s="7" t="s">
        <v>126</v>
      </c>
      <c r="Q409" s="6" t="s">
        <v>1669</v>
      </c>
      <c r="R409" s="29">
        <v>44578</v>
      </c>
      <c r="S409" s="9">
        <v>8</v>
      </c>
      <c r="T409" s="15" t="s">
        <v>129</v>
      </c>
      <c r="U409" s="9" t="s">
        <v>1670</v>
      </c>
      <c r="V409" s="6"/>
    </row>
    <row r="410" spans="1:22" ht="63" customHeight="1">
      <c r="A410" s="4">
        <f t="shared" si="13"/>
        <v>406</v>
      </c>
      <c r="B410" s="32" t="s">
        <v>1671</v>
      </c>
      <c r="C410" s="166"/>
      <c r="D410" s="48"/>
      <c r="E410" s="167" t="s">
        <v>81</v>
      </c>
      <c r="F410" s="4" t="s">
        <v>122</v>
      </c>
      <c r="G410" s="4" t="s">
        <v>132</v>
      </c>
      <c r="H410" s="4">
        <v>357</v>
      </c>
      <c r="I410" s="4"/>
      <c r="J410" s="29">
        <v>44564</v>
      </c>
      <c r="K410" s="38"/>
      <c r="L410" s="10" t="s">
        <v>298</v>
      </c>
      <c r="M410" s="10"/>
      <c r="N410" s="10" t="s">
        <v>1672</v>
      </c>
      <c r="O410" s="32" t="s">
        <v>1627</v>
      </c>
      <c r="P410" s="7" t="s">
        <v>126</v>
      </c>
      <c r="Q410" s="6" t="s">
        <v>1673</v>
      </c>
      <c r="R410" s="29">
        <v>44578</v>
      </c>
      <c r="S410" s="9">
        <v>11</v>
      </c>
      <c r="T410" s="15" t="s">
        <v>129</v>
      </c>
      <c r="U410" s="9" t="s">
        <v>1674</v>
      </c>
      <c r="V410" s="6"/>
    </row>
    <row r="411" spans="1:22" ht="63" customHeight="1">
      <c r="A411" s="4">
        <f t="shared" si="13"/>
        <v>407</v>
      </c>
      <c r="B411" s="32" t="s">
        <v>1671</v>
      </c>
      <c r="C411" s="166"/>
      <c r="D411" s="48"/>
      <c r="E411" s="167" t="s">
        <v>91</v>
      </c>
      <c r="F411" s="4" t="s">
        <v>162</v>
      </c>
      <c r="G411" s="4" t="s">
        <v>132</v>
      </c>
      <c r="H411" s="4">
        <v>440</v>
      </c>
      <c r="I411" s="4"/>
      <c r="J411" s="29">
        <v>44571</v>
      </c>
      <c r="K411" s="38"/>
      <c r="L411" s="10" t="s">
        <v>218</v>
      </c>
      <c r="M411" s="10"/>
      <c r="N411" s="10" t="s">
        <v>1675</v>
      </c>
      <c r="O411" s="32" t="s">
        <v>1627</v>
      </c>
      <c r="P411" s="7" t="s">
        <v>126</v>
      </c>
      <c r="Q411" s="6" t="s">
        <v>1676</v>
      </c>
      <c r="R411" s="29">
        <v>44578</v>
      </c>
      <c r="S411" s="9">
        <v>12</v>
      </c>
      <c r="T411" s="15" t="s">
        <v>129</v>
      </c>
      <c r="U411" s="9" t="s">
        <v>1677</v>
      </c>
      <c r="V411" s="6"/>
    </row>
    <row r="412" spans="1:22" ht="63" customHeight="1">
      <c r="A412" s="4">
        <f t="shared" si="13"/>
        <v>408</v>
      </c>
      <c r="B412" s="32" t="s">
        <v>1671</v>
      </c>
      <c r="C412" s="166"/>
      <c r="D412" s="48"/>
      <c r="E412" s="167" t="s">
        <v>87</v>
      </c>
      <c r="F412" s="4" t="s">
        <v>162</v>
      </c>
      <c r="G412" s="4" t="s">
        <v>132</v>
      </c>
      <c r="H412" s="4">
        <v>283</v>
      </c>
      <c r="I412" s="4"/>
      <c r="J412" s="29">
        <v>44570</v>
      </c>
      <c r="K412" s="38"/>
      <c r="L412" s="10" t="s">
        <v>218</v>
      </c>
      <c r="M412" s="10"/>
      <c r="N412" s="10" t="s">
        <v>1678</v>
      </c>
      <c r="O412" s="32" t="s">
        <v>1627</v>
      </c>
      <c r="P412" s="7" t="s">
        <v>126</v>
      </c>
      <c r="Q412" s="6" t="s">
        <v>1679</v>
      </c>
      <c r="R412" s="29">
        <v>44578</v>
      </c>
      <c r="S412" s="9">
        <v>13</v>
      </c>
      <c r="T412" s="15" t="s">
        <v>129</v>
      </c>
      <c r="U412" s="9" t="s">
        <v>1680</v>
      </c>
      <c r="V412" s="6"/>
    </row>
    <row r="413" spans="1:22" ht="63" customHeight="1">
      <c r="A413" s="4">
        <f t="shared" si="13"/>
        <v>409</v>
      </c>
      <c r="B413" s="32" t="s">
        <v>1671</v>
      </c>
      <c r="C413" s="166"/>
      <c r="D413" s="48"/>
      <c r="E413" s="167" t="s">
        <v>89</v>
      </c>
      <c r="F413" s="4" t="s">
        <v>122</v>
      </c>
      <c r="G413" s="4" t="s">
        <v>132</v>
      </c>
      <c r="H413" s="4">
        <v>264</v>
      </c>
      <c r="I413" s="4"/>
      <c r="J413" s="29">
        <v>44571</v>
      </c>
      <c r="K413" s="99" t="s">
        <v>1681</v>
      </c>
      <c r="L413" s="38"/>
      <c r="M413" s="10"/>
      <c r="N413" s="10" t="s">
        <v>1682</v>
      </c>
      <c r="O413" s="32" t="s">
        <v>1627</v>
      </c>
      <c r="P413" s="7" t="s">
        <v>126</v>
      </c>
      <c r="Q413" s="6" t="s">
        <v>1683</v>
      </c>
      <c r="R413" s="29">
        <v>44578</v>
      </c>
      <c r="S413" s="9">
        <v>14</v>
      </c>
      <c r="T413" s="15" t="s">
        <v>129</v>
      </c>
      <c r="U413" s="9" t="s">
        <v>1684</v>
      </c>
      <c r="V413" s="6"/>
    </row>
    <row r="414" spans="1:22" ht="63" customHeight="1">
      <c r="A414" s="4">
        <f t="shared" si="13"/>
        <v>410</v>
      </c>
      <c r="B414" s="32" t="s">
        <v>1671</v>
      </c>
      <c r="C414" s="166"/>
      <c r="D414" s="48"/>
      <c r="E414" s="167" t="s">
        <v>1514</v>
      </c>
      <c r="F414" s="4" t="s">
        <v>162</v>
      </c>
      <c r="G414" s="4" t="s">
        <v>132</v>
      </c>
      <c r="H414" s="4">
        <v>234</v>
      </c>
      <c r="I414" s="4"/>
      <c r="J414" s="29">
        <v>44569</v>
      </c>
      <c r="K414" s="99" t="s">
        <v>1685</v>
      </c>
      <c r="L414" s="38"/>
      <c r="M414" s="10"/>
      <c r="N414" s="10" t="s">
        <v>1686</v>
      </c>
      <c r="O414" s="32" t="s">
        <v>1627</v>
      </c>
      <c r="P414" s="7" t="s">
        <v>126</v>
      </c>
      <c r="Q414" s="6" t="s">
        <v>1687</v>
      </c>
      <c r="R414" s="29">
        <v>44578</v>
      </c>
      <c r="S414" s="9">
        <v>15</v>
      </c>
      <c r="T414" s="15" t="s">
        <v>129</v>
      </c>
      <c r="U414" s="9" t="s">
        <v>1688</v>
      </c>
      <c r="V414" s="6"/>
    </row>
    <row r="415" spans="1:22" ht="63" customHeight="1">
      <c r="A415" s="4">
        <f t="shared" si="13"/>
        <v>411</v>
      </c>
      <c r="B415" s="32" t="s">
        <v>1689</v>
      </c>
      <c r="C415" s="166"/>
      <c r="D415" s="48"/>
      <c r="E415" s="167" t="s">
        <v>95</v>
      </c>
      <c r="F415" s="4" t="s">
        <v>162</v>
      </c>
      <c r="G415" s="4" t="s">
        <v>132</v>
      </c>
      <c r="H415" s="4">
        <v>374</v>
      </c>
      <c r="I415" s="4"/>
      <c r="J415" s="29">
        <v>44566</v>
      </c>
      <c r="K415" s="38"/>
      <c r="L415" s="10" t="s">
        <v>193</v>
      </c>
      <c r="M415" s="10"/>
      <c r="N415" s="10" t="s">
        <v>1690</v>
      </c>
      <c r="O415" s="32" t="s">
        <v>1691</v>
      </c>
      <c r="P415" s="7" t="s">
        <v>126</v>
      </c>
      <c r="Q415" s="6" t="s">
        <v>1412</v>
      </c>
      <c r="R415" s="29">
        <v>44579</v>
      </c>
      <c r="S415" s="9">
        <v>2</v>
      </c>
      <c r="T415" s="15" t="s">
        <v>129</v>
      </c>
      <c r="U415" s="9" t="s">
        <v>1467</v>
      </c>
      <c r="V415" s="6"/>
    </row>
    <row r="416" spans="1:22" ht="63" customHeight="1">
      <c r="A416" s="4">
        <f t="shared" si="13"/>
        <v>412</v>
      </c>
      <c r="B416" s="32" t="s">
        <v>1689</v>
      </c>
      <c r="C416" s="166"/>
      <c r="D416" s="48"/>
      <c r="E416" s="167" t="s">
        <v>93</v>
      </c>
      <c r="F416" s="4" t="s">
        <v>162</v>
      </c>
      <c r="G416" s="4" t="s">
        <v>132</v>
      </c>
      <c r="H416" s="4">
        <v>390</v>
      </c>
      <c r="I416" s="4"/>
      <c r="J416" s="29">
        <v>44572</v>
      </c>
      <c r="K416" s="38"/>
      <c r="L416" s="10" t="s">
        <v>193</v>
      </c>
      <c r="M416" s="10"/>
      <c r="N416" s="10" t="s">
        <v>1692</v>
      </c>
      <c r="O416" s="32" t="s">
        <v>1691</v>
      </c>
      <c r="P416" s="7" t="s">
        <v>126</v>
      </c>
      <c r="Q416" s="6" t="s">
        <v>1498</v>
      </c>
      <c r="R416" s="29">
        <v>44579</v>
      </c>
      <c r="S416" s="9">
        <v>3</v>
      </c>
      <c r="T416" s="15" t="s">
        <v>129</v>
      </c>
      <c r="U416" s="9" t="s">
        <v>1510</v>
      </c>
      <c r="V416" s="6"/>
    </row>
    <row r="417" spans="1:22" ht="63" customHeight="1">
      <c r="A417" s="4">
        <f t="shared" si="13"/>
        <v>413</v>
      </c>
      <c r="B417" s="32" t="s">
        <v>1689</v>
      </c>
      <c r="C417" s="166"/>
      <c r="D417" s="48"/>
      <c r="E417" s="167" t="s">
        <v>50</v>
      </c>
      <c r="F417" s="4" t="s">
        <v>162</v>
      </c>
      <c r="G417" s="4" t="s">
        <v>132</v>
      </c>
      <c r="H417" s="4">
        <v>416</v>
      </c>
      <c r="I417" s="4"/>
      <c r="J417" s="29">
        <v>44578</v>
      </c>
      <c r="K417" s="38"/>
      <c r="L417" s="10" t="s">
        <v>1693</v>
      </c>
      <c r="M417" s="10"/>
      <c r="N417" s="10" t="s">
        <v>1694</v>
      </c>
      <c r="O417" s="32" t="s">
        <v>1691</v>
      </c>
      <c r="P417" s="7" t="s">
        <v>126</v>
      </c>
      <c r="Q417" s="6" t="s">
        <v>1399</v>
      </c>
      <c r="R417" s="29">
        <v>44579</v>
      </c>
      <c r="S417" s="9">
        <v>4</v>
      </c>
      <c r="T417" s="15" t="s">
        <v>129</v>
      </c>
      <c r="U417" s="9" t="s">
        <v>1477</v>
      </c>
      <c r="V417" s="6"/>
    </row>
    <row r="418" spans="1:22" ht="63" customHeight="1">
      <c r="A418" s="4">
        <f t="shared" si="13"/>
        <v>414</v>
      </c>
      <c r="B418" s="32" t="s">
        <v>1689</v>
      </c>
      <c r="C418" s="4"/>
      <c r="D418" s="165" t="s">
        <v>1695</v>
      </c>
      <c r="E418" s="37"/>
      <c r="F418" s="37"/>
      <c r="G418" s="37"/>
      <c r="H418" s="37"/>
      <c r="I418" s="37"/>
      <c r="J418" s="12"/>
      <c r="K418" s="38"/>
      <c r="L418" s="38"/>
      <c r="M418" s="4" t="s">
        <v>1695</v>
      </c>
      <c r="N418" s="10" t="s">
        <v>1696</v>
      </c>
      <c r="O418" s="32" t="s">
        <v>1691</v>
      </c>
      <c r="P418" s="7" t="s">
        <v>126</v>
      </c>
      <c r="Q418" s="6" t="s">
        <v>1527</v>
      </c>
      <c r="R418" s="29">
        <v>44579</v>
      </c>
      <c r="S418" s="9">
        <v>5</v>
      </c>
      <c r="T418" s="15" t="s">
        <v>129</v>
      </c>
      <c r="U418" s="9" t="s">
        <v>1553</v>
      </c>
      <c r="V418" s="6"/>
    </row>
    <row r="419" spans="1:22" ht="63" customHeight="1">
      <c r="A419" s="4">
        <f t="shared" si="13"/>
        <v>415</v>
      </c>
      <c r="B419" s="32" t="s">
        <v>1697</v>
      </c>
      <c r="C419" s="4"/>
      <c r="D419" s="4"/>
      <c r="E419" s="4" t="s">
        <v>99</v>
      </c>
      <c r="F419" s="4" t="s">
        <v>162</v>
      </c>
      <c r="G419" s="4" t="s">
        <v>132</v>
      </c>
      <c r="H419" s="4">
        <v>71</v>
      </c>
      <c r="I419" s="4"/>
      <c r="J419" s="29">
        <v>44568</v>
      </c>
      <c r="K419" s="10" t="s">
        <v>1698</v>
      </c>
      <c r="L419" s="38"/>
      <c r="M419" s="10" t="s">
        <v>1699</v>
      </c>
      <c r="N419" s="10" t="s">
        <v>1700</v>
      </c>
      <c r="O419" s="32" t="s">
        <v>1691</v>
      </c>
      <c r="P419" s="7" t="s">
        <v>126</v>
      </c>
      <c r="Q419" s="6" t="s">
        <v>1460</v>
      </c>
      <c r="R419" s="29">
        <v>44580</v>
      </c>
      <c r="S419" s="9">
        <v>1</v>
      </c>
      <c r="T419" s="15" t="s">
        <v>129</v>
      </c>
      <c r="U419" s="9" t="s">
        <v>1540</v>
      </c>
      <c r="V419" s="6"/>
    </row>
    <row r="420" spans="1:22" ht="63" customHeight="1">
      <c r="A420" s="4">
        <f t="shared" si="13"/>
        <v>416</v>
      </c>
      <c r="B420" s="32" t="s">
        <v>1697</v>
      </c>
      <c r="C420" s="4"/>
      <c r="D420" s="4"/>
      <c r="E420" s="4" t="s">
        <v>100</v>
      </c>
      <c r="F420" s="4" t="s">
        <v>162</v>
      </c>
      <c r="G420" s="4" t="s">
        <v>132</v>
      </c>
      <c r="H420" s="4">
        <v>410</v>
      </c>
      <c r="I420" s="4"/>
      <c r="J420" s="29">
        <v>44572</v>
      </c>
      <c r="K420" s="10" t="s">
        <v>1698</v>
      </c>
      <c r="L420" s="38"/>
      <c r="M420" s="10"/>
      <c r="N420" s="10" t="s">
        <v>1701</v>
      </c>
      <c r="O420" s="32" t="s">
        <v>1627</v>
      </c>
      <c r="P420" s="7" t="s">
        <v>126</v>
      </c>
      <c r="Q420" s="6" t="s">
        <v>1702</v>
      </c>
      <c r="R420" s="29">
        <v>44580</v>
      </c>
      <c r="S420" s="9">
        <v>2</v>
      </c>
      <c r="T420" s="15" t="s">
        <v>129</v>
      </c>
      <c r="U420" s="9" t="s">
        <v>1703</v>
      </c>
      <c r="V420" s="6"/>
    </row>
    <row r="421" spans="1:22" ht="63" customHeight="1">
      <c r="A421" s="4">
        <f t="shared" si="13"/>
        <v>417</v>
      </c>
      <c r="B421" s="32" t="s">
        <v>1704</v>
      </c>
      <c r="C421" s="4"/>
      <c r="D421" s="4"/>
      <c r="E421" s="4" t="s">
        <v>100</v>
      </c>
      <c r="F421" s="4" t="s">
        <v>162</v>
      </c>
      <c r="G421" s="4" t="s">
        <v>132</v>
      </c>
      <c r="H421" s="4">
        <v>410</v>
      </c>
      <c r="I421" s="4"/>
      <c r="J421" s="29">
        <v>44572</v>
      </c>
      <c r="K421" s="10" t="s">
        <v>1705</v>
      </c>
      <c r="L421" s="38"/>
      <c r="M421" s="10"/>
      <c r="N421" s="10" t="s">
        <v>1706</v>
      </c>
      <c r="O421" s="32" t="s">
        <v>1627</v>
      </c>
      <c r="P421" s="7" t="s">
        <v>126</v>
      </c>
      <c r="Q421" s="6" t="s">
        <v>878</v>
      </c>
      <c r="R421" s="29">
        <v>44580</v>
      </c>
      <c r="S421" s="9">
        <v>3</v>
      </c>
      <c r="T421" s="15" t="s">
        <v>129</v>
      </c>
      <c r="U421" s="9" t="s">
        <v>874</v>
      </c>
      <c r="V421" s="6"/>
    </row>
    <row r="422" spans="1:22" ht="63" customHeight="1">
      <c r="A422" s="4">
        <f t="shared" si="13"/>
        <v>418</v>
      </c>
      <c r="B422" s="32" t="s">
        <v>1704</v>
      </c>
      <c r="C422" s="4"/>
      <c r="D422" s="4"/>
      <c r="E422" s="4" t="s">
        <v>83</v>
      </c>
      <c r="F422" s="4" t="s">
        <v>162</v>
      </c>
      <c r="G422" s="4" t="s">
        <v>132</v>
      </c>
      <c r="H422" s="4">
        <v>125</v>
      </c>
      <c r="I422" s="4"/>
      <c r="J422" s="29">
        <v>44567</v>
      </c>
      <c r="K422" s="38"/>
      <c r="L422" s="10" t="s">
        <v>298</v>
      </c>
      <c r="M422" s="10"/>
      <c r="N422" s="10" t="s">
        <v>1707</v>
      </c>
      <c r="O422" s="32" t="s">
        <v>1627</v>
      </c>
      <c r="P422" s="7" t="s">
        <v>126</v>
      </c>
      <c r="Q422" s="6" t="s">
        <v>573</v>
      </c>
      <c r="R422" s="29">
        <v>44580</v>
      </c>
      <c r="S422" s="9">
        <v>4</v>
      </c>
      <c r="T422" s="15" t="s">
        <v>129</v>
      </c>
      <c r="U422" s="9" t="s">
        <v>602</v>
      </c>
      <c r="V422" s="6"/>
    </row>
    <row r="423" spans="1:22" ht="63" customHeight="1">
      <c r="A423" s="4">
        <f t="shared" si="13"/>
        <v>419</v>
      </c>
      <c r="B423" s="32" t="s">
        <v>1704</v>
      </c>
      <c r="C423" s="4"/>
      <c r="D423" s="4"/>
      <c r="E423" s="4" t="s">
        <v>99</v>
      </c>
      <c r="F423" s="4" t="s">
        <v>162</v>
      </c>
      <c r="G423" s="4" t="s">
        <v>132</v>
      </c>
      <c r="H423" s="4">
        <v>71</v>
      </c>
      <c r="I423" s="4"/>
      <c r="J423" s="29">
        <v>44568</v>
      </c>
      <c r="K423" s="10" t="s">
        <v>1705</v>
      </c>
      <c r="L423" s="38"/>
      <c r="M423" s="10" t="s">
        <v>1699</v>
      </c>
      <c r="N423" s="10" t="s">
        <v>1708</v>
      </c>
      <c r="O423" s="32" t="s">
        <v>1627</v>
      </c>
      <c r="P423" s="7" t="s">
        <v>126</v>
      </c>
      <c r="Q423" s="6" t="s">
        <v>1405</v>
      </c>
      <c r="R423" s="29">
        <v>44580</v>
      </c>
      <c r="S423" s="9">
        <v>5</v>
      </c>
      <c r="T423" s="15" t="s">
        <v>129</v>
      </c>
      <c r="U423" s="9" t="s">
        <v>1502</v>
      </c>
      <c r="V423" s="6"/>
    </row>
    <row r="424" spans="1:22" ht="63" customHeight="1">
      <c r="A424" s="4">
        <f t="shared" si="13"/>
        <v>420</v>
      </c>
      <c r="B424" s="32" t="s">
        <v>1704</v>
      </c>
      <c r="C424" s="4"/>
      <c r="D424" s="4"/>
      <c r="E424" s="4" t="s">
        <v>89</v>
      </c>
      <c r="F424" s="4" t="s">
        <v>122</v>
      </c>
      <c r="G424" s="4" t="s">
        <v>132</v>
      </c>
      <c r="H424" s="4">
        <v>264</v>
      </c>
      <c r="I424" s="4"/>
      <c r="J424" s="29">
        <v>44571</v>
      </c>
      <c r="K424" s="38"/>
      <c r="L424" s="10" t="s">
        <v>193</v>
      </c>
      <c r="M424" s="10"/>
      <c r="N424" s="10" t="s">
        <v>1709</v>
      </c>
      <c r="O424" s="32" t="s">
        <v>1627</v>
      </c>
      <c r="P424" s="7" t="s">
        <v>126</v>
      </c>
      <c r="Q424" s="6" t="s">
        <v>1456</v>
      </c>
      <c r="R424" s="29">
        <v>44580</v>
      </c>
      <c r="S424" s="9">
        <v>6</v>
      </c>
      <c r="T424" s="15" t="s">
        <v>129</v>
      </c>
      <c r="U424" s="9" t="s">
        <v>1471</v>
      </c>
      <c r="V424" s="6"/>
    </row>
    <row r="425" spans="1:22" ht="63" customHeight="1">
      <c r="A425" s="4">
        <f t="shared" si="13"/>
        <v>421</v>
      </c>
      <c r="B425" s="32" t="s">
        <v>1704</v>
      </c>
      <c r="C425" s="4"/>
      <c r="D425" s="4"/>
      <c r="E425" s="4" t="s">
        <v>95</v>
      </c>
      <c r="F425" s="4" t="s">
        <v>162</v>
      </c>
      <c r="G425" s="4" t="s">
        <v>132</v>
      </c>
      <c r="H425" s="4">
        <v>374</v>
      </c>
      <c r="I425" s="4"/>
      <c r="J425" s="29">
        <v>44566</v>
      </c>
      <c r="K425" s="38"/>
      <c r="L425" s="10" t="s">
        <v>488</v>
      </c>
      <c r="M425" s="10"/>
      <c r="N425" s="10" t="s">
        <v>1710</v>
      </c>
      <c r="O425" s="32" t="s">
        <v>1627</v>
      </c>
      <c r="P425" s="7" t="s">
        <v>126</v>
      </c>
      <c r="Q425" s="6" t="s">
        <v>1711</v>
      </c>
      <c r="R425" s="29">
        <v>44580</v>
      </c>
      <c r="S425" s="9">
        <v>7</v>
      </c>
      <c r="T425" s="15" t="s">
        <v>129</v>
      </c>
      <c r="U425" s="9" t="s">
        <v>1712</v>
      </c>
      <c r="V425" s="6"/>
    </row>
    <row r="426" spans="1:22" ht="63" customHeight="1">
      <c r="A426" s="4">
        <f t="shared" si="13"/>
        <v>422</v>
      </c>
      <c r="B426" s="32" t="s">
        <v>1713</v>
      </c>
      <c r="C426" s="4"/>
      <c r="D426" s="4"/>
      <c r="E426" s="4" t="s">
        <v>99</v>
      </c>
      <c r="F426" s="4" t="s">
        <v>162</v>
      </c>
      <c r="G426" s="4" t="s">
        <v>132</v>
      </c>
      <c r="H426" s="4">
        <v>71</v>
      </c>
      <c r="I426" s="4"/>
      <c r="J426" s="29">
        <v>44568</v>
      </c>
      <c r="K426" s="10" t="s">
        <v>1714</v>
      </c>
      <c r="L426" s="38"/>
      <c r="M426" s="10" t="s">
        <v>1699</v>
      </c>
      <c r="N426" s="10" t="s">
        <v>1715</v>
      </c>
      <c r="O426" s="32" t="s">
        <v>1691</v>
      </c>
      <c r="P426" s="7" t="s">
        <v>126</v>
      </c>
      <c r="Q426" s="6" t="s">
        <v>1359</v>
      </c>
      <c r="R426" s="29">
        <v>44580</v>
      </c>
      <c r="S426" s="9">
        <v>8</v>
      </c>
      <c r="T426" s="15" t="s">
        <v>129</v>
      </c>
      <c r="U426" s="9" t="s">
        <v>1367</v>
      </c>
      <c r="V426" s="6"/>
    </row>
    <row r="427" spans="1:22" ht="63" customHeight="1">
      <c r="A427" s="4">
        <f t="shared" si="13"/>
        <v>423</v>
      </c>
      <c r="B427" s="32" t="s">
        <v>1713</v>
      </c>
      <c r="C427" s="4"/>
      <c r="D427" s="4"/>
      <c r="E427" s="4" t="s">
        <v>100</v>
      </c>
      <c r="F427" s="4" t="s">
        <v>162</v>
      </c>
      <c r="G427" s="4" t="s">
        <v>132</v>
      </c>
      <c r="H427" s="4">
        <v>410</v>
      </c>
      <c r="I427" s="4"/>
      <c r="J427" s="29">
        <v>44572</v>
      </c>
      <c r="K427" s="10" t="s">
        <v>1714</v>
      </c>
      <c r="L427" s="38"/>
      <c r="M427" s="10"/>
      <c r="N427" s="10" t="s">
        <v>1716</v>
      </c>
      <c r="O427" s="32" t="s">
        <v>1691</v>
      </c>
      <c r="P427" s="7" t="s">
        <v>126</v>
      </c>
      <c r="Q427" s="6" t="s">
        <v>1370</v>
      </c>
      <c r="R427" s="29">
        <v>44580</v>
      </c>
      <c r="S427" s="9">
        <v>9</v>
      </c>
      <c r="T427" s="15" t="s">
        <v>129</v>
      </c>
      <c r="U427" s="9" t="s">
        <v>1362</v>
      </c>
      <c r="V427" s="6"/>
    </row>
    <row r="428" spans="1:22" ht="63" customHeight="1">
      <c r="A428" s="4">
        <f t="shared" si="13"/>
        <v>424</v>
      </c>
      <c r="B428" s="32" t="s">
        <v>1717</v>
      </c>
      <c r="C428" s="4"/>
      <c r="D428" s="4"/>
      <c r="E428" s="4" t="s">
        <v>100</v>
      </c>
      <c r="F428" s="4" t="s">
        <v>162</v>
      </c>
      <c r="G428" s="4" t="s">
        <v>132</v>
      </c>
      <c r="H428" s="4">
        <v>410</v>
      </c>
      <c r="I428" s="4"/>
      <c r="J428" s="29">
        <v>44572</v>
      </c>
      <c r="K428" s="10" t="s">
        <v>1718</v>
      </c>
      <c r="L428" s="38"/>
      <c r="M428" s="10"/>
      <c r="N428" s="10" t="s">
        <v>1719</v>
      </c>
      <c r="O428" s="32" t="s">
        <v>1691</v>
      </c>
      <c r="P428" s="7" t="s">
        <v>126</v>
      </c>
      <c r="Q428" s="6" t="s">
        <v>1549</v>
      </c>
      <c r="R428" s="29">
        <v>44581</v>
      </c>
      <c r="S428" s="9">
        <v>1</v>
      </c>
      <c r="T428" s="15" t="s">
        <v>129</v>
      </c>
      <c r="U428" s="9" t="s">
        <v>1464</v>
      </c>
      <c r="V428" s="6"/>
    </row>
    <row r="429" spans="1:22" ht="63" customHeight="1">
      <c r="A429" s="4">
        <f t="shared" si="13"/>
        <v>425</v>
      </c>
      <c r="B429" s="32" t="s">
        <v>1717</v>
      </c>
      <c r="C429" s="4"/>
      <c r="D429" s="4"/>
      <c r="E429" s="167" t="s">
        <v>95</v>
      </c>
      <c r="F429" s="4" t="s">
        <v>162</v>
      </c>
      <c r="G429" s="4" t="s">
        <v>132</v>
      </c>
      <c r="H429" s="4">
        <v>374</v>
      </c>
      <c r="I429" s="4"/>
      <c r="J429" s="29">
        <v>44566</v>
      </c>
      <c r="K429" s="38"/>
      <c r="L429" s="10" t="s">
        <v>218</v>
      </c>
      <c r="M429" s="10"/>
      <c r="N429" s="10" t="s">
        <v>1720</v>
      </c>
      <c r="O429" s="32" t="s">
        <v>1691</v>
      </c>
      <c r="P429" s="7" t="s">
        <v>126</v>
      </c>
      <c r="Q429" s="6" t="s">
        <v>504</v>
      </c>
      <c r="R429" s="29">
        <v>44581</v>
      </c>
      <c r="S429" s="9">
        <v>2</v>
      </c>
      <c r="T429" s="15" t="s">
        <v>129</v>
      </c>
      <c r="U429" s="9" t="s">
        <v>1721</v>
      </c>
      <c r="V429" s="6"/>
    </row>
    <row r="430" spans="1:22" ht="63" customHeight="1">
      <c r="A430" s="4">
        <f t="shared" si="13"/>
        <v>426</v>
      </c>
      <c r="B430" s="32" t="s">
        <v>1717</v>
      </c>
      <c r="C430" s="4"/>
      <c r="D430" s="4"/>
      <c r="E430" s="167" t="s">
        <v>87</v>
      </c>
      <c r="F430" s="4" t="s">
        <v>162</v>
      </c>
      <c r="G430" s="4" t="s">
        <v>132</v>
      </c>
      <c r="H430" s="4">
        <v>283</v>
      </c>
      <c r="I430" s="4"/>
      <c r="J430" s="29">
        <v>44570</v>
      </c>
      <c r="K430" s="38"/>
      <c r="L430" s="10" t="s">
        <v>298</v>
      </c>
      <c r="M430" s="10"/>
      <c r="N430" s="10" t="s">
        <v>1722</v>
      </c>
      <c r="O430" s="32" t="s">
        <v>1691</v>
      </c>
      <c r="P430" s="7" t="s">
        <v>126</v>
      </c>
      <c r="Q430" s="6" t="s">
        <v>1474</v>
      </c>
      <c r="R430" s="29">
        <v>44581</v>
      </c>
      <c r="S430" s="9">
        <v>3</v>
      </c>
      <c r="T430" s="15" t="s">
        <v>129</v>
      </c>
      <c r="U430" s="9" t="s">
        <v>863</v>
      </c>
      <c r="V430" s="6"/>
    </row>
    <row r="431" spans="1:22" ht="63" customHeight="1">
      <c r="A431" s="4">
        <f t="shared" si="13"/>
        <v>427</v>
      </c>
      <c r="B431" s="32" t="s">
        <v>1717</v>
      </c>
      <c r="C431" s="4"/>
      <c r="D431" s="4"/>
      <c r="E431" s="167" t="s">
        <v>93</v>
      </c>
      <c r="F431" s="4" t="s">
        <v>162</v>
      </c>
      <c r="G431" s="4" t="s">
        <v>132</v>
      </c>
      <c r="H431" s="4">
        <v>390</v>
      </c>
      <c r="I431" s="4"/>
      <c r="J431" s="29">
        <v>44572</v>
      </c>
      <c r="K431" s="38"/>
      <c r="L431" s="10" t="s">
        <v>218</v>
      </c>
      <c r="M431" s="10"/>
      <c r="N431" s="10" t="s">
        <v>1723</v>
      </c>
      <c r="O431" s="32" t="s">
        <v>1691</v>
      </c>
      <c r="P431" s="7" t="s">
        <v>126</v>
      </c>
      <c r="Q431" s="6" t="s">
        <v>1543</v>
      </c>
      <c r="R431" s="29">
        <v>44581</v>
      </c>
      <c r="S431" s="9">
        <v>4</v>
      </c>
      <c r="T431" s="15" t="s">
        <v>129</v>
      </c>
      <c r="U431" s="9" t="s">
        <v>1480</v>
      </c>
      <c r="V431" s="6"/>
    </row>
    <row r="432" spans="1:22" ht="63" customHeight="1">
      <c r="A432" s="4">
        <f t="shared" si="13"/>
        <v>428</v>
      </c>
      <c r="B432" s="32" t="s">
        <v>1717</v>
      </c>
      <c r="C432" s="4"/>
      <c r="D432" s="4"/>
      <c r="E432" s="167" t="s">
        <v>91</v>
      </c>
      <c r="F432" s="4" t="s">
        <v>162</v>
      </c>
      <c r="G432" s="4" t="s">
        <v>132</v>
      </c>
      <c r="H432" s="4">
        <v>440</v>
      </c>
      <c r="I432" s="4"/>
      <c r="J432" s="29">
        <v>44571</v>
      </c>
      <c r="K432" s="38"/>
      <c r="L432" s="10" t="s">
        <v>298</v>
      </c>
      <c r="M432" s="10"/>
      <c r="N432" s="10" t="s">
        <v>1724</v>
      </c>
      <c r="O432" s="32" t="s">
        <v>1691</v>
      </c>
      <c r="P432" s="7" t="s">
        <v>126</v>
      </c>
      <c r="Q432" s="6" t="s">
        <v>1536</v>
      </c>
      <c r="R432" s="29">
        <v>44581</v>
      </c>
      <c r="S432" s="9">
        <v>5</v>
      </c>
      <c r="T432" s="15" t="s">
        <v>129</v>
      </c>
      <c r="U432" s="9" t="s">
        <v>1493</v>
      </c>
      <c r="V432" s="6"/>
    </row>
    <row r="433" spans="1:45" ht="46.75" customHeight="1">
      <c r="A433" s="607" t="s">
        <v>1725</v>
      </c>
      <c r="B433" s="609"/>
      <c r="C433" s="4"/>
      <c r="D433" s="4"/>
      <c r="E433" s="4"/>
      <c r="F433" s="4"/>
      <c r="G433" s="4"/>
      <c r="H433" s="4"/>
      <c r="I433" s="4"/>
      <c r="J433" s="3"/>
      <c r="K433" s="10"/>
      <c r="L433" s="10"/>
      <c r="M433" s="10"/>
      <c r="N433" s="10"/>
      <c r="O433" s="29"/>
      <c r="P433" s="7"/>
      <c r="Q433" s="6"/>
      <c r="R433" s="104"/>
      <c r="S433" s="9"/>
      <c r="T433" s="15"/>
      <c r="U433" s="9"/>
      <c r="V433" s="6"/>
    </row>
    <row r="434" spans="1:45" s="237" customFormat="1" ht="63" customHeight="1">
      <c r="A434" s="240">
        <f>A432+1</f>
        <v>429</v>
      </c>
      <c r="B434" s="241" t="s">
        <v>1971</v>
      </c>
      <c r="C434" s="240"/>
      <c r="D434" s="240"/>
      <c r="E434" s="242" t="s">
        <v>1972</v>
      </c>
      <c r="F434" s="240" t="s">
        <v>122</v>
      </c>
      <c r="G434" s="240" t="s">
        <v>132</v>
      </c>
      <c r="H434" s="240">
        <v>261</v>
      </c>
      <c r="I434" s="240"/>
      <c r="J434" s="243">
        <v>44598</v>
      </c>
      <c r="K434" s="244" t="s">
        <v>1973</v>
      </c>
      <c r="L434" s="245"/>
      <c r="M434" s="244"/>
      <c r="N434" s="244" t="s">
        <v>1974</v>
      </c>
      <c r="O434" s="241" t="s">
        <v>1975</v>
      </c>
      <c r="P434" s="246" t="s">
        <v>126</v>
      </c>
      <c r="Q434" s="247" t="s">
        <v>375</v>
      </c>
      <c r="R434" s="243">
        <v>44601</v>
      </c>
      <c r="S434" s="248">
        <v>2</v>
      </c>
      <c r="T434" s="249" t="s">
        <v>129</v>
      </c>
      <c r="U434" s="248" t="s">
        <v>1070</v>
      </c>
      <c r="V434" s="247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s="237" customFormat="1" ht="63" customHeight="1">
      <c r="A435" s="240">
        <f t="shared" ref="A435:A498" si="14">A434+1</f>
        <v>430</v>
      </c>
      <c r="B435" s="241" t="s">
        <v>1971</v>
      </c>
      <c r="C435" s="240"/>
      <c r="D435" s="240"/>
      <c r="E435" s="242" t="s">
        <v>1976</v>
      </c>
      <c r="F435" s="240" t="s">
        <v>162</v>
      </c>
      <c r="G435" s="240" t="s">
        <v>132</v>
      </c>
      <c r="H435" s="240">
        <v>136</v>
      </c>
      <c r="I435" s="240"/>
      <c r="J435" s="243">
        <v>44600</v>
      </c>
      <c r="K435" s="244" t="s">
        <v>1973</v>
      </c>
      <c r="L435" s="245"/>
      <c r="M435" s="244"/>
      <c r="N435" s="244" t="s">
        <v>1977</v>
      </c>
      <c r="O435" s="241" t="s">
        <v>1975</v>
      </c>
      <c r="P435" s="246" t="s">
        <v>126</v>
      </c>
      <c r="Q435" s="247" t="s">
        <v>752</v>
      </c>
      <c r="R435" s="243">
        <v>44601</v>
      </c>
      <c r="S435" s="248">
        <v>3</v>
      </c>
      <c r="T435" s="249" t="s">
        <v>129</v>
      </c>
      <c r="U435" s="248" t="s">
        <v>532</v>
      </c>
      <c r="V435" s="247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s="237" customFormat="1" ht="63" customHeight="1">
      <c r="A436" s="240">
        <f t="shared" si="14"/>
        <v>431</v>
      </c>
      <c r="B436" s="241" t="s">
        <v>1971</v>
      </c>
      <c r="C436" s="240"/>
      <c r="D436" s="240"/>
      <c r="E436" s="242" t="s">
        <v>89</v>
      </c>
      <c r="F436" s="240" t="s">
        <v>122</v>
      </c>
      <c r="G436" s="240" t="s">
        <v>132</v>
      </c>
      <c r="H436" s="240">
        <v>264</v>
      </c>
      <c r="I436" s="240"/>
      <c r="J436" s="243">
        <v>44600</v>
      </c>
      <c r="K436" s="245"/>
      <c r="L436" s="245"/>
      <c r="M436" s="244" t="s">
        <v>1798</v>
      </c>
      <c r="N436" s="244" t="s">
        <v>1978</v>
      </c>
      <c r="O436" s="241" t="s">
        <v>1975</v>
      </c>
      <c r="P436" s="246" t="s">
        <v>126</v>
      </c>
      <c r="Q436" s="247" t="s">
        <v>1279</v>
      </c>
      <c r="R436" s="243">
        <v>44601</v>
      </c>
      <c r="S436" s="248">
        <v>4</v>
      </c>
      <c r="T436" s="249" t="s">
        <v>129</v>
      </c>
      <c r="U436" s="248" t="s">
        <v>1158</v>
      </c>
      <c r="V436" s="247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s="237" customFormat="1" ht="63" customHeight="1">
      <c r="A437" s="240">
        <f t="shared" si="14"/>
        <v>432</v>
      </c>
      <c r="B437" s="241" t="s">
        <v>1971</v>
      </c>
      <c r="C437" s="240"/>
      <c r="D437" s="240"/>
      <c r="E437" s="242" t="s">
        <v>1979</v>
      </c>
      <c r="F437" s="240" t="s">
        <v>162</v>
      </c>
      <c r="G437" s="240" t="s">
        <v>132</v>
      </c>
      <c r="H437" s="240">
        <v>307</v>
      </c>
      <c r="I437" s="240"/>
      <c r="J437" s="243">
        <v>44600</v>
      </c>
      <c r="K437" s="244" t="s">
        <v>1973</v>
      </c>
      <c r="L437" s="245"/>
      <c r="M437" s="244"/>
      <c r="N437" s="244" t="s">
        <v>1980</v>
      </c>
      <c r="O437" s="241" t="s">
        <v>1975</v>
      </c>
      <c r="P437" s="246" t="s">
        <v>126</v>
      </c>
      <c r="Q437" s="247" t="s">
        <v>1087</v>
      </c>
      <c r="R437" s="243">
        <v>44601</v>
      </c>
      <c r="S437" s="248">
        <v>5</v>
      </c>
      <c r="T437" s="249" t="s">
        <v>129</v>
      </c>
      <c r="U437" s="248" t="s">
        <v>964</v>
      </c>
      <c r="V437" s="247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s="237" customFormat="1" ht="63" customHeight="1">
      <c r="A438" s="240">
        <f t="shared" si="14"/>
        <v>433</v>
      </c>
      <c r="B438" s="241" t="s">
        <v>1971</v>
      </c>
      <c r="C438" s="240"/>
      <c r="D438" s="250" t="s">
        <v>1981</v>
      </c>
      <c r="E438" s="251"/>
      <c r="F438" s="251"/>
      <c r="G438" s="251"/>
      <c r="H438" s="251"/>
      <c r="I438" s="251"/>
      <c r="J438" s="252"/>
      <c r="K438" s="245"/>
      <c r="L438" s="245"/>
      <c r="M438" s="250" t="s">
        <v>1981</v>
      </c>
      <c r="N438" s="250" t="s">
        <v>1981</v>
      </c>
      <c r="O438" s="241" t="s">
        <v>1975</v>
      </c>
      <c r="P438" s="246" t="s">
        <v>126</v>
      </c>
      <c r="Q438" s="247" t="s">
        <v>858</v>
      </c>
      <c r="R438" s="243">
        <v>44601</v>
      </c>
      <c r="S438" s="248">
        <v>1</v>
      </c>
      <c r="T438" s="249" t="s">
        <v>129</v>
      </c>
      <c r="U438" s="248" t="s">
        <v>1091</v>
      </c>
      <c r="V438" s="247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s="237" customFormat="1" ht="63" customHeight="1">
      <c r="A439" s="240">
        <f t="shared" si="14"/>
        <v>434</v>
      </c>
      <c r="B439" s="241" t="s">
        <v>1982</v>
      </c>
      <c r="C439" s="240"/>
      <c r="D439" s="240"/>
      <c r="E439" s="240" t="s">
        <v>1983</v>
      </c>
      <c r="F439" s="240" t="s">
        <v>122</v>
      </c>
      <c r="G439" s="240" t="s">
        <v>132</v>
      </c>
      <c r="H439" s="240">
        <v>383</v>
      </c>
      <c r="I439" s="240"/>
      <c r="J439" s="243">
        <v>44601</v>
      </c>
      <c r="K439" s="244" t="s">
        <v>1973</v>
      </c>
      <c r="L439" s="245"/>
      <c r="M439" s="244"/>
      <c r="N439" s="244" t="s">
        <v>1984</v>
      </c>
      <c r="O439" s="241" t="s">
        <v>1975</v>
      </c>
      <c r="P439" s="246" t="s">
        <v>126</v>
      </c>
      <c r="Q439" s="247" t="s">
        <v>1009</v>
      </c>
      <c r="R439" s="243">
        <v>44602</v>
      </c>
      <c r="S439" s="248">
        <v>1</v>
      </c>
      <c r="T439" s="249" t="s">
        <v>129</v>
      </c>
      <c r="U439" s="248" t="s">
        <v>1074</v>
      </c>
      <c r="V439" s="247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s="237" customFormat="1" ht="63" customHeight="1">
      <c r="A440" s="240">
        <f t="shared" si="14"/>
        <v>435</v>
      </c>
      <c r="B440" s="241" t="s">
        <v>1982</v>
      </c>
      <c r="C440" s="240"/>
      <c r="D440" s="240"/>
      <c r="E440" s="240" t="s">
        <v>1979</v>
      </c>
      <c r="F440" s="240" t="s">
        <v>162</v>
      </c>
      <c r="G440" s="240" t="s">
        <v>132</v>
      </c>
      <c r="H440" s="240">
        <v>307</v>
      </c>
      <c r="I440" s="240"/>
      <c r="J440" s="243">
        <v>44600</v>
      </c>
      <c r="K440" s="244" t="s">
        <v>1985</v>
      </c>
      <c r="L440" s="245"/>
      <c r="M440" s="244"/>
      <c r="N440" s="244" t="s">
        <v>1986</v>
      </c>
      <c r="O440" s="241" t="s">
        <v>1975</v>
      </c>
      <c r="P440" s="246" t="s">
        <v>126</v>
      </c>
      <c r="Q440" s="247" t="s">
        <v>556</v>
      </c>
      <c r="R440" s="243">
        <v>44602</v>
      </c>
      <c r="S440" s="248">
        <v>2</v>
      </c>
      <c r="T440" s="249" t="s">
        <v>129</v>
      </c>
      <c r="U440" s="248" t="s">
        <v>528</v>
      </c>
      <c r="V440" s="247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s="237" customFormat="1" ht="63" customHeight="1">
      <c r="A441" s="240">
        <f t="shared" si="14"/>
        <v>436</v>
      </c>
      <c r="B441" s="241" t="s">
        <v>1982</v>
      </c>
      <c r="C441" s="240"/>
      <c r="D441" s="240"/>
      <c r="E441" s="240" t="s">
        <v>1987</v>
      </c>
      <c r="F441" s="240" t="s">
        <v>162</v>
      </c>
      <c r="G441" s="240" t="s">
        <v>132</v>
      </c>
      <c r="H441" s="240">
        <v>114</v>
      </c>
      <c r="I441" s="240"/>
      <c r="J441" s="243">
        <v>44601</v>
      </c>
      <c r="K441" s="244" t="s">
        <v>1973</v>
      </c>
      <c r="L441" s="245"/>
      <c r="M441" s="244"/>
      <c r="N441" s="244" t="s">
        <v>1988</v>
      </c>
      <c r="O441" s="241" t="s">
        <v>1975</v>
      </c>
      <c r="P441" s="246" t="s">
        <v>126</v>
      </c>
      <c r="Q441" s="247" t="s">
        <v>1129</v>
      </c>
      <c r="R441" s="243">
        <v>44602</v>
      </c>
      <c r="S441" s="248">
        <v>3</v>
      </c>
      <c r="T441" s="249" t="s">
        <v>129</v>
      </c>
      <c r="U441" s="248" t="s">
        <v>1106</v>
      </c>
      <c r="V441" s="247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s="237" customFormat="1" ht="63" customHeight="1">
      <c r="A442" s="240">
        <f t="shared" si="14"/>
        <v>437</v>
      </c>
      <c r="B442" s="241" t="s">
        <v>1982</v>
      </c>
      <c r="C442" s="240"/>
      <c r="D442" s="240"/>
      <c r="E442" s="240" t="s">
        <v>1976</v>
      </c>
      <c r="F442" s="240" t="s">
        <v>162</v>
      </c>
      <c r="G442" s="240" t="s">
        <v>132</v>
      </c>
      <c r="H442" s="240">
        <v>136</v>
      </c>
      <c r="I442" s="240"/>
      <c r="J442" s="243">
        <v>44600</v>
      </c>
      <c r="K442" s="244" t="s">
        <v>1985</v>
      </c>
      <c r="L442" s="245"/>
      <c r="M442" s="244"/>
      <c r="N442" s="244" t="s">
        <v>1989</v>
      </c>
      <c r="O442" s="241" t="s">
        <v>1975</v>
      </c>
      <c r="P442" s="246" t="s">
        <v>126</v>
      </c>
      <c r="Q442" s="247" t="s">
        <v>628</v>
      </c>
      <c r="R442" s="243">
        <v>44602</v>
      </c>
      <c r="S442" s="248">
        <v>4</v>
      </c>
      <c r="T442" s="249" t="s">
        <v>129</v>
      </c>
      <c r="U442" s="248" t="s">
        <v>1145</v>
      </c>
      <c r="V442" s="247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s="237" customFormat="1" ht="63" customHeight="1">
      <c r="A443" s="240">
        <f t="shared" si="14"/>
        <v>438</v>
      </c>
      <c r="B443" s="241" t="s">
        <v>1990</v>
      </c>
      <c r="C443" s="240"/>
      <c r="D443" s="240"/>
      <c r="E443" s="240" t="s">
        <v>1991</v>
      </c>
      <c r="F443" s="240" t="s">
        <v>162</v>
      </c>
      <c r="G443" s="240" t="s">
        <v>132</v>
      </c>
      <c r="H443" s="240">
        <v>76</v>
      </c>
      <c r="I443" s="240"/>
      <c r="J443" s="243">
        <v>44602</v>
      </c>
      <c r="K443" s="244" t="s">
        <v>1973</v>
      </c>
      <c r="L443" s="245"/>
      <c r="M443" s="244"/>
      <c r="N443" s="244" t="s">
        <v>1992</v>
      </c>
      <c r="O443" s="241" t="s">
        <v>1975</v>
      </c>
      <c r="P443" s="246" t="s">
        <v>126</v>
      </c>
      <c r="Q443" s="247" t="s">
        <v>914</v>
      </c>
      <c r="R443" s="243">
        <v>44603</v>
      </c>
      <c r="S443" s="248">
        <v>1</v>
      </c>
      <c r="T443" s="249" t="s">
        <v>129</v>
      </c>
      <c r="U443" s="248" t="s">
        <v>1993</v>
      </c>
      <c r="V443" s="247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s="237" customFormat="1" ht="63" customHeight="1">
      <c r="A444" s="240">
        <f t="shared" si="14"/>
        <v>439</v>
      </c>
      <c r="B444" s="241" t="s">
        <v>1990</v>
      </c>
      <c r="C444" s="240"/>
      <c r="D444" s="240"/>
      <c r="E444" s="240" t="s">
        <v>1983</v>
      </c>
      <c r="F444" s="240" t="s">
        <v>122</v>
      </c>
      <c r="G444" s="240" t="s">
        <v>132</v>
      </c>
      <c r="H444" s="240">
        <v>383</v>
      </c>
      <c r="I444" s="240"/>
      <c r="J444" s="243">
        <v>44601</v>
      </c>
      <c r="K444" s="244" t="s">
        <v>1985</v>
      </c>
      <c r="L444" s="245"/>
      <c r="M444" s="244"/>
      <c r="N444" s="244" t="s">
        <v>1994</v>
      </c>
      <c r="O444" s="241" t="s">
        <v>1995</v>
      </c>
      <c r="P444" s="246" t="s">
        <v>126</v>
      </c>
      <c r="Q444" s="247" t="s">
        <v>800</v>
      </c>
      <c r="R444" s="243">
        <v>44603</v>
      </c>
      <c r="S444" s="248">
        <v>2</v>
      </c>
      <c r="T444" s="249" t="s">
        <v>129</v>
      </c>
      <c r="U444" s="248" t="s">
        <v>805</v>
      </c>
      <c r="V444" s="247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s="237" customFormat="1" ht="63" customHeight="1">
      <c r="A445" s="240">
        <f t="shared" si="14"/>
        <v>440</v>
      </c>
      <c r="B445" s="241" t="s">
        <v>1990</v>
      </c>
      <c r="C445" s="240"/>
      <c r="D445" s="240"/>
      <c r="E445" s="240" t="s">
        <v>1987</v>
      </c>
      <c r="F445" s="240" t="s">
        <v>162</v>
      </c>
      <c r="G445" s="240" t="s">
        <v>132</v>
      </c>
      <c r="H445" s="240">
        <v>114</v>
      </c>
      <c r="I445" s="240"/>
      <c r="J445" s="243">
        <v>44601</v>
      </c>
      <c r="K445" s="244" t="s">
        <v>1985</v>
      </c>
      <c r="L445" s="245"/>
      <c r="M445" s="244"/>
      <c r="N445" s="244" t="s">
        <v>1996</v>
      </c>
      <c r="O445" s="241" t="s">
        <v>1995</v>
      </c>
      <c r="P445" s="246" t="s">
        <v>126</v>
      </c>
      <c r="Q445" s="247" t="s">
        <v>1549</v>
      </c>
      <c r="R445" s="243">
        <v>44603</v>
      </c>
      <c r="S445" s="248">
        <v>3</v>
      </c>
      <c r="T445" s="249" t="s">
        <v>129</v>
      </c>
      <c r="U445" s="248" t="s">
        <v>1498</v>
      </c>
      <c r="V445" s="247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s="237" customFormat="1" ht="63" customHeight="1">
      <c r="A446" s="240">
        <f t="shared" si="14"/>
        <v>441</v>
      </c>
      <c r="B446" s="241" t="s">
        <v>1990</v>
      </c>
      <c r="C446" s="240"/>
      <c r="D446" s="240"/>
      <c r="E446" s="240" t="s">
        <v>50</v>
      </c>
      <c r="F446" s="240" t="s">
        <v>162</v>
      </c>
      <c r="G446" s="240" t="s">
        <v>132</v>
      </c>
      <c r="H446" s="240">
        <v>416</v>
      </c>
      <c r="I446" s="240"/>
      <c r="J446" s="243">
        <v>44602</v>
      </c>
      <c r="K446" s="244" t="s">
        <v>1985</v>
      </c>
      <c r="L446" s="245"/>
      <c r="M446" s="244" t="s">
        <v>1997</v>
      </c>
      <c r="N446" s="244" t="s">
        <v>1998</v>
      </c>
      <c r="O446" s="241" t="s">
        <v>1995</v>
      </c>
      <c r="P446" s="246" t="s">
        <v>126</v>
      </c>
      <c r="Q446" s="247" t="s">
        <v>1536</v>
      </c>
      <c r="R446" s="243">
        <v>44603</v>
      </c>
      <c r="S446" s="248">
        <v>4</v>
      </c>
      <c r="T446" s="249" t="s">
        <v>129</v>
      </c>
      <c r="U446" s="248" t="s">
        <v>1999</v>
      </c>
      <c r="V446" s="247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s="237" customFormat="1" ht="63" customHeight="1">
      <c r="A447" s="240">
        <f t="shared" si="14"/>
        <v>442</v>
      </c>
      <c r="B447" s="241" t="s">
        <v>1990</v>
      </c>
      <c r="C447" s="240"/>
      <c r="D447" s="240"/>
      <c r="E447" s="240" t="s">
        <v>24</v>
      </c>
      <c r="F447" s="240" t="s">
        <v>122</v>
      </c>
      <c r="G447" s="240" t="s">
        <v>132</v>
      </c>
      <c r="H447" s="240">
        <v>430</v>
      </c>
      <c r="I447" s="240"/>
      <c r="J447" s="243">
        <v>44601</v>
      </c>
      <c r="K447" s="245"/>
      <c r="L447" s="245"/>
      <c r="M447" s="244" t="s">
        <v>1798</v>
      </c>
      <c r="N447" s="244" t="s">
        <v>2000</v>
      </c>
      <c r="O447" s="241" t="s">
        <v>1995</v>
      </c>
      <c r="P447" s="246" t="s">
        <v>126</v>
      </c>
      <c r="Q447" s="247" t="s">
        <v>1530</v>
      </c>
      <c r="R447" s="243">
        <v>44603</v>
      </c>
      <c r="S447" s="248">
        <v>5</v>
      </c>
      <c r="T447" s="249" t="s">
        <v>129</v>
      </c>
      <c r="U447" s="248" t="s">
        <v>1412</v>
      </c>
      <c r="V447" s="247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s="237" customFormat="1" ht="63" customHeight="1">
      <c r="A448" s="240">
        <f t="shared" si="14"/>
        <v>443</v>
      </c>
      <c r="B448" s="241" t="s">
        <v>1990</v>
      </c>
      <c r="C448" s="240"/>
      <c r="D448" s="240"/>
      <c r="E448" s="240" t="s">
        <v>2001</v>
      </c>
      <c r="F448" s="240" t="s">
        <v>162</v>
      </c>
      <c r="G448" s="240" t="s">
        <v>132</v>
      </c>
      <c r="H448" s="240">
        <v>8</v>
      </c>
      <c r="I448" s="240"/>
      <c r="J448" s="243">
        <v>44602</v>
      </c>
      <c r="K448" s="244" t="s">
        <v>1973</v>
      </c>
      <c r="L448" s="245"/>
      <c r="M448" s="244" t="s">
        <v>2002</v>
      </c>
      <c r="N448" s="244" t="s">
        <v>2003</v>
      </c>
      <c r="O448" s="241" t="s">
        <v>1995</v>
      </c>
      <c r="P448" s="246" t="s">
        <v>126</v>
      </c>
      <c r="Q448" s="247" t="s">
        <v>1474</v>
      </c>
      <c r="R448" s="243">
        <v>44603</v>
      </c>
      <c r="S448" s="248">
        <v>6</v>
      </c>
      <c r="T448" s="249" t="s">
        <v>129</v>
      </c>
      <c r="U448" s="248" t="s">
        <v>1506</v>
      </c>
      <c r="V448" s="247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s="237" customFormat="1" ht="63" customHeight="1">
      <c r="A449" s="240">
        <f t="shared" si="14"/>
        <v>444</v>
      </c>
      <c r="B449" s="241" t="s">
        <v>2004</v>
      </c>
      <c r="C449" s="240"/>
      <c r="D449" s="240"/>
      <c r="E449" s="240" t="s">
        <v>1983</v>
      </c>
      <c r="F449" s="240" t="s">
        <v>122</v>
      </c>
      <c r="G449" s="240" t="s">
        <v>132</v>
      </c>
      <c r="H449" s="240">
        <v>383</v>
      </c>
      <c r="I449" s="240"/>
      <c r="J449" s="243">
        <v>44601</v>
      </c>
      <c r="K449" s="244" t="s">
        <v>2005</v>
      </c>
      <c r="L449" s="245"/>
      <c r="M449" s="244"/>
      <c r="N449" s="244" t="s">
        <v>2006</v>
      </c>
      <c r="O449" s="241" t="s">
        <v>2007</v>
      </c>
      <c r="P449" s="246" t="s">
        <v>126</v>
      </c>
      <c r="Q449" s="247" t="s">
        <v>2008</v>
      </c>
      <c r="R449" s="243">
        <v>44604</v>
      </c>
      <c r="S449" s="248">
        <v>1</v>
      </c>
      <c r="T449" s="249" t="s">
        <v>129</v>
      </c>
      <c r="U449" s="248" t="s">
        <v>2009</v>
      </c>
      <c r="V449" s="247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s="237" customFormat="1" ht="63" customHeight="1">
      <c r="A450" s="240">
        <f t="shared" si="14"/>
        <v>445</v>
      </c>
      <c r="B450" s="241" t="s">
        <v>2004</v>
      </c>
      <c r="C450" s="240"/>
      <c r="D450" s="240"/>
      <c r="E450" s="240" t="s">
        <v>1991</v>
      </c>
      <c r="F450" s="240" t="s">
        <v>162</v>
      </c>
      <c r="G450" s="240" t="s">
        <v>132</v>
      </c>
      <c r="H450" s="240">
        <v>76</v>
      </c>
      <c r="I450" s="240"/>
      <c r="J450" s="243">
        <v>44602</v>
      </c>
      <c r="K450" s="244" t="s">
        <v>1985</v>
      </c>
      <c r="L450" s="245"/>
      <c r="M450" s="244"/>
      <c r="N450" s="244" t="s">
        <v>2010</v>
      </c>
      <c r="O450" s="241" t="s">
        <v>2007</v>
      </c>
      <c r="P450" s="246" t="s">
        <v>126</v>
      </c>
      <c r="Q450" s="247" t="s">
        <v>2011</v>
      </c>
      <c r="R450" s="243">
        <v>44604</v>
      </c>
      <c r="S450" s="248">
        <v>2</v>
      </c>
      <c r="T450" s="249" t="s">
        <v>129</v>
      </c>
      <c r="U450" s="248" t="s">
        <v>2012</v>
      </c>
      <c r="V450" s="247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s="237" customFormat="1" ht="63" customHeight="1">
      <c r="A451" s="240">
        <f t="shared" si="14"/>
        <v>446</v>
      </c>
      <c r="B451" s="241" t="s">
        <v>2004</v>
      </c>
      <c r="C451" s="240"/>
      <c r="D451" s="240"/>
      <c r="E451" s="240" t="s">
        <v>1987</v>
      </c>
      <c r="F451" s="240" t="s">
        <v>162</v>
      </c>
      <c r="G451" s="240" t="s">
        <v>132</v>
      </c>
      <c r="H451" s="240">
        <v>114</v>
      </c>
      <c r="I451" s="240"/>
      <c r="J451" s="243">
        <v>44601</v>
      </c>
      <c r="K451" s="244" t="s">
        <v>2005</v>
      </c>
      <c r="L451" s="245"/>
      <c r="M451" s="244"/>
      <c r="N451" s="244" t="s">
        <v>2013</v>
      </c>
      <c r="O451" s="241" t="s">
        <v>2007</v>
      </c>
      <c r="P451" s="246" t="s">
        <v>126</v>
      </c>
      <c r="Q451" s="247" t="s">
        <v>1711</v>
      </c>
      <c r="R451" s="243">
        <v>44604</v>
      </c>
      <c r="S451" s="248">
        <v>3</v>
      </c>
      <c r="T451" s="249" t="s">
        <v>129</v>
      </c>
      <c r="U451" s="248" t="s">
        <v>2014</v>
      </c>
      <c r="V451" s="247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s="237" customFormat="1" ht="63" customHeight="1">
      <c r="A452" s="240">
        <f t="shared" si="14"/>
        <v>447</v>
      </c>
      <c r="B452" s="241" t="s">
        <v>2004</v>
      </c>
      <c r="C452" s="240"/>
      <c r="D452" s="240"/>
      <c r="E452" s="240" t="s">
        <v>1976</v>
      </c>
      <c r="F452" s="240" t="s">
        <v>162</v>
      </c>
      <c r="G452" s="240" t="s">
        <v>132</v>
      </c>
      <c r="H452" s="240">
        <v>136</v>
      </c>
      <c r="I452" s="240"/>
      <c r="J452" s="243">
        <v>44600</v>
      </c>
      <c r="K452" s="245"/>
      <c r="L452" s="244" t="s">
        <v>193</v>
      </c>
      <c r="M452" s="244"/>
      <c r="N452" s="244" t="s">
        <v>2015</v>
      </c>
      <c r="O452" s="241" t="s">
        <v>2007</v>
      </c>
      <c r="P452" s="246" t="s">
        <v>126</v>
      </c>
      <c r="Q452" s="247" t="s">
        <v>573</v>
      </c>
      <c r="R452" s="243">
        <v>44604</v>
      </c>
      <c r="S452" s="248">
        <v>5</v>
      </c>
      <c r="T452" s="249" t="s">
        <v>129</v>
      </c>
      <c r="U452" s="248" t="s">
        <v>1486</v>
      </c>
      <c r="V452" s="247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s="237" customFormat="1" ht="63" customHeight="1">
      <c r="A453" s="240">
        <f t="shared" si="14"/>
        <v>448</v>
      </c>
      <c r="B453" s="241" t="s">
        <v>2004</v>
      </c>
      <c r="C453" s="240"/>
      <c r="D453" s="240"/>
      <c r="E453" s="240" t="s">
        <v>1979</v>
      </c>
      <c r="F453" s="240" t="s">
        <v>162</v>
      </c>
      <c r="G453" s="240" t="s">
        <v>132</v>
      </c>
      <c r="H453" s="240">
        <v>307</v>
      </c>
      <c r="I453" s="240"/>
      <c r="J453" s="243">
        <v>44600</v>
      </c>
      <c r="K453" s="245"/>
      <c r="L453" s="244" t="s">
        <v>193</v>
      </c>
      <c r="M453" s="244"/>
      <c r="N453" s="253" t="s">
        <v>2016</v>
      </c>
      <c r="O453" s="241" t="s">
        <v>2007</v>
      </c>
      <c r="P453" s="246" t="s">
        <v>126</v>
      </c>
      <c r="Q453" s="247" t="s">
        <v>2017</v>
      </c>
      <c r="R453" s="243">
        <v>44604</v>
      </c>
      <c r="S453" s="248">
        <v>7</v>
      </c>
      <c r="T453" s="249" t="s">
        <v>129</v>
      </c>
      <c r="U453" s="248" t="s">
        <v>1533</v>
      </c>
      <c r="V453" s="247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s="237" customFormat="1" ht="63" customHeight="1">
      <c r="A454" s="240">
        <f t="shared" si="14"/>
        <v>449</v>
      </c>
      <c r="B454" s="241" t="s">
        <v>2018</v>
      </c>
      <c r="C454" s="240"/>
      <c r="D454" s="240"/>
      <c r="E454" s="240" t="s">
        <v>2001</v>
      </c>
      <c r="F454" s="240" t="s">
        <v>162</v>
      </c>
      <c r="G454" s="240" t="s">
        <v>132</v>
      </c>
      <c r="H454" s="240">
        <v>8</v>
      </c>
      <c r="I454" s="240"/>
      <c r="J454" s="243">
        <v>44602</v>
      </c>
      <c r="K454" s="244" t="s">
        <v>2005</v>
      </c>
      <c r="L454" s="245"/>
      <c r="M454" s="254"/>
      <c r="N454" s="244" t="s">
        <v>2019</v>
      </c>
      <c r="O454" s="241" t="s">
        <v>2007</v>
      </c>
      <c r="P454" s="246" t="s">
        <v>126</v>
      </c>
      <c r="Q454" s="247" t="s">
        <v>1594</v>
      </c>
      <c r="R454" s="243">
        <v>44605</v>
      </c>
      <c r="S454" s="248">
        <v>1</v>
      </c>
      <c r="T454" s="249" t="s">
        <v>129</v>
      </c>
      <c r="U454" s="248" t="s">
        <v>1620</v>
      </c>
      <c r="V454" s="247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s="237" customFormat="1" ht="63" customHeight="1">
      <c r="A455" s="240">
        <f t="shared" si="14"/>
        <v>450</v>
      </c>
      <c r="B455" s="241" t="s">
        <v>2018</v>
      </c>
      <c r="C455" s="240"/>
      <c r="D455" s="240"/>
      <c r="E455" s="240" t="s">
        <v>1987</v>
      </c>
      <c r="F455" s="240" t="s">
        <v>162</v>
      </c>
      <c r="G455" s="240" t="s">
        <v>132</v>
      </c>
      <c r="H455" s="240">
        <v>114</v>
      </c>
      <c r="I455" s="240"/>
      <c r="J455" s="243">
        <v>44601</v>
      </c>
      <c r="K455" s="244" t="s">
        <v>2020</v>
      </c>
      <c r="L455" s="245"/>
      <c r="M455" s="254"/>
      <c r="N455" s="244" t="s">
        <v>2021</v>
      </c>
      <c r="O455" s="241" t="s">
        <v>2007</v>
      </c>
      <c r="P455" s="246" t="s">
        <v>126</v>
      </c>
      <c r="Q455" s="247" t="s">
        <v>1581</v>
      </c>
      <c r="R455" s="243">
        <v>44605</v>
      </c>
      <c r="S455" s="248">
        <v>2</v>
      </c>
      <c r="T455" s="249" t="s">
        <v>129</v>
      </c>
      <c r="U455" s="248" t="s">
        <v>1608</v>
      </c>
      <c r="V455" s="247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s="237" customFormat="1" ht="63" customHeight="1">
      <c r="A456" s="240">
        <f t="shared" si="14"/>
        <v>451</v>
      </c>
      <c r="B456" s="241" t="s">
        <v>2018</v>
      </c>
      <c r="C456" s="240"/>
      <c r="D456" s="240"/>
      <c r="E456" s="240" t="s">
        <v>1991</v>
      </c>
      <c r="F456" s="240" t="s">
        <v>162</v>
      </c>
      <c r="G456" s="240" t="s">
        <v>132</v>
      </c>
      <c r="H456" s="240">
        <v>76</v>
      </c>
      <c r="I456" s="240"/>
      <c r="J456" s="243">
        <v>44602</v>
      </c>
      <c r="K456" s="244" t="s">
        <v>2022</v>
      </c>
      <c r="L456" s="245"/>
      <c r="M456" s="244"/>
      <c r="N456" s="244" t="s">
        <v>2023</v>
      </c>
      <c r="O456" s="241" t="s">
        <v>2007</v>
      </c>
      <c r="P456" s="246" t="s">
        <v>126</v>
      </c>
      <c r="Q456" s="247" t="s">
        <v>1603</v>
      </c>
      <c r="R456" s="243">
        <v>44605</v>
      </c>
      <c r="S456" s="248">
        <v>3</v>
      </c>
      <c r="T456" s="249" t="s">
        <v>129</v>
      </c>
      <c r="U456" s="248" t="s">
        <v>2024</v>
      </c>
      <c r="V456" s="247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s="237" customFormat="1" ht="63" customHeight="1">
      <c r="A457" s="240">
        <f t="shared" si="14"/>
        <v>452</v>
      </c>
      <c r="B457" s="241" t="s">
        <v>2018</v>
      </c>
      <c r="C457" s="240"/>
      <c r="D457" s="240"/>
      <c r="E457" s="240" t="s">
        <v>1983</v>
      </c>
      <c r="F457" s="240" t="s">
        <v>122</v>
      </c>
      <c r="G457" s="240" t="s">
        <v>132</v>
      </c>
      <c r="H457" s="240">
        <v>383</v>
      </c>
      <c r="I457" s="240"/>
      <c r="J457" s="243">
        <v>44601</v>
      </c>
      <c r="K457" s="244" t="s">
        <v>2020</v>
      </c>
      <c r="L457" s="245"/>
      <c r="M457" s="244"/>
      <c r="N457" s="244" t="s">
        <v>2025</v>
      </c>
      <c r="O457" s="241" t="s">
        <v>2007</v>
      </c>
      <c r="P457" s="246" t="s">
        <v>126</v>
      </c>
      <c r="Q457" s="247" t="s">
        <v>1577</v>
      </c>
      <c r="R457" s="243">
        <v>44605</v>
      </c>
      <c r="S457" s="248">
        <v>4</v>
      </c>
      <c r="T457" s="249" t="s">
        <v>129</v>
      </c>
      <c r="U457" s="248" t="s">
        <v>1590</v>
      </c>
      <c r="V457" s="247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s="237" customFormat="1" ht="63" customHeight="1">
      <c r="A458" s="240">
        <f t="shared" si="14"/>
        <v>453</v>
      </c>
      <c r="B458" s="241" t="s">
        <v>2026</v>
      </c>
      <c r="C458" s="240"/>
      <c r="D458" s="240" t="s">
        <v>2027</v>
      </c>
      <c r="E458" s="240"/>
      <c r="F458" s="240" t="s">
        <v>122</v>
      </c>
      <c r="G458" s="240" t="s">
        <v>226</v>
      </c>
      <c r="H458" s="240" t="s">
        <v>2028</v>
      </c>
      <c r="I458" s="245"/>
      <c r="J458" s="245"/>
      <c r="K458" s="245"/>
      <c r="L458" s="245"/>
      <c r="M458" s="244" t="s">
        <v>2029</v>
      </c>
      <c r="N458" s="244" t="s">
        <v>2030</v>
      </c>
      <c r="O458" s="241" t="s">
        <v>2007</v>
      </c>
      <c r="P458" s="246" t="s">
        <v>126</v>
      </c>
      <c r="Q458" s="247" t="s">
        <v>1456</v>
      </c>
      <c r="R458" s="243">
        <v>44606</v>
      </c>
      <c r="S458" s="248">
        <v>1</v>
      </c>
      <c r="T458" s="249" t="s">
        <v>129</v>
      </c>
      <c r="U458" s="248" t="s">
        <v>1405</v>
      </c>
      <c r="V458" s="247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s="237" customFormat="1" ht="63" customHeight="1">
      <c r="A459" s="240">
        <f t="shared" si="14"/>
        <v>454</v>
      </c>
      <c r="B459" s="241" t="s">
        <v>2026</v>
      </c>
      <c r="C459" s="240"/>
      <c r="D459" s="240" t="s">
        <v>2031</v>
      </c>
      <c r="E459" s="240"/>
      <c r="F459" s="240" t="s">
        <v>122</v>
      </c>
      <c r="G459" s="240" t="s">
        <v>226</v>
      </c>
      <c r="H459" s="240" t="s">
        <v>2032</v>
      </c>
      <c r="I459" s="245"/>
      <c r="J459" s="245"/>
      <c r="K459" s="245"/>
      <c r="L459" s="245"/>
      <c r="M459" s="244" t="s">
        <v>2029</v>
      </c>
      <c r="N459" s="244" t="s">
        <v>2033</v>
      </c>
      <c r="O459" s="241" t="s">
        <v>2007</v>
      </c>
      <c r="P459" s="246" t="s">
        <v>126</v>
      </c>
      <c r="Q459" s="247" t="s">
        <v>1702</v>
      </c>
      <c r="R459" s="243">
        <v>44606</v>
      </c>
      <c r="S459" s="248">
        <v>2</v>
      </c>
      <c r="T459" s="249" t="s">
        <v>129</v>
      </c>
      <c r="U459" s="248" t="s">
        <v>2034</v>
      </c>
      <c r="V459" s="247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s="237" customFormat="1" ht="63" customHeight="1">
      <c r="A460" s="240">
        <f t="shared" si="14"/>
        <v>455</v>
      </c>
      <c r="B460" s="241" t="s">
        <v>2026</v>
      </c>
      <c r="C460" s="240"/>
      <c r="D460" s="240" t="s">
        <v>2035</v>
      </c>
      <c r="E460" s="240"/>
      <c r="F460" s="240" t="s">
        <v>162</v>
      </c>
      <c r="G460" s="240" t="s">
        <v>226</v>
      </c>
      <c r="H460" s="240" t="s">
        <v>2036</v>
      </c>
      <c r="I460" s="245"/>
      <c r="J460" s="245"/>
      <c r="K460" s="245"/>
      <c r="L460" s="245"/>
      <c r="M460" s="244" t="s">
        <v>579</v>
      </c>
      <c r="N460" s="244" t="s">
        <v>2037</v>
      </c>
      <c r="O460" s="241" t="s">
        <v>2007</v>
      </c>
      <c r="P460" s="246" t="s">
        <v>126</v>
      </c>
      <c r="Q460" s="247" t="s">
        <v>878</v>
      </c>
      <c r="R460" s="243">
        <v>44606</v>
      </c>
      <c r="S460" s="248">
        <v>3</v>
      </c>
      <c r="T460" s="249" t="s">
        <v>129</v>
      </c>
      <c r="U460" s="248" t="s">
        <v>1359</v>
      </c>
      <c r="V460" s="247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s="237" customFormat="1" ht="63" customHeight="1">
      <c r="A461" s="240">
        <f t="shared" si="14"/>
        <v>456</v>
      </c>
      <c r="B461" s="241" t="s">
        <v>2026</v>
      </c>
      <c r="C461" s="240"/>
      <c r="D461" s="240" t="s">
        <v>1653</v>
      </c>
      <c r="E461" s="240"/>
      <c r="F461" s="240" t="s">
        <v>122</v>
      </c>
      <c r="G461" s="240" t="s">
        <v>226</v>
      </c>
      <c r="H461" s="240" t="s">
        <v>1654</v>
      </c>
      <c r="I461" s="245"/>
      <c r="J461" s="245"/>
      <c r="K461" s="245"/>
      <c r="L461" s="245"/>
      <c r="M461" s="244" t="s">
        <v>2038</v>
      </c>
      <c r="N461" s="244" t="s">
        <v>2039</v>
      </c>
      <c r="O461" s="241" t="s">
        <v>2007</v>
      </c>
      <c r="P461" s="246" t="s">
        <v>126</v>
      </c>
      <c r="Q461" s="247" t="s">
        <v>1370</v>
      </c>
      <c r="R461" s="243">
        <v>44606</v>
      </c>
      <c r="S461" s="248">
        <v>4</v>
      </c>
      <c r="T461" s="249" t="s">
        <v>129</v>
      </c>
      <c r="U461" s="248" t="s">
        <v>2040</v>
      </c>
      <c r="V461" s="247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s="237" customFormat="1" ht="63" customHeight="1">
      <c r="A462" s="240">
        <f t="shared" si="14"/>
        <v>457</v>
      </c>
      <c r="B462" s="241" t="s">
        <v>2026</v>
      </c>
      <c r="C462" s="240"/>
      <c r="D462" s="240" t="s">
        <v>68</v>
      </c>
      <c r="E462" s="240"/>
      <c r="F462" s="240" t="s">
        <v>162</v>
      </c>
      <c r="G462" s="240" t="s">
        <v>226</v>
      </c>
      <c r="H462" s="240" t="s">
        <v>2041</v>
      </c>
      <c r="I462" s="245"/>
      <c r="J462" s="245"/>
      <c r="K462" s="245"/>
      <c r="L462" s="245"/>
      <c r="M462" s="244" t="s">
        <v>2042</v>
      </c>
      <c r="N462" s="244" t="s">
        <v>2043</v>
      </c>
      <c r="O462" s="241" t="s">
        <v>2007</v>
      </c>
      <c r="P462" s="246" t="s">
        <v>126</v>
      </c>
      <c r="Q462" s="247" t="s">
        <v>2044</v>
      </c>
      <c r="R462" s="243">
        <v>44606</v>
      </c>
      <c r="S462" s="248">
        <v>5</v>
      </c>
      <c r="T462" s="249" t="s">
        <v>129</v>
      </c>
      <c r="U462" s="248" t="s">
        <v>2045</v>
      </c>
      <c r="V462" s="247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s="237" customFormat="1" ht="63" customHeight="1">
      <c r="A463" s="240">
        <f t="shared" si="14"/>
        <v>458</v>
      </c>
      <c r="B463" s="241" t="s">
        <v>2026</v>
      </c>
      <c r="C463" s="240"/>
      <c r="D463" s="240" t="s">
        <v>2046</v>
      </c>
      <c r="E463" s="240"/>
      <c r="F463" s="240" t="s">
        <v>162</v>
      </c>
      <c r="G463" s="240" t="s">
        <v>226</v>
      </c>
      <c r="H463" s="240" t="s">
        <v>2047</v>
      </c>
      <c r="I463" s="245"/>
      <c r="J463" s="245"/>
      <c r="K463" s="245"/>
      <c r="L463" s="245"/>
      <c r="M463" s="244" t="s">
        <v>2048</v>
      </c>
      <c r="N463" s="244" t="s">
        <v>2049</v>
      </c>
      <c r="O463" s="241" t="s">
        <v>1995</v>
      </c>
      <c r="P463" s="246" t="s">
        <v>126</v>
      </c>
      <c r="Q463" s="247" t="s">
        <v>1224</v>
      </c>
      <c r="R463" s="243">
        <v>44606</v>
      </c>
      <c r="S463" s="248">
        <v>6</v>
      </c>
      <c r="T463" s="249" t="s">
        <v>129</v>
      </c>
      <c r="U463" s="248" t="s">
        <v>1260</v>
      </c>
      <c r="V463" s="247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s="237" customFormat="1" ht="63" customHeight="1">
      <c r="A464" s="240">
        <f t="shared" si="14"/>
        <v>459</v>
      </c>
      <c r="B464" s="241" t="s">
        <v>2050</v>
      </c>
      <c r="C464" s="240"/>
      <c r="D464" s="164"/>
      <c r="E464" s="240" t="s">
        <v>1991</v>
      </c>
      <c r="F464" s="240" t="s">
        <v>162</v>
      </c>
      <c r="G464" s="240" t="s">
        <v>132</v>
      </c>
      <c r="H464" s="240">
        <v>76</v>
      </c>
      <c r="I464" s="244"/>
      <c r="J464" s="243">
        <v>44602</v>
      </c>
      <c r="K464" s="244" t="s">
        <v>2020</v>
      </c>
      <c r="L464" s="245"/>
      <c r="M464" s="244"/>
      <c r="N464" s="244" t="s">
        <v>2051</v>
      </c>
      <c r="O464" s="241" t="s">
        <v>1995</v>
      </c>
      <c r="P464" s="246" t="s">
        <v>126</v>
      </c>
      <c r="Q464" s="247" t="s">
        <v>1527</v>
      </c>
      <c r="R464" s="243">
        <v>44606</v>
      </c>
      <c r="S464" s="248">
        <v>11</v>
      </c>
      <c r="T464" s="249" t="s">
        <v>129</v>
      </c>
      <c r="U464" s="248" t="s">
        <v>1203</v>
      </c>
      <c r="V464" s="247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s="237" customFormat="1" ht="63" customHeight="1">
      <c r="A465" s="240">
        <f t="shared" si="14"/>
        <v>460</v>
      </c>
      <c r="B465" s="241" t="s">
        <v>2050</v>
      </c>
      <c r="C465" s="240"/>
      <c r="D465" s="240"/>
      <c r="E465" s="240" t="s">
        <v>1976</v>
      </c>
      <c r="F465" s="240" t="s">
        <v>162</v>
      </c>
      <c r="G465" s="240" t="s">
        <v>132</v>
      </c>
      <c r="H465" s="240">
        <v>136</v>
      </c>
      <c r="I465" s="240"/>
      <c r="J465" s="243">
        <v>44600</v>
      </c>
      <c r="K465" s="245"/>
      <c r="L465" s="244" t="s">
        <v>218</v>
      </c>
      <c r="M465" s="244"/>
      <c r="N465" s="244" t="s">
        <v>2052</v>
      </c>
      <c r="O465" s="241" t="s">
        <v>1995</v>
      </c>
      <c r="P465" s="246" t="s">
        <v>126</v>
      </c>
      <c r="Q465" s="247" t="s">
        <v>1543</v>
      </c>
      <c r="R465" s="243">
        <v>44606</v>
      </c>
      <c r="S465" s="248">
        <v>12</v>
      </c>
      <c r="T465" s="249" t="s">
        <v>129</v>
      </c>
      <c r="U465" s="248" t="s">
        <v>1460</v>
      </c>
      <c r="V465" s="247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s="237" customFormat="1" ht="63" customHeight="1">
      <c r="A466" s="240">
        <f t="shared" si="14"/>
        <v>461</v>
      </c>
      <c r="B466" s="241" t="s">
        <v>2050</v>
      </c>
      <c r="C466" s="240"/>
      <c r="D466" s="240"/>
      <c r="E466" s="240" t="s">
        <v>1979</v>
      </c>
      <c r="F466" s="240" t="s">
        <v>162</v>
      </c>
      <c r="G466" s="240" t="s">
        <v>132</v>
      </c>
      <c r="H466" s="240">
        <v>307</v>
      </c>
      <c r="I466" s="240"/>
      <c r="J466" s="243">
        <v>44600</v>
      </c>
      <c r="K466" s="245"/>
      <c r="L466" s="244" t="s">
        <v>218</v>
      </c>
      <c r="M466" s="244"/>
      <c r="N466" s="244" t="s">
        <v>2053</v>
      </c>
      <c r="O466" s="241" t="s">
        <v>1995</v>
      </c>
      <c r="P466" s="246" t="s">
        <v>126</v>
      </c>
      <c r="Q466" s="247" t="s">
        <v>1253</v>
      </c>
      <c r="R466" s="243">
        <v>44606</v>
      </c>
      <c r="S466" s="248">
        <v>13</v>
      </c>
      <c r="T466" s="249" t="s">
        <v>129</v>
      </c>
      <c r="U466" s="248" t="s">
        <v>504</v>
      </c>
      <c r="V466" s="247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s="237" customFormat="1" ht="63" customHeight="1">
      <c r="A467" s="240">
        <f t="shared" si="14"/>
        <v>462</v>
      </c>
      <c r="B467" s="241" t="s">
        <v>2050</v>
      </c>
      <c r="C467" s="240"/>
      <c r="D467" s="240"/>
      <c r="E467" s="240" t="s">
        <v>2001</v>
      </c>
      <c r="F467" s="240" t="s">
        <v>162</v>
      </c>
      <c r="G467" s="240" t="s">
        <v>132</v>
      </c>
      <c r="H467" s="240">
        <v>8</v>
      </c>
      <c r="I467" s="240"/>
      <c r="J467" s="243">
        <v>44602</v>
      </c>
      <c r="K467" s="244" t="s">
        <v>2020</v>
      </c>
      <c r="L467" s="245"/>
      <c r="M467" s="244"/>
      <c r="N467" s="244" t="s">
        <v>2054</v>
      </c>
      <c r="O467" s="241" t="s">
        <v>1995</v>
      </c>
      <c r="P467" s="246" t="s">
        <v>126</v>
      </c>
      <c r="Q467" s="247" t="s">
        <v>929</v>
      </c>
      <c r="R467" s="243">
        <v>44606</v>
      </c>
      <c r="S467" s="248">
        <v>14</v>
      </c>
      <c r="T467" s="249" t="s">
        <v>129</v>
      </c>
      <c r="U467" s="248" t="s">
        <v>889</v>
      </c>
      <c r="V467" s="247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s="237" customFormat="1" ht="63" customHeight="1">
      <c r="A468" s="240">
        <f t="shared" si="14"/>
        <v>463</v>
      </c>
      <c r="B468" s="241" t="s">
        <v>2050</v>
      </c>
      <c r="C468" s="240"/>
      <c r="D468" s="240"/>
      <c r="E468" s="240" t="s">
        <v>2055</v>
      </c>
      <c r="F468" s="240" t="s">
        <v>122</v>
      </c>
      <c r="G468" s="240" t="s">
        <v>132</v>
      </c>
      <c r="H468" s="240">
        <v>65</v>
      </c>
      <c r="I468" s="240"/>
      <c r="J468" s="243">
        <v>44603</v>
      </c>
      <c r="K468" s="244" t="s">
        <v>1973</v>
      </c>
      <c r="L468" s="245"/>
      <c r="M468" s="244"/>
      <c r="N468" s="244" t="s">
        <v>2056</v>
      </c>
      <c r="O468" s="241" t="s">
        <v>1995</v>
      </c>
      <c r="P468" s="246" t="s">
        <v>126</v>
      </c>
      <c r="Q468" s="247" t="s">
        <v>1399</v>
      </c>
      <c r="R468" s="243">
        <v>44606</v>
      </c>
      <c r="S468" s="248">
        <v>15</v>
      </c>
      <c r="T468" s="249" t="s">
        <v>129</v>
      </c>
      <c r="U468" s="248" t="s">
        <v>1249</v>
      </c>
      <c r="V468" s="247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s="237" customFormat="1" ht="63" customHeight="1">
      <c r="A469" s="240">
        <f t="shared" si="14"/>
        <v>464</v>
      </c>
      <c r="B469" s="241" t="s">
        <v>2057</v>
      </c>
      <c r="C469" s="240"/>
      <c r="D469" s="240"/>
      <c r="E469" s="240" t="s">
        <v>2055</v>
      </c>
      <c r="F469" s="240" t="s">
        <v>122</v>
      </c>
      <c r="G469" s="240" t="s">
        <v>132</v>
      </c>
      <c r="H469" s="240">
        <v>65</v>
      </c>
      <c r="I469" s="240"/>
      <c r="J469" s="243">
        <v>44603</v>
      </c>
      <c r="K469" s="244" t="s">
        <v>1985</v>
      </c>
      <c r="L469" s="245"/>
      <c r="M469" s="244"/>
      <c r="N469" s="244" t="s">
        <v>2058</v>
      </c>
      <c r="O469" s="241" t="s">
        <v>2059</v>
      </c>
      <c r="P469" s="246" t="s">
        <v>126</v>
      </c>
      <c r="Q469" s="247" t="s">
        <v>2060</v>
      </c>
      <c r="R469" s="243">
        <v>44607</v>
      </c>
      <c r="S469" s="248">
        <v>1</v>
      </c>
      <c r="T469" s="249" t="s">
        <v>129</v>
      </c>
      <c r="U469" s="248" t="s">
        <v>2061</v>
      </c>
      <c r="V469" s="247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s="237" customFormat="1" ht="63" customHeight="1">
      <c r="A470" s="240">
        <f t="shared" si="14"/>
        <v>465</v>
      </c>
      <c r="B470" s="241" t="s">
        <v>2057</v>
      </c>
      <c r="C470" s="240"/>
      <c r="D470" s="240"/>
      <c r="E470" s="242" t="s">
        <v>1972</v>
      </c>
      <c r="F470" s="240" t="s">
        <v>122</v>
      </c>
      <c r="G470" s="240" t="s">
        <v>132</v>
      </c>
      <c r="H470" s="240">
        <v>261</v>
      </c>
      <c r="I470" s="240"/>
      <c r="J470" s="243">
        <v>44598</v>
      </c>
      <c r="K470" s="244" t="s">
        <v>1985</v>
      </c>
      <c r="L470" s="245"/>
      <c r="M470" s="244" t="s">
        <v>2062</v>
      </c>
      <c r="N470" s="244" t="s">
        <v>2063</v>
      </c>
      <c r="O470" s="241" t="s">
        <v>2059</v>
      </c>
      <c r="P470" s="246" t="s">
        <v>126</v>
      </c>
      <c r="Q470" s="247" t="s">
        <v>2064</v>
      </c>
      <c r="R470" s="243">
        <v>44607</v>
      </c>
      <c r="S470" s="248">
        <v>2</v>
      </c>
      <c r="T470" s="249" t="s">
        <v>129</v>
      </c>
      <c r="U470" s="248" t="s">
        <v>2065</v>
      </c>
      <c r="V470" s="247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s="237" customFormat="1" ht="63" customHeight="1">
      <c r="A471" s="240">
        <f t="shared" si="14"/>
        <v>466</v>
      </c>
      <c r="B471" s="241" t="s">
        <v>2057</v>
      </c>
      <c r="C471" s="240"/>
      <c r="D471" s="240"/>
      <c r="E471" s="240" t="s">
        <v>1983</v>
      </c>
      <c r="F471" s="240" t="s">
        <v>122</v>
      </c>
      <c r="G471" s="240" t="s">
        <v>132</v>
      </c>
      <c r="H471" s="240">
        <v>383</v>
      </c>
      <c r="I471" s="240"/>
      <c r="J471" s="243">
        <v>44601</v>
      </c>
      <c r="K471" s="245"/>
      <c r="L471" s="244" t="s">
        <v>193</v>
      </c>
      <c r="M471" s="244" t="s">
        <v>2066</v>
      </c>
      <c r="N471" s="244" t="s">
        <v>2067</v>
      </c>
      <c r="O471" s="241" t="s">
        <v>2059</v>
      </c>
      <c r="P471" s="246" t="s">
        <v>126</v>
      </c>
      <c r="Q471" s="247" t="s">
        <v>2068</v>
      </c>
      <c r="R471" s="243">
        <v>44607</v>
      </c>
      <c r="S471" s="248">
        <v>3</v>
      </c>
      <c r="T471" s="249" t="s">
        <v>129</v>
      </c>
      <c r="U471" s="248" t="s">
        <v>2069</v>
      </c>
      <c r="V471" s="247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s="237" customFormat="1" ht="63" customHeight="1">
      <c r="A472" s="240">
        <f t="shared" si="14"/>
        <v>467</v>
      </c>
      <c r="B472" s="241" t="s">
        <v>2057</v>
      </c>
      <c r="C472" s="240"/>
      <c r="D472" s="240"/>
      <c r="E472" s="240" t="s">
        <v>2070</v>
      </c>
      <c r="F472" s="240" t="s">
        <v>122</v>
      </c>
      <c r="G472" s="240" t="s">
        <v>132</v>
      </c>
      <c r="H472" s="240">
        <v>64</v>
      </c>
      <c r="I472" s="240"/>
      <c r="J472" s="243">
        <v>44607</v>
      </c>
      <c r="K472" s="244" t="s">
        <v>1973</v>
      </c>
      <c r="L472" s="245"/>
      <c r="M472" s="244"/>
      <c r="N472" s="244" t="s">
        <v>2071</v>
      </c>
      <c r="O472" s="241" t="s">
        <v>2059</v>
      </c>
      <c r="P472" s="246" t="s">
        <v>126</v>
      </c>
      <c r="Q472" s="247" t="s">
        <v>2072</v>
      </c>
      <c r="R472" s="243">
        <v>44607</v>
      </c>
      <c r="S472" s="248">
        <v>4</v>
      </c>
      <c r="T472" s="249" t="s">
        <v>129</v>
      </c>
      <c r="U472" s="248" t="s">
        <v>2073</v>
      </c>
      <c r="V472" s="247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s="237" customFormat="1" ht="63" customHeight="1">
      <c r="A473" s="240">
        <f t="shared" si="14"/>
        <v>468</v>
      </c>
      <c r="B473" s="241" t="s">
        <v>2057</v>
      </c>
      <c r="C473" s="240"/>
      <c r="D473" s="240"/>
      <c r="E473" s="240" t="s">
        <v>2074</v>
      </c>
      <c r="F473" s="240" t="s">
        <v>162</v>
      </c>
      <c r="G473" s="240" t="s">
        <v>132</v>
      </c>
      <c r="H473" s="240">
        <v>143</v>
      </c>
      <c r="I473" s="240"/>
      <c r="J473" s="243">
        <v>44607</v>
      </c>
      <c r="K473" s="244" t="s">
        <v>1973</v>
      </c>
      <c r="L473" s="245"/>
      <c r="M473" s="244"/>
      <c r="N473" s="244" t="s">
        <v>2075</v>
      </c>
      <c r="O473" s="241" t="s">
        <v>2059</v>
      </c>
      <c r="P473" s="246" t="s">
        <v>126</v>
      </c>
      <c r="Q473" s="247" t="s">
        <v>2076</v>
      </c>
      <c r="R473" s="243">
        <v>44607</v>
      </c>
      <c r="S473" s="248">
        <v>5</v>
      </c>
      <c r="T473" s="249" t="s">
        <v>129</v>
      </c>
      <c r="U473" s="248" t="s">
        <v>2077</v>
      </c>
      <c r="V473" s="247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s="237" customFormat="1" ht="63" customHeight="1">
      <c r="A474" s="240">
        <f t="shared" si="14"/>
        <v>469</v>
      </c>
      <c r="B474" s="241" t="s">
        <v>2057</v>
      </c>
      <c r="C474" s="240"/>
      <c r="D474" s="240"/>
      <c r="E474" s="240" t="s">
        <v>2078</v>
      </c>
      <c r="F474" s="240" t="s">
        <v>162</v>
      </c>
      <c r="G474" s="240" t="s">
        <v>132</v>
      </c>
      <c r="H474" s="240">
        <v>245</v>
      </c>
      <c r="I474" s="240"/>
      <c r="J474" s="243">
        <v>44607</v>
      </c>
      <c r="K474" s="244" t="s">
        <v>1973</v>
      </c>
      <c r="L474" s="245"/>
      <c r="M474" s="244"/>
      <c r="N474" s="244" t="s">
        <v>2079</v>
      </c>
      <c r="O474" s="241" t="s">
        <v>2007</v>
      </c>
      <c r="P474" s="246" t="s">
        <v>126</v>
      </c>
      <c r="Q474" s="247" t="s">
        <v>1561</v>
      </c>
      <c r="R474" s="243">
        <v>44607</v>
      </c>
      <c r="S474" s="248">
        <v>6</v>
      </c>
      <c r="T474" s="249" t="s">
        <v>129</v>
      </c>
      <c r="U474" s="248" t="s">
        <v>2080</v>
      </c>
      <c r="V474" s="247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s="237" customFormat="1" ht="63" customHeight="1">
      <c r="A475" s="240">
        <f t="shared" si="14"/>
        <v>470</v>
      </c>
      <c r="B475" s="241" t="s">
        <v>2057</v>
      </c>
      <c r="C475" s="240"/>
      <c r="D475" s="240"/>
      <c r="E475" s="240" t="s">
        <v>1987</v>
      </c>
      <c r="F475" s="240" t="s">
        <v>162</v>
      </c>
      <c r="G475" s="240" t="s">
        <v>132</v>
      </c>
      <c r="H475" s="240">
        <v>114</v>
      </c>
      <c r="I475" s="240"/>
      <c r="J475" s="243">
        <v>44601</v>
      </c>
      <c r="K475" s="245"/>
      <c r="L475" s="244" t="s">
        <v>193</v>
      </c>
      <c r="M475" s="244"/>
      <c r="N475" s="244" t="s">
        <v>2081</v>
      </c>
      <c r="O475" s="241" t="s">
        <v>2007</v>
      </c>
      <c r="P475" s="246" t="s">
        <v>126</v>
      </c>
      <c r="Q475" s="247" t="s">
        <v>1585</v>
      </c>
      <c r="R475" s="243">
        <v>44607</v>
      </c>
      <c r="S475" s="248">
        <v>7</v>
      </c>
      <c r="T475" s="249" t="s">
        <v>129</v>
      </c>
      <c r="U475" s="248" t="s">
        <v>1565</v>
      </c>
      <c r="V475" s="247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s="237" customFormat="1" ht="63" customHeight="1">
      <c r="A476" s="240">
        <f t="shared" si="14"/>
        <v>471</v>
      </c>
      <c r="B476" s="241" t="s">
        <v>2057</v>
      </c>
      <c r="C476" s="240"/>
      <c r="D476" s="240"/>
      <c r="E476" s="240" t="s">
        <v>2001</v>
      </c>
      <c r="F476" s="240" t="s">
        <v>162</v>
      </c>
      <c r="G476" s="240" t="s">
        <v>132</v>
      </c>
      <c r="H476" s="240">
        <v>8</v>
      </c>
      <c r="I476" s="240"/>
      <c r="J476" s="243">
        <v>44602</v>
      </c>
      <c r="K476" s="244" t="s">
        <v>2022</v>
      </c>
      <c r="L476" s="245"/>
      <c r="M476" s="244" t="s">
        <v>2082</v>
      </c>
      <c r="N476" s="244" t="s">
        <v>2083</v>
      </c>
      <c r="O476" s="241" t="s">
        <v>2007</v>
      </c>
      <c r="P476" s="246" t="s">
        <v>126</v>
      </c>
      <c r="Q476" s="247" t="s">
        <v>2084</v>
      </c>
      <c r="R476" s="243">
        <v>44607</v>
      </c>
      <c r="S476" s="248">
        <v>8</v>
      </c>
      <c r="T476" s="249" t="s">
        <v>129</v>
      </c>
      <c r="U476" s="248" t="s">
        <v>2085</v>
      </c>
      <c r="V476" s="247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s="237" customFormat="1" ht="63" customHeight="1">
      <c r="A477" s="240">
        <f t="shared" si="14"/>
        <v>472</v>
      </c>
      <c r="B477" s="241" t="s">
        <v>2086</v>
      </c>
      <c r="C477" s="240"/>
      <c r="D477" s="240"/>
      <c r="E477" s="242" t="s">
        <v>1972</v>
      </c>
      <c r="F477" s="240" t="s">
        <v>122</v>
      </c>
      <c r="G477" s="240" t="s">
        <v>132</v>
      </c>
      <c r="H477" s="240">
        <v>261</v>
      </c>
      <c r="I477" s="240"/>
      <c r="J477" s="243">
        <v>44598</v>
      </c>
      <c r="K477" s="244" t="s">
        <v>2005</v>
      </c>
      <c r="L477" s="245"/>
      <c r="M477" s="244"/>
      <c r="N477" s="244" t="s">
        <v>2087</v>
      </c>
      <c r="O477" s="241" t="s">
        <v>2059</v>
      </c>
      <c r="P477" s="246" t="s">
        <v>126</v>
      </c>
      <c r="Q477" s="247" t="s">
        <v>2088</v>
      </c>
      <c r="R477" s="243">
        <v>44608</v>
      </c>
      <c r="S477" s="248">
        <v>1</v>
      </c>
      <c r="T477" s="249" t="s">
        <v>129</v>
      </c>
      <c r="U477" s="248" t="s">
        <v>2089</v>
      </c>
      <c r="V477" s="247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s="237" customFormat="1" ht="63" customHeight="1">
      <c r="A478" s="240">
        <f t="shared" si="14"/>
        <v>473</v>
      </c>
      <c r="B478" s="241" t="s">
        <v>2086</v>
      </c>
      <c r="C478" s="240"/>
      <c r="D478" s="240"/>
      <c r="E478" s="240" t="s">
        <v>1991</v>
      </c>
      <c r="F478" s="240" t="s">
        <v>162</v>
      </c>
      <c r="G478" s="240" t="s">
        <v>132</v>
      </c>
      <c r="H478" s="240">
        <v>76</v>
      </c>
      <c r="I478" s="244"/>
      <c r="J478" s="243">
        <v>44602</v>
      </c>
      <c r="K478" s="245"/>
      <c r="L478" s="244" t="s">
        <v>193</v>
      </c>
      <c r="M478" s="244"/>
      <c r="N478" s="244" t="s">
        <v>2090</v>
      </c>
      <c r="O478" s="241" t="s">
        <v>2059</v>
      </c>
      <c r="P478" s="246" t="s">
        <v>126</v>
      </c>
      <c r="Q478" s="247" t="s">
        <v>2091</v>
      </c>
      <c r="R478" s="243">
        <v>44608</v>
      </c>
      <c r="S478" s="248">
        <v>2</v>
      </c>
      <c r="T478" s="249" t="s">
        <v>129</v>
      </c>
      <c r="U478" s="248" t="s">
        <v>2092</v>
      </c>
      <c r="V478" s="247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s="237" customFormat="1" ht="63" customHeight="1">
      <c r="A479" s="240">
        <f t="shared" si="14"/>
        <v>474</v>
      </c>
      <c r="B479" s="241" t="s">
        <v>2086</v>
      </c>
      <c r="C479" s="240"/>
      <c r="D479" s="240"/>
      <c r="E479" s="240" t="s">
        <v>2093</v>
      </c>
      <c r="F479" s="240" t="s">
        <v>162</v>
      </c>
      <c r="G479" s="240" t="s">
        <v>132</v>
      </c>
      <c r="H479" s="240">
        <v>143</v>
      </c>
      <c r="I479" s="240"/>
      <c r="J479" s="243">
        <v>44607</v>
      </c>
      <c r="K479" s="244" t="s">
        <v>1985</v>
      </c>
      <c r="L479" s="245"/>
      <c r="M479" s="244"/>
      <c r="N479" s="244" t="s">
        <v>2094</v>
      </c>
      <c r="O479" s="241" t="s">
        <v>2059</v>
      </c>
      <c r="P479" s="246" t="s">
        <v>126</v>
      </c>
      <c r="Q479" s="247" t="s">
        <v>2095</v>
      </c>
      <c r="R479" s="243">
        <v>44608</v>
      </c>
      <c r="S479" s="248">
        <v>3</v>
      </c>
      <c r="T479" s="249" t="s">
        <v>129</v>
      </c>
      <c r="U479" s="248" t="s">
        <v>2096</v>
      </c>
      <c r="V479" s="247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s="237" customFormat="1" ht="63" customHeight="1">
      <c r="A480" s="240">
        <f t="shared" si="14"/>
        <v>475</v>
      </c>
      <c r="B480" s="241" t="s">
        <v>2086</v>
      </c>
      <c r="C480" s="240"/>
      <c r="D480" s="240"/>
      <c r="E480" s="240" t="s">
        <v>2001</v>
      </c>
      <c r="F480" s="240" t="s">
        <v>162</v>
      </c>
      <c r="G480" s="240" t="s">
        <v>132</v>
      </c>
      <c r="H480" s="240">
        <v>8</v>
      </c>
      <c r="I480" s="240"/>
      <c r="J480" s="243">
        <v>44602</v>
      </c>
      <c r="K480" s="244" t="s">
        <v>2097</v>
      </c>
      <c r="L480" s="245"/>
      <c r="M480" s="244" t="s">
        <v>2098</v>
      </c>
      <c r="N480" s="244" t="s">
        <v>2099</v>
      </c>
      <c r="O480" s="241" t="s">
        <v>2059</v>
      </c>
      <c r="P480" s="246" t="s">
        <v>126</v>
      </c>
      <c r="Q480" s="247" t="s">
        <v>2100</v>
      </c>
      <c r="R480" s="243">
        <v>44608</v>
      </c>
      <c r="S480" s="248">
        <v>4</v>
      </c>
      <c r="T480" s="249" t="s">
        <v>129</v>
      </c>
      <c r="U480" s="248" t="s">
        <v>2101</v>
      </c>
      <c r="V480" s="247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s="237" customFormat="1" ht="63" customHeight="1">
      <c r="A481" s="240">
        <f t="shared" si="14"/>
        <v>476</v>
      </c>
      <c r="B481" s="241" t="s">
        <v>2086</v>
      </c>
      <c r="C481" s="240"/>
      <c r="D481" s="240"/>
      <c r="E481" s="240" t="s">
        <v>2055</v>
      </c>
      <c r="F481" s="240" t="s">
        <v>122</v>
      </c>
      <c r="G481" s="240" t="s">
        <v>132</v>
      </c>
      <c r="H481" s="240">
        <v>65</v>
      </c>
      <c r="I481" s="240"/>
      <c r="J481" s="243">
        <v>44603</v>
      </c>
      <c r="K481" s="244" t="s">
        <v>2005</v>
      </c>
      <c r="L481" s="245"/>
      <c r="M481" s="244"/>
      <c r="N481" s="244" t="s">
        <v>2102</v>
      </c>
      <c r="O481" s="241" t="s">
        <v>2059</v>
      </c>
      <c r="P481" s="246" t="s">
        <v>126</v>
      </c>
      <c r="Q481" s="247" t="s">
        <v>2103</v>
      </c>
      <c r="R481" s="243">
        <v>44608</v>
      </c>
      <c r="S481" s="248">
        <v>5</v>
      </c>
      <c r="T481" s="249" t="s">
        <v>129</v>
      </c>
      <c r="U481" s="248" t="s">
        <v>2104</v>
      </c>
      <c r="V481" s="247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s="237" customFormat="1" ht="63" customHeight="1">
      <c r="A482" s="240">
        <f t="shared" si="14"/>
        <v>477</v>
      </c>
      <c r="B482" s="241" t="s">
        <v>2086</v>
      </c>
      <c r="C482" s="240"/>
      <c r="D482" s="240"/>
      <c r="E482" s="240" t="s">
        <v>2078</v>
      </c>
      <c r="F482" s="240" t="s">
        <v>162</v>
      </c>
      <c r="G482" s="240" t="s">
        <v>132</v>
      </c>
      <c r="H482" s="240">
        <v>245</v>
      </c>
      <c r="I482" s="240"/>
      <c r="J482" s="243">
        <v>44607</v>
      </c>
      <c r="K482" s="244" t="s">
        <v>1985</v>
      </c>
      <c r="L482" s="245"/>
      <c r="M482" s="244"/>
      <c r="N482" s="244" t="s">
        <v>2105</v>
      </c>
      <c r="O482" s="241" t="s">
        <v>2007</v>
      </c>
      <c r="P482" s="246" t="s">
        <v>126</v>
      </c>
      <c r="Q482" s="247" t="s">
        <v>1673</v>
      </c>
      <c r="R482" s="243">
        <v>44608</v>
      </c>
      <c r="S482" s="248">
        <v>6</v>
      </c>
      <c r="T482" s="249" t="s">
        <v>129</v>
      </c>
      <c r="U482" s="248" t="s">
        <v>2106</v>
      </c>
      <c r="V482" s="247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s="237" customFormat="1" ht="63" customHeight="1">
      <c r="A483" s="240">
        <f t="shared" si="14"/>
        <v>478</v>
      </c>
      <c r="B483" s="241" t="s">
        <v>2107</v>
      </c>
      <c r="C483" s="240"/>
      <c r="D483" s="240"/>
      <c r="E483" s="242" t="s">
        <v>1972</v>
      </c>
      <c r="F483" s="240" t="s">
        <v>122</v>
      </c>
      <c r="G483" s="240" t="s">
        <v>132</v>
      </c>
      <c r="H483" s="240">
        <v>261</v>
      </c>
      <c r="I483" s="240"/>
      <c r="J483" s="243">
        <v>44598</v>
      </c>
      <c r="K483" s="244" t="s">
        <v>2020</v>
      </c>
      <c r="L483" s="245"/>
      <c r="M483" s="244"/>
      <c r="N483" s="244" t="s">
        <v>2108</v>
      </c>
      <c r="O483" s="241" t="s">
        <v>2109</v>
      </c>
      <c r="P483" s="246" t="s">
        <v>126</v>
      </c>
      <c r="Q483" s="247" t="s">
        <v>2110</v>
      </c>
      <c r="R483" s="243">
        <v>44609</v>
      </c>
      <c r="S483" s="248">
        <v>1</v>
      </c>
      <c r="T483" s="249" t="s">
        <v>129</v>
      </c>
      <c r="U483" s="248" t="s">
        <v>2111</v>
      </c>
      <c r="V483" s="247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s="237" customFormat="1" ht="63" customHeight="1">
      <c r="A484" s="240">
        <f t="shared" si="14"/>
        <v>479</v>
      </c>
      <c r="B484" s="241" t="s">
        <v>2107</v>
      </c>
      <c r="C484" s="240"/>
      <c r="D484" s="240"/>
      <c r="E484" s="240" t="s">
        <v>1976</v>
      </c>
      <c r="F484" s="240" t="s">
        <v>162</v>
      </c>
      <c r="G484" s="240" t="s">
        <v>132</v>
      </c>
      <c r="H484" s="240">
        <v>136</v>
      </c>
      <c r="I484" s="240"/>
      <c r="J484" s="243">
        <v>44600</v>
      </c>
      <c r="K484" s="245"/>
      <c r="L484" s="244" t="s">
        <v>298</v>
      </c>
      <c r="M484" s="244" t="s">
        <v>2112</v>
      </c>
      <c r="N484" s="244" t="s">
        <v>2113</v>
      </c>
      <c r="O484" s="241" t="s">
        <v>2109</v>
      </c>
      <c r="P484" s="246" t="s">
        <v>126</v>
      </c>
      <c r="Q484" s="247" t="s">
        <v>2114</v>
      </c>
      <c r="R484" s="243">
        <v>44609</v>
      </c>
      <c r="S484" s="248">
        <v>2</v>
      </c>
      <c r="T484" s="249" t="s">
        <v>129</v>
      </c>
      <c r="U484" s="248" t="s">
        <v>2115</v>
      </c>
      <c r="V484" s="247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s="237" customFormat="1" ht="63" customHeight="1">
      <c r="A485" s="240">
        <f t="shared" si="14"/>
        <v>480</v>
      </c>
      <c r="B485" s="241" t="s">
        <v>2107</v>
      </c>
      <c r="C485" s="240"/>
      <c r="D485" s="240"/>
      <c r="E485" s="240" t="s">
        <v>1983</v>
      </c>
      <c r="F485" s="240" t="s">
        <v>122</v>
      </c>
      <c r="G485" s="240" t="s">
        <v>132</v>
      </c>
      <c r="H485" s="240">
        <v>383</v>
      </c>
      <c r="I485" s="240"/>
      <c r="J485" s="243">
        <v>44601</v>
      </c>
      <c r="K485" s="245"/>
      <c r="L485" s="244" t="s">
        <v>218</v>
      </c>
      <c r="M485" s="244" t="s">
        <v>2116</v>
      </c>
      <c r="N485" s="244" t="s">
        <v>2117</v>
      </c>
      <c r="O485" s="241" t="s">
        <v>2109</v>
      </c>
      <c r="P485" s="246" t="s">
        <v>126</v>
      </c>
      <c r="Q485" s="247" t="s">
        <v>2118</v>
      </c>
      <c r="R485" s="243">
        <v>44609</v>
      </c>
      <c r="S485" s="248">
        <v>3</v>
      </c>
      <c r="T485" s="249" t="s">
        <v>129</v>
      </c>
      <c r="U485" s="248" t="s">
        <v>2119</v>
      </c>
      <c r="V485" s="247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s="237" customFormat="1" ht="63" customHeight="1">
      <c r="A486" s="240">
        <f t="shared" si="14"/>
        <v>481</v>
      </c>
      <c r="B486" s="241" t="s">
        <v>2107</v>
      </c>
      <c r="C486" s="240"/>
      <c r="D486" s="240"/>
      <c r="E486" s="240" t="s">
        <v>2093</v>
      </c>
      <c r="F486" s="240" t="s">
        <v>162</v>
      </c>
      <c r="G486" s="240" t="s">
        <v>132</v>
      </c>
      <c r="H486" s="240">
        <v>143</v>
      </c>
      <c r="I486" s="240"/>
      <c r="J486" s="243">
        <v>44607</v>
      </c>
      <c r="K486" s="244" t="s">
        <v>2005</v>
      </c>
      <c r="L486" s="245"/>
      <c r="M486" s="244"/>
      <c r="N486" s="244" t="s">
        <v>2120</v>
      </c>
      <c r="O486" s="241" t="s">
        <v>2109</v>
      </c>
      <c r="P486" s="246" t="s">
        <v>126</v>
      </c>
      <c r="Q486" s="247" t="s">
        <v>2121</v>
      </c>
      <c r="R486" s="243">
        <v>44609</v>
      </c>
      <c r="S486" s="248">
        <v>4</v>
      </c>
      <c r="T486" s="249" t="s">
        <v>129</v>
      </c>
      <c r="U486" s="248" t="s">
        <v>2122</v>
      </c>
      <c r="V486" s="247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s="237" customFormat="1" ht="63" customHeight="1">
      <c r="A487" s="240">
        <f t="shared" si="14"/>
        <v>482</v>
      </c>
      <c r="B487" s="241" t="s">
        <v>2107</v>
      </c>
      <c r="C487" s="240"/>
      <c r="D487" s="240"/>
      <c r="E487" s="240" t="s">
        <v>2123</v>
      </c>
      <c r="F487" s="240" t="s">
        <v>162</v>
      </c>
      <c r="G487" s="240" t="s">
        <v>132</v>
      </c>
      <c r="H487" s="240">
        <v>250</v>
      </c>
      <c r="I487" s="240"/>
      <c r="J487" s="243">
        <v>44608</v>
      </c>
      <c r="K487" s="244" t="s">
        <v>1973</v>
      </c>
      <c r="L487" s="245"/>
      <c r="M487" s="244"/>
      <c r="N487" s="244" t="s">
        <v>2124</v>
      </c>
      <c r="O487" s="241" t="s">
        <v>2109</v>
      </c>
      <c r="P487" s="246" t="s">
        <v>126</v>
      </c>
      <c r="Q487" s="247" t="s">
        <v>2125</v>
      </c>
      <c r="R487" s="243">
        <v>44609</v>
      </c>
      <c r="S487" s="248">
        <v>5</v>
      </c>
      <c r="T487" s="249" t="s">
        <v>129</v>
      </c>
      <c r="U487" s="248" t="s">
        <v>2126</v>
      </c>
      <c r="V487" s="247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s="237" customFormat="1" ht="63" customHeight="1">
      <c r="A488" s="240">
        <f t="shared" si="14"/>
        <v>483</v>
      </c>
      <c r="B488" s="241" t="s">
        <v>2107</v>
      </c>
      <c r="C488" s="240"/>
      <c r="D488" s="240"/>
      <c r="E488" s="240" t="s">
        <v>2078</v>
      </c>
      <c r="F488" s="240" t="s">
        <v>162</v>
      </c>
      <c r="G488" s="240" t="s">
        <v>132</v>
      </c>
      <c r="H488" s="240">
        <v>245</v>
      </c>
      <c r="I488" s="240"/>
      <c r="J488" s="243">
        <v>44607</v>
      </c>
      <c r="K488" s="244" t="s">
        <v>2005</v>
      </c>
      <c r="L488" s="245"/>
      <c r="M488" s="244"/>
      <c r="N488" s="244" t="s">
        <v>2127</v>
      </c>
      <c r="O488" s="241" t="s">
        <v>2109</v>
      </c>
      <c r="P488" s="246" t="s">
        <v>126</v>
      </c>
      <c r="Q488" s="247" t="s">
        <v>2128</v>
      </c>
      <c r="R488" s="243">
        <v>44609</v>
      </c>
      <c r="S488" s="248">
        <v>6</v>
      </c>
      <c r="T488" s="249" t="s">
        <v>129</v>
      </c>
      <c r="U488" s="248" t="s">
        <v>2129</v>
      </c>
      <c r="V488" s="247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s="237" customFormat="1" ht="63" customHeight="1">
      <c r="A489" s="240">
        <f t="shared" si="14"/>
        <v>484</v>
      </c>
      <c r="B489" s="241" t="s">
        <v>2107</v>
      </c>
      <c r="C489" s="240"/>
      <c r="D489" s="240"/>
      <c r="E489" s="240" t="s">
        <v>65</v>
      </c>
      <c r="F489" s="240" t="s">
        <v>162</v>
      </c>
      <c r="G489" s="240" t="s">
        <v>132</v>
      </c>
      <c r="H489" s="240">
        <v>400</v>
      </c>
      <c r="I489" s="240"/>
      <c r="J489" s="243">
        <v>44608</v>
      </c>
      <c r="K489" s="244" t="s">
        <v>1973</v>
      </c>
      <c r="L489" s="245"/>
      <c r="M489" s="244" t="s">
        <v>2130</v>
      </c>
      <c r="N489" s="244" t="s">
        <v>2131</v>
      </c>
      <c r="O489" s="241" t="s">
        <v>2109</v>
      </c>
      <c r="P489" s="246" t="s">
        <v>126</v>
      </c>
      <c r="Q489" s="247" t="s">
        <v>2132</v>
      </c>
      <c r="R489" s="243">
        <v>44609</v>
      </c>
      <c r="S489" s="248">
        <v>7</v>
      </c>
      <c r="T489" s="249" t="s">
        <v>129</v>
      </c>
      <c r="U489" s="248" t="s">
        <v>2133</v>
      </c>
      <c r="V489" s="247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s="237" customFormat="1" ht="63" customHeight="1">
      <c r="A490" s="240">
        <f t="shared" si="14"/>
        <v>485</v>
      </c>
      <c r="B490" s="241" t="s">
        <v>2107</v>
      </c>
      <c r="C490" s="240"/>
      <c r="D490" s="240"/>
      <c r="E490" s="240" t="s">
        <v>1979</v>
      </c>
      <c r="F490" s="240" t="s">
        <v>162</v>
      </c>
      <c r="G490" s="240" t="s">
        <v>132</v>
      </c>
      <c r="H490" s="240">
        <v>307</v>
      </c>
      <c r="I490" s="240"/>
      <c r="J490" s="243">
        <v>44600</v>
      </c>
      <c r="K490" s="245"/>
      <c r="L490" s="244" t="s">
        <v>298</v>
      </c>
      <c r="M490" s="244" t="s">
        <v>2134</v>
      </c>
      <c r="N490" s="244" t="s">
        <v>2135</v>
      </c>
      <c r="O490" s="241" t="s">
        <v>2109</v>
      </c>
      <c r="P490" s="246" t="s">
        <v>126</v>
      </c>
      <c r="Q490" s="247" t="s">
        <v>2136</v>
      </c>
      <c r="R490" s="243">
        <v>44609</v>
      </c>
      <c r="S490" s="248">
        <v>8</v>
      </c>
      <c r="T490" s="249" t="s">
        <v>129</v>
      </c>
      <c r="U490" s="248" t="s">
        <v>2137</v>
      </c>
      <c r="V490" s="247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s="237" customFormat="1" ht="63" customHeight="1">
      <c r="A491" s="240">
        <f t="shared" si="14"/>
        <v>486</v>
      </c>
      <c r="B491" s="241" t="s">
        <v>2107</v>
      </c>
      <c r="C491" s="240"/>
      <c r="D491" s="240"/>
      <c r="E491" s="240" t="s">
        <v>1987</v>
      </c>
      <c r="F491" s="240" t="s">
        <v>162</v>
      </c>
      <c r="G491" s="240" t="s">
        <v>132</v>
      </c>
      <c r="H491" s="240">
        <v>114</v>
      </c>
      <c r="I491" s="240"/>
      <c r="J491" s="243">
        <v>44601</v>
      </c>
      <c r="K491" s="245"/>
      <c r="L491" s="244" t="s">
        <v>218</v>
      </c>
      <c r="M491" s="244"/>
      <c r="N491" s="253" t="s">
        <v>2138</v>
      </c>
      <c r="O491" s="241" t="s">
        <v>2109</v>
      </c>
      <c r="P491" s="246" t="s">
        <v>126</v>
      </c>
      <c r="Q491" s="247" t="s">
        <v>2139</v>
      </c>
      <c r="R491" s="243">
        <v>44609</v>
      </c>
      <c r="S491" s="248">
        <v>9</v>
      </c>
      <c r="T491" s="249" t="s">
        <v>129</v>
      </c>
      <c r="U491" s="248" t="s">
        <v>2140</v>
      </c>
      <c r="V491" s="247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s="237" customFormat="1" ht="63" customHeight="1">
      <c r="A492" s="240">
        <f t="shared" si="14"/>
        <v>487</v>
      </c>
      <c r="B492" s="241" t="s">
        <v>2141</v>
      </c>
      <c r="C492" s="240"/>
      <c r="D492" s="240"/>
      <c r="E492" s="240" t="s">
        <v>2055</v>
      </c>
      <c r="F492" s="240" t="s">
        <v>122</v>
      </c>
      <c r="G492" s="240" t="s">
        <v>132</v>
      </c>
      <c r="H492" s="240">
        <v>65</v>
      </c>
      <c r="I492" s="240"/>
      <c r="J492" s="243">
        <v>44603</v>
      </c>
      <c r="K492" s="245"/>
      <c r="L492" s="244" t="s">
        <v>193</v>
      </c>
      <c r="M492" s="254"/>
      <c r="N492" s="253" t="s">
        <v>2142</v>
      </c>
      <c r="O492" s="241" t="s">
        <v>2007</v>
      </c>
      <c r="P492" s="246" t="s">
        <v>126</v>
      </c>
      <c r="Q492" s="247" t="s">
        <v>2143</v>
      </c>
      <c r="R492" s="243">
        <v>44610</v>
      </c>
      <c r="S492" s="248">
        <v>1</v>
      </c>
      <c r="T492" s="249" t="s">
        <v>129</v>
      </c>
      <c r="U492" s="248" t="s">
        <v>2144</v>
      </c>
      <c r="V492" s="247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s="237" customFormat="1" ht="63" customHeight="1">
      <c r="A493" s="240">
        <f t="shared" si="14"/>
        <v>488</v>
      </c>
      <c r="B493" s="241" t="s">
        <v>2145</v>
      </c>
      <c r="C493" s="240"/>
      <c r="D493" s="240"/>
      <c r="E493" s="240" t="s">
        <v>1991</v>
      </c>
      <c r="F493" s="240" t="s">
        <v>162</v>
      </c>
      <c r="G493" s="240" t="s">
        <v>132</v>
      </c>
      <c r="H493" s="240">
        <v>76</v>
      </c>
      <c r="I493" s="244"/>
      <c r="J493" s="243">
        <v>44602</v>
      </c>
      <c r="K493" s="245"/>
      <c r="L493" s="244" t="s">
        <v>218</v>
      </c>
      <c r="M493" s="254"/>
      <c r="N493" s="253" t="s">
        <v>2146</v>
      </c>
      <c r="O493" s="241" t="s">
        <v>2007</v>
      </c>
      <c r="P493" s="246" t="s">
        <v>126</v>
      </c>
      <c r="Q493" s="247" t="s">
        <v>1616</v>
      </c>
      <c r="R493" s="243">
        <v>44610</v>
      </c>
      <c r="S493" s="248">
        <v>2</v>
      </c>
      <c r="T493" s="249" t="s">
        <v>129</v>
      </c>
      <c r="U493" s="248" t="s">
        <v>1599</v>
      </c>
      <c r="V493" s="247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s="237" customFormat="1" ht="63" customHeight="1">
      <c r="A494" s="240">
        <f t="shared" si="14"/>
        <v>489</v>
      </c>
      <c r="B494" s="241" t="s">
        <v>2145</v>
      </c>
      <c r="C494" s="240"/>
      <c r="D494" s="240"/>
      <c r="E494" s="242" t="s">
        <v>1972</v>
      </c>
      <c r="F494" s="240" t="s">
        <v>122</v>
      </c>
      <c r="G494" s="240" t="s">
        <v>132</v>
      </c>
      <c r="H494" s="240">
        <v>261</v>
      </c>
      <c r="I494" s="240"/>
      <c r="J494" s="243">
        <v>44598</v>
      </c>
      <c r="K494" s="244" t="s">
        <v>2022</v>
      </c>
      <c r="L494" s="245"/>
      <c r="M494" s="244"/>
      <c r="N494" s="253" t="s">
        <v>2147</v>
      </c>
      <c r="O494" s="241" t="s">
        <v>2007</v>
      </c>
      <c r="P494" s="246" t="s">
        <v>126</v>
      </c>
      <c r="Q494" s="247" t="s">
        <v>1572</v>
      </c>
      <c r="R494" s="243">
        <v>44610</v>
      </c>
      <c r="S494" s="248">
        <v>3</v>
      </c>
      <c r="T494" s="249" t="s">
        <v>129</v>
      </c>
      <c r="U494" s="248" t="s">
        <v>1568</v>
      </c>
      <c r="V494" s="247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s="237" customFormat="1" ht="63" customHeight="1">
      <c r="A495" s="240">
        <f t="shared" si="14"/>
        <v>490</v>
      </c>
      <c r="B495" s="241" t="s">
        <v>2145</v>
      </c>
      <c r="C495" s="240"/>
      <c r="D495" s="240"/>
      <c r="E495" s="240" t="s">
        <v>2093</v>
      </c>
      <c r="F495" s="240" t="s">
        <v>162</v>
      </c>
      <c r="G495" s="240" t="s">
        <v>132</v>
      </c>
      <c r="H495" s="240">
        <v>143</v>
      </c>
      <c r="I495" s="240"/>
      <c r="J495" s="243">
        <v>44607</v>
      </c>
      <c r="K495" s="244" t="s">
        <v>2020</v>
      </c>
      <c r="L495" s="245"/>
      <c r="M495" s="244"/>
      <c r="N495" s="253" t="s">
        <v>2148</v>
      </c>
      <c r="O495" s="241" t="s">
        <v>2149</v>
      </c>
      <c r="P495" s="246" t="s">
        <v>126</v>
      </c>
      <c r="Q495" s="247" t="s">
        <v>2017</v>
      </c>
      <c r="R495" s="243">
        <v>44610</v>
      </c>
      <c r="S495" s="248">
        <v>4</v>
      </c>
      <c r="T495" s="249" t="s">
        <v>129</v>
      </c>
      <c r="U495" s="248" t="s">
        <v>1245</v>
      </c>
      <c r="V495" s="247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s="237" customFormat="1" ht="63" customHeight="1">
      <c r="A496" s="240">
        <f t="shared" si="14"/>
        <v>491</v>
      </c>
      <c r="B496" s="241" t="s">
        <v>2145</v>
      </c>
      <c r="C496" s="240"/>
      <c r="D496" s="240"/>
      <c r="E496" s="240" t="s">
        <v>2123</v>
      </c>
      <c r="F496" s="240" t="s">
        <v>162</v>
      </c>
      <c r="G496" s="240" t="s">
        <v>132</v>
      </c>
      <c r="H496" s="240">
        <v>250</v>
      </c>
      <c r="I496" s="240"/>
      <c r="J496" s="243">
        <v>44608</v>
      </c>
      <c r="K496" s="244" t="s">
        <v>1985</v>
      </c>
      <c r="L496" s="245"/>
      <c r="M496" s="244"/>
      <c r="N496" s="253" t="s">
        <v>2150</v>
      </c>
      <c r="O496" s="241" t="s">
        <v>2149</v>
      </c>
      <c r="P496" s="246" t="s">
        <v>126</v>
      </c>
      <c r="Q496" s="247" t="s">
        <v>2008</v>
      </c>
      <c r="R496" s="243">
        <v>44610</v>
      </c>
      <c r="S496" s="248">
        <v>5</v>
      </c>
      <c r="T496" s="249" t="s">
        <v>129</v>
      </c>
      <c r="U496" s="248" t="s">
        <v>546</v>
      </c>
      <c r="V496" s="247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s="237" customFormat="1" ht="63" customHeight="1">
      <c r="A497" s="240">
        <f t="shared" si="14"/>
        <v>492</v>
      </c>
      <c r="B497" s="241" t="s">
        <v>2145</v>
      </c>
      <c r="C497" s="240"/>
      <c r="D497" s="240"/>
      <c r="E497" s="240" t="s">
        <v>2001</v>
      </c>
      <c r="F497" s="240" t="s">
        <v>162</v>
      </c>
      <c r="G497" s="240" t="s">
        <v>132</v>
      </c>
      <c r="H497" s="240">
        <v>8</v>
      </c>
      <c r="I497" s="240"/>
      <c r="J497" s="243">
        <v>44602</v>
      </c>
      <c r="K497" s="244" t="s">
        <v>2151</v>
      </c>
      <c r="L497" s="245"/>
      <c r="M497" s="244"/>
      <c r="N497" s="253" t="s">
        <v>2152</v>
      </c>
      <c r="O497" s="241" t="s">
        <v>2149</v>
      </c>
      <c r="P497" s="246" t="s">
        <v>126</v>
      </c>
      <c r="Q497" s="247" t="s">
        <v>2011</v>
      </c>
      <c r="R497" s="243">
        <v>44610</v>
      </c>
      <c r="S497" s="248">
        <v>6</v>
      </c>
      <c r="T497" s="249" t="s">
        <v>129</v>
      </c>
      <c r="U497" s="248" t="s">
        <v>1711</v>
      </c>
      <c r="V497" s="247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s="237" customFormat="1" ht="63" customHeight="1">
      <c r="A498" s="240">
        <f t="shared" si="14"/>
        <v>493</v>
      </c>
      <c r="B498" s="241" t="s">
        <v>2145</v>
      </c>
      <c r="C498" s="240"/>
      <c r="D498" s="240"/>
      <c r="E498" s="240" t="s">
        <v>2070</v>
      </c>
      <c r="F498" s="240" t="s">
        <v>122</v>
      </c>
      <c r="G498" s="240" t="s">
        <v>132</v>
      </c>
      <c r="H498" s="240">
        <v>64</v>
      </c>
      <c r="I498" s="240"/>
      <c r="J498" s="243">
        <v>44607</v>
      </c>
      <c r="K498" s="244" t="s">
        <v>1985</v>
      </c>
      <c r="L498" s="245"/>
      <c r="M498" s="244"/>
      <c r="N498" s="253" t="s">
        <v>2153</v>
      </c>
      <c r="O498" s="241" t="s">
        <v>2149</v>
      </c>
      <c r="P498" s="246" t="s">
        <v>126</v>
      </c>
      <c r="Q498" s="247" t="s">
        <v>1263</v>
      </c>
      <c r="R498" s="243">
        <v>44610</v>
      </c>
      <c r="S498" s="248">
        <v>7</v>
      </c>
      <c r="T498" s="249" t="s">
        <v>129</v>
      </c>
      <c r="U498" s="248" t="s">
        <v>573</v>
      </c>
      <c r="V498" s="247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s="237" customFormat="1" ht="63" customHeight="1">
      <c r="A499" s="240">
        <f t="shared" ref="A499:A555" si="15">A498+1</f>
        <v>494</v>
      </c>
      <c r="B499" s="241" t="s">
        <v>2154</v>
      </c>
      <c r="C499" s="240"/>
      <c r="D499" s="240"/>
      <c r="E499" s="242" t="s">
        <v>1972</v>
      </c>
      <c r="F499" s="240" t="s">
        <v>122</v>
      </c>
      <c r="G499" s="240" t="s">
        <v>132</v>
      </c>
      <c r="H499" s="240">
        <v>261</v>
      </c>
      <c r="I499" s="240"/>
      <c r="J499" s="243">
        <v>44598</v>
      </c>
      <c r="K499" s="244" t="s">
        <v>2097</v>
      </c>
      <c r="L499" s="245"/>
      <c r="M499" s="244"/>
      <c r="N499" s="253" t="s">
        <v>2155</v>
      </c>
      <c r="O499" s="241" t="s">
        <v>2149</v>
      </c>
      <c r="P499" s="246" t="s">
        <v>126</v>
      </c>
      <c r="Q499" s="247" t="s">
        <v>1013</v>
      </c>
      <c r="R499" s="243">
        <v>44611</v>
      </c>
      <c r="S499" s="248">
        <v>1</v>
      </c>
      <c r="T499" s="249" t="s">
        <v>129</v>
      </c>
      <c r="U499" s="248" t="s">
        <v>1577</v>
      </c>
      <c r="V499" s="247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s="237" customFormat="1" ht="63" customHeight="1">
      <c r="A500" s="240">
        <f t="shared" si="15"/>
        <v>495</v>
      </c>
      <c r="B500" s="241" t="s">
        <v>2154</v>
      </c>
      <c r="C500" s="240"/>
      <c r="D500" s="240"/>
      <c r="E500" s="240" t="s">
        <v>2070</v>
      </c>
      <c r="F500" s="240" t="s">
        <v>122</v>
      </c>
      <c r="G500" s="240" t="s">
        <v>132</v>
      </c>
      <c r="H500" s="240">
        <v>64</v>
      </c>
      <c r="I500" s="240"/>
      <c r="J500" s="243">
        <v>44607</v>
      </c>
      <c r="K500" s="244" t="s">
        <v>2005</v>
      </c>
      <c r="L500" s="245"/>
      <c r="M500" s="244"/>
      <c r="N500" s="253" t="s">
        <v>2156</v>
      </c>
      <c r="O500" s="241" t="s">
        <v>2157</v>
      </c>
      <c r="P500" s="246" t="s">
        <v>126</v>
      </c>
      <c r="Q500" s="247" t="s">
        <v>1279</v>
      </c>
      <c r="R500" s="243">
        <v>44611</v>
      </c>
      <c r="S500" s="248">
        <v>2</v>
      </c>
      <c r="T500" s="249" t="s">
        <v>129</v>
      </c>
      <c r="U500" s="248" t="s">
        <v>556</v>
      </c>
      <c r="V500" s="247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s="237" customFormat="1" ht="63" customHeight="1">
      <c r="A501" s="240">
        <f t="shared" si="15"/>
        <v>496</v>
      </c>
      <c r="B501" s="241" t="s">
        <v>2154</v>
      </c>
      <c r="C501" s="240"/>
      <c r="D501" s="240"/>
      <c r="E501" s="240" t="s">
        <v>2093</v>
      </c>
      <c r="F501" s="240" t="s">
        <v>162</v>
      </c>
      <c r="G501" s="240" t="s">
        <v>132</v>
      </c>
      <c r="H501" s="240">
        <v>143</v>
      </c>
      <c r="I501" s="240"/>
      <c r="J501" s="243">
        <v>44607</v>
      </c>
      <c r="K501" s="244" t="s">
        <v>2022</v>
      </c>
      <c r="L501" s="245"/>
      <c r="M501" s="244"/>
      <c r="N501" s="253" t="s">
        <v>2158</v>
      </c>
      <c r="O501" s="241" t="s">
        <v>2157</v>
      </c>
      <c r="P501" s="246" t="s">
        <v>126</v>
      </c>
      <c r="Q501" s="247" t="s">
        <v>1129</v>
      </c>
      <c r="R501" s="243">
        <v>44611</v>
      </c>
      <c r="S501" s="248">
        <v>3</v>
      </c>
      <c r="T501" s="249" t="s">
        <v>129</v>
      </c>
      <c r="U501" s="248" t="s">
        <v>1087</v>
      </c>
      <c r="V501" s="247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s="237" customFormat="1" ht="63" customHeight="1">
      <c r="A502" s="240">
        <f t="shared" si="15"/>
        <v>497</v>
      </c>
      <c r="B502" s="241" t="s">
        <v>2154</v>
      </c>
      <c r="C502" s="240"/>
      <c r="D502" s="240"/>
      <c r="E502" s="240" t="s">
        <v>75</v>
      </c>
      <c r="F502" s="240" t="s">
        <v>162</v>
      </c>
      <c r="G502" s="240" t="s">
        <v>132</v>
      </c>
      <c r="H502" s="240">
        <v>401</v>
      </c>
      <c r="I502" s="240"/>
      <c r="J502" s="243">
        <v>44610</v>
      </c>
      <c r="K502" s="245"/>
      <c r="L502" s="245"/>
      <c r="M502" s="244" t="s">
        <v>1798</v>
      </c>
      <c r="N502" s="253" t="s">
        <v>2159</v>
      </c>
      <c r="O502" s="241" t="s">
        <v>2157</v>
      </c>
      <c r="P502" s="246" t="s">
        <v>126</v>
      </c>
      <c r="Q502" s="247" t="s">
        <v>800</v>
      </c>
      <c r="R502" s="243">
        <v>44611</v>
      </c>
      <c r="S502" s="248">
        <v>4</v>
      </c>
      <c r="T502" s="249" t="s">
        <v>129</v>
      </c>
      <c r="U502" s="248" t="s">
        <v>1536</v>
      </c>
      <c r="V502" s="247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s="237" customFormat="1" ht="63" customHeight="1">
      <c r="A503" s="240">
        <f t="shared" si="15"/>
        <v>498</v>
      </c>
      <c r="B503" s="241" t="s">
        <v>2160</v>
      </c>
      <c r="C503" s="240"/>
      <c r="D503" s="240"/>
      <c r="E503" s="240" t="s">
        <v>2161</v>
      </c>
      <c r="F503" s="240" t="s">
        <v>162</v>
      </c>
      <c r="G503" s="240" t="s">
        <v>132</v>
      </c>
      <c r="H503" s="240">
        <v>161</v>
      </c>
      <c r="I503" s="240"/>
      <c r="J503" s="243">
        <v>44610</v>
      </c>
      <c r="K503" s="244" t="s">
        <v>1973</v>
      </c>
      <c r="L503" s="245"/>
      <c r="M503" s="244"/>
      <c r="N503" s="253" t="s">
        <v>2162</v>
      </c>
      <c r="O503" s="241" t="s">
        <v>2157</v>
      </c>
      <c r="P503" s="246" t="s">
        <v>126</v>
      </c>
      <c r="Q503" s="247" t="s">
        <v>914</v>
      </c>
      <c r="R503" s="243">
        <v>44611</v>
      </c>
      <c r="S503" s="248">
        <v>5</v>
      </c>
      <c r="T503" s="249" t="s">
        <v>129</v>
      </c>
      <c r="U503" s="248" t="s">
        <v>1549</v>
      </c>
      <c r="V503" s="247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s="237" customFormat="1" ht="63" customHeight="1">
      <c r="A504" s="240">
        <f t="shared" si="15"/>
        <v>499</v>
      </c>
      <c r="B504" s="241" t="s">
        <v>2160</v>
      </c>
      <c r="C504" s="240"/>
      <c r="D504" s="240"/>
      <c r="E504" s="240" t="s">
        <v>2123</v>
      </c>
      <c r="F504" s="240" t="s">
        <v>162</v>
      </c>
      <c r="G504" s="240" t="s">
        <v>132</v>
      </c>
      <c r="H504" s="240">
        <v>250</v>
      </c>
      <c r="I504" s="240"/>
      <c r="J504" s="243">
        <v>44608</v>
      </c>
      <c r="K504" s="244" t="s">
        <v>2005</v>
      </c>
      <c r="L504" s="245"/>
      <c r="M504" s="244"/>
      <c r="N504" s="253" t="s">
        <v>2163</v>
      </c>
      <c r="O504" s="241" t="s">
        <v>2157</v>
      </c>
      <c r="P504" s="246" t="s">
        <v>126</v>
      </c>
      <c r="Q504" s="247" t="s">
        <v>1474</v>
      </c>
      <c r="R504" s="243">
        <v>44611</v>
      </c>
      <c r="S504" s="248">
        <v>6</v>
      </c>
      <c r="T504" s="249" t="s">
        <v>129</v>
      </c>
      <c r="U504" s="248" t="s">
        <v>1530</v>
      </c>
      <c r="V504" s="247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s="237" customFormat="1" ht="63" customHeight="1">
      <c r="A505" s="240">
        <f t="shared" si="15"/>
        <v>500</v>
      </c>
      <c r="B505" s="241" t="s">
        <v>2164</v>
      </c>
      <c r="C505" s="240"/>
      <c r="D505" s="240"/>
      <c r="E505" s="240" t="s">
        <v>2070</v>
      </c>
      <c r="F505" s="240" t="s">
        <v>122</v>
      </c>
      <c r="G505" s="240" t="s">
        <v>132</v>
      </c>
      <c r="H505" s="240">
        <v>64</v>
      </c>
      <c r="I505" s="240"/>
      <c r="J505" s="243">
        <v>44607</v>
      </c>
      <c r="K505" s="244" t="s">
        <v>2020</v>
      </c>
      <c r="L505" s="245"/>
      <c r="M505" s="244"/>
      <c r="N505" s="253" t="s">
        <v>2165</v>
      </c>
      <c r="O505" s="241" t="s">
        <v>2166</v>
      </c>
      <c r="P505" s="246" t="s">
        <v>126</v>
      </c>
      <c r="Q505" s="246" t="s">
        <v>2060</v>
      </c>
      <c r="R505" s="243">
        <v>44612</v>
      </c>
      <c r="S505" s="248">
        <v>1</v>
      </c>
      <c r="T505" s="249" t="s">
        <v>129</v>
      </c>
      <c r="U505" s="248" t="s">
        <v>2064</v>
      </c>
      <c r="V505" s="247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s="237" customFormat="1" ht="63" customHeight="1">
      <c r="A506" s="240">
        <f t="shared" si="15"/>
        <v>501</v>
      </c>
      <c r="B506" s="241" t="s">
        <v>2164</v>
      </c>
      <c r="C506" s="240"/>
      <c r="D506" s="240"/>
      <c r="E506" s="242" t="s">
        <v>1972</v>
      </c>
      <c r="F506" s="240" t="s">
        <v>122</v>
      </c>
      <c r="G506" s="240" t="s">
        <v>132</v>
      </c>
      <c r="H506" s="240">
        <v>261</v>
      </c>
      <c r="I506" s="240"/>
      <c r="J506" s="243">
        <v>44598</v>
      </c>
      <c r="K506" s="244" t="s">
        <v>2151</v>
      </c>
      <c r="L506" s="245"/>
      <c r="M506" s="244"/>
      <c r="N506" s="253" t="s">
        <v>2167</v>
      </c>
      <c r="O506" s="241" t="s">
        <v>2168</v>
      </c>
      <c r="P506" s="246" t="s">
        <v>126</v>
      </c>
      <c r="Q506" s="246" t="s">
        <v>2169</v>
      </c>
      <c r="R506" s="243">
        <v>44612</v>
      </c>
      <c r="S506" s="248">
        <v>2</v>
      </c>
      <c r="T506" s="249" t="s">
        <v>129</v>
      </c>
      <c r="U506" s="248" t="s">
        <v>2170</v>
      </c>
      <c r="V506" s="247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s="237" customFormat="1" ht="63" customHeight="1">
      <c r="A507" s="240">
        <f t="shared" si="15"/>
        <v>502</v>
      </c>
      <c r="B507" s="241" t="s">
        <v>2164</v>
      </c>
      <c r="C507" s="240"/>
      <c r="D507" s="240"/>
      <c r="E507" s="240" t="s">
        <v>1983</v>
      </c>
      <c r="F507" s="240" t="s">
        <v>122</v>
      </c>
      <c r="G507" s="240" t="s">
        <v>132</v>
      </c>
      <c r="H507" s="240">
        <v>383</v>
      </c>
      <c r="I507" s="240"/>
      <c r="J507" s="243">
        <v>44601</v>
      </c>
      <c r="K507" s="245"/>
      <c r="L507" s="244" t="s">
        <v>298</v>
      </c>
      <c r="M507" s="244"/>
      <c r="N507" s="253" t="s">
        <v>2171</v>
      </c>
      <c r="O507" s="241" t="s">
        <v>2168</v>
      </c>
      <c r="P507" s="246" t="s">
        <v>126</v>
      </c>
      <c r="Q507" s="246" t="s">
        <v>2172</v>
      </c>
      <c r="R507" s="243">
        <v>44612</v>
      </c>
      <c r="S507" s="248">
        <v>3</v>
      </c>
      <c r="T507" s="249" t="s">
        <v>129</v>
      </c>
      <c r="U507" s="248" t="s">
        <v>2173</v>
      </c>
      <c r="V507" s="247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s="237" customFormat="1" ht="63" customHeight="1">
      <c r="A508" s="240">
        <f t="shared" si="15"/>
        <v>503</v>
      </c>
      <c r="B508" s="241" t="s">
        <v>2164</v>
      </c>
      <c r="C508" s="240"/>
      <c r="D508" s="240"/>
      <c r="E508" s="240" t="s">
        <v>2055</v>
      </c>
      <c r="F508" s="240" t="s">
        <v>122</v>
      </c>
      <c r="G508" s="240" t="s">
        <v>132</v>
      </c>
      <c r="H508" s="240">
        <v>65</v>
      </c>
      <c r="I508" s="240"/>
      <c r="J508" s="243">
        <v>44603</v>
      </c>
      <c r="K508" s="245"/>
      <c r="L508" s="244" t="s">
        <v>218</v>
      </c>
      <c r="M508" s="244"/>
      <c r="N508" s="253" t="s">
        <v>2174</v>
      </c>
      <c r="O508" s="241" t="s">
        <v>2168</v>
      </c>
      <c r="P508" s="246" t="s">
        <v>126</v>
      </c>
      <c r="Q508" s="246" t="s">
        <v>2175</v>
      </c>
      <c r="R508" s="243">
        <v>44612</v>
      </c>
      <c r="S508" s="248">
        <v>4</v>
      </c>
      <c r="T508" s="249" t="s">
        <v>129</v>
      </c>
      <c r="U508" s="248" t="s">
        <v>2176</v>
      </c>
      <c r="V508" s="247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s="237" customFormat="1" ht="63" customHeight="1">
      <c r="A509" s="240">
        <f t="shared" si="15"/>
        <v>504</v>
      </c>
      <c r="B509" s="241" t="s">
        <v>2164</v>
      </c>
      <c r="C509" s="240"/>
      <c r="D509" s="240"/>
      <c r="E509" s="240" t="s">
        <v>2161</v>
      </c>
      <c r="F509" s="240" t="s">
        <v>162</v>
      </c>
      <c r="G509" s="240" t="s">
        <v>132</v>
      </c>
      <c r="H509" s="240">
        <v>161</v>
      </c>
      <c r="I509" s="240"/>
      <c r="J509" s="243">
        <v>44610</v>
      </c>
      <c r="K509" s="244" t="s">
        <v>1985</v>
      </c>
      <c r="L509" s="245"/>
      <c r="M509" s="244"/>
      <c r="N509" s="253" t="s">
        <v>2177</v>
      </c>
      <c r="O509" s="241" t="s">
        <v>2166</v>
      </c>
      <c r="P509" s="246" t="s">
        <v>126</v>
      </c>
      <c r="Q509" s="246" t="s">
        <v>1612</v>
      </c>
      <c r="R509" s="243">
        <v>44612</v>
      </c>
      <c r="S509" s="248">
        <v>5</v>
      </c>
      <c r="T509" s="249" t="s">
        <v>129</v>
      </c>
      <c r="U509" s="248" t="s">
        <v>2125</v>
      </c>
      <c r="V509" s="247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s="237" customFormat="1" ht="63" customHeight="1">
      <c r="A510" s="240">
        <f t="shared" si="15"/>
        <v>505</v>
      </c>
      <c r="B510" s="241" t="s">
        <v>2164</v>
      </c>
      <c r="C510" s="240"/>
      <c r="D510" s="240"/>
      <c r="E510" s="240" t="s">
        <v>2001</v>
      </c>
      <c r="F510" s="240" t="s">
        <v>162</v>
      </c>
      <c r="G510" s="240" t="s">
        <v>132</v>
      </c>
      <c r="H510" s="240">
        <v>8</v>
      </c>
      <c r="I510" s="240"/>
      <c r="J510" s="243">
        <v>44602</v>
      </c>
      <c r="K510" s="244" t="s">
        <v>2178</v>
      </c>
      <c r="L510" s="245"/>
      <c r="M510" s="244"/>
      <c r="N510" s="253" t="s">
        <v>2179</v>
      </c>
      <c r="O510" s="241" t="s">
        <v>2166</v>
      </c>
      <c r="P510" s="246" t="s">
        <v>126</v>
      </c>
      <c r="Q510" s="246" t="s">
        <v>2118</v>
      </c>
      <c r="R510" s="243">
        <v>44612</v>
      </c>
      <c r="S510" s="248">
        <v>6</v>
      </c>
      <c r="T510" s="249" t="s">
        <v>129</v>
      </c>
      <c r="U510" s="248" t="s">
        <v>2114</v>
      </c>
      <c r="V510" s="247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s="237" customFormat="1" ht="63" customHeight="1">
      <c r="A511" s="240">
        <f t="shared" si="15"/>
        <v>506</v>
      </c>
      <c r="B511" s="241" t="s">
        <v>2164</v>
      </c>
      <c r="C511" s="240"/>
      <c r="D511" s="240"/>
      <c r="E511" s="240" t="s">
        <v>2123</v>
      </c>
      <c r="F511" s="240" t="s">
        <v>162</v>
      </c>
      <c r="G511" s="240" t="s">
        <v>132</v>
      </c>
      <c r="H511" s="240">
        <v>250</v>
      </c>
      <c r="I511" s="240"/>
      <c r="J511" s="243">
        <v>44608</v>
      </c>
      <c r="K511" s="244" t="s">
        <v>2020</v>
      </c>
      <c r="L511" s="245"/>
      <c r="M511" s="244"/>
      <c r="N511" s="253" t="s">
        <v>2180</v>
      </c>
      <c r="O511" s="241" t="s">
        <v>2166</v>
      </c>
      <c r="P511" s="246" t="s">
        <v>126</v>
      </c>
      <c r="Q511" s="246" t="s">
        <v>2110</v>
      </c>
      <c r="R511" s="243">
        <v>44612</v>
      </c>
      <c r="S511" s="248">
        <v>7</v>
      </c>
      <c r="T511" s="249" t="s">
        <v>129</v>
      </c>
      <c r="U511" s="248" t="s">
        <v>2091</v>
      </c>
      <c r="V511" s="247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s="237" customFormat="1" ht="63" customHeight="1">
      <c r="A512" s="240">
        <f t="shared" si="15"/>
        <v>507</v>
      </c>
      <c r="B512" s="241" t="s">
        <v>2164</v>
      </c>
      <c r="C512" s="240"/>
      <c r="D512" s="240"/>
      <c r="E512" s="240" t="s">
        <v>1987</v>
      </c>
      <c r="F512" s="240" t="s">
        <v>162</v>
      </c>
      <c r="G512" s="240" t="s">
        <v>132</v>
      </c>
      <c r="H512" s="240">
        <v>114</v>
      </c>
      <c r="I512" s="240"/>
      <c r="J512" s="243">
        <v>44601</v>
      </c>
      <c r="K512" s="245"/>
      <c r="L512" s="244" t="s">
        <v>298</v>
      </c>
      <c r="M512" s="244"/>
      <c r="N512" s="253" t="s">
        <v>2181</v>
      </c>
      <c r="O512" s="241" t="s">
        <v>2166</v>
      </c>
      <c r="P512" s="246" t="s">
        <v>126</v>
      </c>
      <c r="Q512" s="246" t="s">
        <v>2068</v>
      </c>
      <c r="R512" s="243">
        <v>44612</v>
      </c>
      <c r="S512" s="248">
        <v>8</v>
      </c>
      <c r="T512" s="249" t="s">
        <v>129</v>
      </c>
      <c r="U512" s="248" t="s">
        <v>2132</v>
      </c>
      <c r="V512" s="247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s="237" customFormat="1" ht="63" customHeight="1">
      <c r="A513" s="240">
        <f t="shared" si="15"/>
        <v>508</v>
      </c>
      <c r="B513" s="241" t="s">
        <v>2164</v>
      </c>
      <c r="C513" s="240"/>
      <c r="D513" s="240"/>
      <c r="E513" s="240" t="s">
        <v>2093</v>
      </c>
      <c r="F513" s="240" t="s">
        <v>162</v>
      </c>
      <c r="G513" s="240" t="s">
        <v>132</v>
      </c>
      <c r="H513" s="240">
        <v>143</v>
      </c>
      <c r="I513" s="240"/>
      <c r="J513" s="243">
        <v>44607</v>
      </c>
      <c r="K513" s="244" t="s">
        <v>2097</v>
      </c>
      <c r="L513" s="245"/>
      <c r="M513" s="244"/>
      <c r="N513" s="253" t="s">
        <v>2182</v>
      </c>
      <c r="O513" s="241" t="s">
        <v>2168</v>
      </c>
      <c r="P513" s="246" t="s">
        <v>126</v>
      </c>
      <c r="Q513" s="246" t="s">
        <v>2183</v>
      </c>
      <c r="R513" s="243">
        <v>44612</v>
      </c>
      <c r="S513" s="248">
        <v>9</v>
      </c>
      <c r="T513" s="249" t="s">
        <v>129</v>
      </c>
      <c r="U513" s="248" t="s">
        <v>2184</v>
      </c>
      <c r="V513" s="247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s="237" customFormat="1" ht="63" customHeight="1">
      <c r="A514" s="240">
        <f t="shared" si="15"/>
        <v>509</v>
      </c>
      <c r="B514" s="241" t="s">
        <v>2185</v>
      </c>
      <c r="C514" s="240"/>
      <c r="D514" s="240" t="s">
        <v>31</v>
      </c>
      <c r="E514" s="240"/>
      <c r="F514" s="240" t="s">
        <v>162</v>
      </c>
      <c r="G514" s="240" t="s">
        <v>226</v>
      </c>
      <c r="H514" s="240" t="s">
        <v>2186</v>
      </c>
      <c r="I514" s="245"/>
      <c r="J514" s="245"/>
      <c r="K514" s="245"/>
      <c r="L514" s="245"/>
      <c r="M514" s="254" t="s">
        <v>1798</v>
      </c>
      <c r="N514" s="244" t="s">
        <v>2187</v>
      </c>
      <c r="O514" s="241" t="s">
        <v>1995</v>
      </c>
      <c r="P514" s="246" t="s">
        <v>126</v>
      </c>
      <c r="Q514" s="247" t="s">
        <v>1239</v>
      </c>
      <c r="R514" s="243">
        <v>44613</v>
      </c>
      <c r="S514" s="248">
        <v>1</v>
      </c>
      <c r="T514" s="249" t="s">
        <v>129</v>
      </c>
      <c r="U514" s="248" t="s">
        <v>1220</v>
      </c>
      <c r="V514" s="247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s="237" customFormat="1" ht="63" customHeight="1">
      <c r="A515" s="240">
        <f t="shared" si="15"/>
        <v>510</v>
      </c>
      <c r="B515" s="241" t="s">
        <v>2185</v>
      </c>
      <c r="C515" s="240"/>
      <c r="D515" s="240" t="s">
        <v>84</v>
      </c>
      <c r="E515" s="240"/>
      <c r="F515" s="240" t="s">
        <v>162</v>
      </c>
      <c r="G515" s="240" t="s">
        <v>226</v>
      </c>
      <c r="H515" s="240" t="s">
        <v>2188</v>
      </c>
      <c r="I515" s="245"/>
      <c r="J515" s="245"/>
      <c r="K515" s="245"/>
      <c r="L515" s="245"/>
      <c r="M515" s="254"/>
      <c r="N515" s="244" t="s">
        <v>2189</v>
      </c>
      <c r="O515" s="241" t="s">
        <v>1995</v>
      </c>
      <c r="P515" s="246" t="s">
        <v>126</v>
      </c>
      <c r="Q515" s="247" t="s">
        <v>1236</v>
      </c>
      <c r="R515" s="243">
        <v>44613</v>
      </c>
      <c r="S515" s="248">
        <v>2</v>
      </c>
      <c r="T515" s="249" t="s">
        <v>129</v>
      </c>
      <c r="U515" s="248" t="s">
        <v>1256</v>
      </c>
      <c r="V515" s="247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s="237" customFormat="1" ht="63" customHeight="1">
      <c r="A516" s="240">
        <f t="shared" si="15"/>
        <v>511</v>
      </c>
      <c r="B516" s="241" t="s">
        <v>2185</v>
      </c>
      <c r="C516" s="240"/>
      <c r="D516" s="240" t="s">
        <v>88</v>
      </c>
      <c r="E516" s="240"/>
      <c r="F516" s="240" t="s">
        <v>162</v>
      </c>
      <c r="G516" s="240" t="s">
        <v>226</v>
      </c>
      <c r="H516" s="240" t="s">
        <v>2190</v>
      </c>
      <c r="I516" s="245"/>
      <c r="J516" s="245"/>
      <c r="K516" s="245"/>
      <c r="L516" s="245"/>
      <c r="M516" s="254" t="s">
        <v>2191</v>
      </c>
      <c r="N516" s="244" t="s">
        <v>2192</v>
      </c>
      <c r="O516" s="241" t="s">
        <v>1995</v>
      </c>
      <c r="P516" s="246" t="s">
        <v>126</v>
      </c>
      <c r="Q516" s="247" t="s">
        <v>1227</v>
      </c>
      <c r="R516" s="243">
        <v>44613</v>
      </c>
      <c r="S516" s="248">
        <v>3</v>
      </c>
      <c r="T516" s="249" t="s">
        <v>129</v>
      </c>
      <c r="U516" s="248" t="s">
        <v>1242</v>
      </c>
      <c r="V516" s="247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s="237" customFormat="1" ht="63" customHeight="1">
      <c r="A517" s="240">
        <f t="shared" si="15"/>
        <v>512</v>
      </c>
      <c r="B517" s="241" t="s">
        <v>2185</v>
      </c>
      <c r="C517" s="240"/>
      <c r="D517" s="240" t="s">
        <v>2193</v>
      </c>
      <c r="E517" s="240"/>
      <c r="F517" s="240" t="s">
        <v>122</v>
      </c>
      <c r="G517" s="240" t="s">
        <v>226</v>
      </c>
      <c r="H517" s="240" t="s">
        <v>2194</v>
      </c>
      <c r="I517" s="245"/>
      <c r="J517" s="245"/>
      <c r="K517" s="245"/>
      <c r="L517" s="245"/>
      <c r="M517" s="244"/>
      <c r="N517" s="244" t="s">
        <v>2195</v>
      </c>
      <c r="O517" s="241" t="s">
        <v>1995</v>
      </c>
      <c r="P517" s="246" t="s">
        <v>126</v>
      </c>
      <c r="Q517" s="247" t="s">
        <v>1233</v>
      </c>
      <c r="R517" s="243">
        <v>44613</v>
      </c>
      <c r="S517" s="248">
        <v>4</v>
      </c>
      <c r="T517" s="249" t="s">
        <v>129</v>
      </c>
      <c r="U517" s="248" t="s">
        <v>1126</v>
      </c>
      <c r="V517" s="247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s="237" customFormat="1" ht="63" customHeight="1">
      <c r="A518" s="240">
        <f t="shared" si="15"/>
        <v>513</v>
      </c>
      <c r="B518" s="241" t="s">
        <v>2185</v>
      </c>
      <c r="C518" s="240"/>
      <c r="D518" s="240" t="s">
        <v>2196</v>
      </c>
      <c r="E518" s="240"/>
      <c r="F518" s="240" t="s">
        <v>162</v>
      </c>
      <c r="G518" s="240" t="s">
        <v>226</v>
      </c>
      <c r="H518" s="240" t="s">
        <v>2197</v>
      </c>
      <c r="I518" s="245"/>
      <c r="J518" s="245"/>
      <c r="K518" s="245"/>
      <c r="L518" s="245"/>
      <c r="M518" s="244"/>
      <c r="N518" s="244" t="s">
        <v>2198</v>
      </c>
      <c r="O518" s="241" t="s">
        <v>2199</v>
      </c>
      <c r="P518" s="246" t="s">
        <v>126</v>
      </c>
      <c r="Q518" s="247" t="s">
        <v>1679</v>
      </c>
      <c r="R518" s="243">
        <v>44613</v>
      </c>
      <c r="S518" s="248">
        <v>5</v>
      </c>
      <c r="T518" s="249" t="s">
        <v>129</v>
      </c>
      <c r="U518" s="248" t="s">
        <v>1669</v>
      </c>
      <c r="V518" s="247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s="237" customFormat="1" ht="63" customHeight="1">
      <c r="A519" s="240">
        <f t="shared" si="15"/>
        <v>514</v>
      </c>
      <c r="B519" s="241" t="s">
        <v>2185</v>
      </c>
      <c r="C519" s="240"/>
      <c r="D519" s="240" t="s">
        <v>2200</v>
      </c>
      <c r="E519" s="240"/>
      <c r="F519" s="240" t="s">
        <v>162</v>
      </c>
      <c r="G519" s="240" t="s">
        <v>226</v>
      </c>
      <c r="H519" s="240" t="s">
        <v>2201</v>
      </c>
      <c r="I519" s="245"/>
      <c r="J519" s="245"/>
      <c r="K519" s="245"/>
      <c r="L519" s="245"/>
      <c r="M519" s="244"/>
      <c r="N519" s="244" t="s">
        <v>2202</v>
      </c>
      <c r="O519" s="241" t="s">
        <v>2199</v>
      </c>
      <c r="P519" s="246" t="s">
        <v>126</v>
      </c>
      <c r="Q519" s="247" t="s">
        <v>1651</v>
      </c>
      <c r="R519" s="243">
        <v>44613</v>
      </c>
      <c r="S519" s="248">
        <v>6</v>
      </c>
      <c r="T519" s="249" t="s">
        <v>129</v>
      </c>
      <c r="U519" s="248" t="s">
        <v>1683</v>
      </c>
      <c r="V519" s="247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s="237" customFormat="1" ht="63" customHeight="1">
      <c r="A520" s="240">
        <f t="shared" si="15"/>
        <v>515</v>
      </c>
      <c r="B520" s="241" t="s">
        <v>2203</v>
      </c>
      <c r="C520" s="240"/>
      <c r="D520" s="240"/>
      <c r="E520" s="240" t="s">
        <v>2070</v>
      </c>
      <c r="F520" s="240" t="s">
        <v>122</v>
      </c>
      <c r="G520" s="240" t="s">
        <v>132</v>
      </c>
      <c r="H520" s="240">
        <v>64</v>
      </c>
      <c r="I520" s="240"/>
      <c r="J520" s="243">
        <v>44607</v>
      </c>
      <c r="K520" s="244" t="s">
        <v>2022</v>
      </c>
      <c r="L520" s="245"/>
      <c r="M520" s="244"/>
      <c r="N520" s="253" t="s">
        <v>2204</v>
      </c>
      <c r="O520" s="241" t="s">
        <v>2168</v>
      </c>
      <c r="P520" s="246" t="s">
        <v>126</v>
      </c>
      <c r="Q520" s="247" t="s">
        <v>2205</v>
      </c>
      <c r="R520" s="243">
        <v>44613</v>
      </c>
      <c r="S520" s="248">
        <v>11</v>
      </c>
      <c r="T520" s="249" t="s">
        <v>129</v>
      </c>
      <c r="U520" s="248" t="s">
        <v>2100</v>
      </c>
      <c r="V520" s="247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s="237" customFormat="1" ht="63" customHeight="1">
      <c r="A521" s="240">
        <f t="shared" si="15"/>
        <v>516</v>
      </c>
      <c r="B521" s="241" t="s">
        <v>2203</v>
      </c>
      <c r="C521" s="240"/>
      <c r="D521" s="240"/>
      <c r="E521" s="242" t="s">
        <v>1972</v>
      </c>
      <c r="F521" s="240" t="s">
        <v>122</v>
      </c>
      <c r="G521" s="240" t="s">
        <v>132</v>
      </c>
      <c r="H521" s="240">
        <v>261</v>
      </c>
      <c r="I521" s="240"/>
      <c r="J521" s="243">
        <v>44598</v>
      </c>
      <c r="K521" s="244" t="s">
        <v>2178</v>
      </c>
      <c r="L521" s="245"/>
      <c r="M521" s="244"/>
      <c r="N521" s="253" t="s">
        <v>2206</v>
      </c>
      <c r="O521" s="241" t="s">
        <v>2199</v>
      </c>
      <c r="P521" s="246" t="s">
        <v>126</v>
      </c>
      <c r="Q521" s="247" t="s">
        <v>1687</v>
      </c>
      <c r="R521" s="243">
        <v>44613</v>
      </c>
      <c r="S521" s="248">
        <v>12</v>
      </c>
      <c r="T521" s="249" t="s">
        <v>129</v>
      </c>
      <c r="U521" s="248" t="s">
        <v>1663</v>
      </c>
      <c r="V521" s="247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s="237" customFormat="1" ht="63" customHeight="1">
      <c r="A522" s="240">
        <f t="shared" si="15"/>
        <v>517</v>
      </c>
      <c r="B522" s="241" t="s">
        <v>2203</v>
      </c>
      <c r="C522" s="240"/>
      <c r="D522" s="240"/>
      <c r="E522" s="240" t="s">
        <v>2207</v>
      </c>
      <c r="F522" s="240" t="s">
        <v>122</v>
      </c>
      <c r="G522" s="240" t="s">
        <v>132</v>
      </c>
      <c r="H522" s="240">
        <v>474</v>
      </c>
      <c r="I522" s="240"/>
      <c r="J522" s="243">
        <v>44613</v>
      </c>
      <c r="K522" s="244" t="s">
        <v>1973</v>
      </c>
      <c r="L522" s="245"/>
      <c r="M522" s="244"/>
      <c r="N522" s="253" t="s">
        <v>2208</v>
      </c>
      <c r="O522" s="241" t="s">
        <v>2199</v>
      </c>
      <c r="P522" s="246" t="s">
        <v>126</v>
      </c>
      <c r="Q522" s="247" t="s">
        <v>1640</v>
      </c>
      <c r="R522" s="243">
        <v>44613</v>
      </c>
      <c r="S522" s="248">
        <v>13</v>
      </c>
      <c r="T522" s="249" t="s">
        <v>129</v>
      </c>
      <c r="U522" s="248" t="s">
        <v>1634</v>
      </c>
      <c r="V522" s="247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s="237" customFormat="1" ht="63" customHeight="1">
      <c r="A523" s="240">
        <f t="shared" si="15"/>
        <v>518</v>
      </c>
      <c r="B523" s="241" t="s">
        <v>2203</v>
      </c>
      <c r="C523" s="240"/>
      <c r="D523" s="240"/>
      <c r="E523" s="240" t="s">
        <v>1991</v>
      </c>
      <c r="F523" s="240" t="s">
        <v>162</v>
      </c>
      <c r="G523" s="240" t="s">
        <v>132</v>
      </c>
      <c r="H523" s="240">
        <v>76</v>
      </c>
      <c r="I523" s="244"/>
      <c r="J523" s="243">
        <v>44602</v>
      </c>
      <c r="K523" s="245"/>
      <c r="L523" s="244" t="s">
        <v>298</v>
      </c>
      <c r="M523" s="244"/>
      <c r="N523" s="253" t="s">
        <v>2209</v>
      </c>
      <c r="O523" s="241" t="s">
        <v>2199</v>
      </c>
      <c r="P523" s="246" t="s">
        <v>126</v>
      </c>
      <c r="Q523" s="247" t="s">
        <v>1628</v>
      </c>
      <c r="R523" s="243">
        <v>44613</v>
      </c>
      <c r="S523" s="248">
        <v>14</v>
      </c>
      <c r="T523" s="249" t="s">
        <v>129</v>
      </c>
      <c r="U523" s="248" t="s">
        <v>1645</v>
      </c>
      <c r="V523" s="247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s="237" customFormat="1" ht="63" customHeight="1">
      <c r="A524" s="240">
        <f t="shared" si="15"/>
        <v>519</v>
      </c>
      <c r="B524" s="241" t="s">
        <v>2203</v>
      </c>
      <c r="C524" s="240"/>
      <c r="D524" s="240"/>
      <c r="E524" s="240" t="s">
        <v>2123</v>
      </c>
      <c r="F524" s="240" t="s">
        <v>162</v>
      </c>
      <c r="G524" s="240" t="s">
        <v>132</v>
      </c>
      <c r="H524" s="240">
        <v>250</v>
      </c>
      <c r="I524" s="240"/>
      <c r="J524" s="243">
        <v>44608</v>
      </c>
      <c r="K524" s="244" t="s">
        <v>2022</v>
      </c>
      <c r="L524" s="245"/>
      <c r="M524" s="244"/>
      <c r="N524" s="253" t="s">
        <v>2210</v>
      </c>
      <c r="O524" s="241" t="s">
        <v>2211</v>
      </c>
      <c r="P524" s="246" t="s">
        <v>126</v>
      </c>
      <c r="Q524" s="247" t="s">
        <v>878</v>
      </c>
      <c r="R524" s="243">
        <v>44613</v>
      </c>
      <c r="S524" s="248">
        <v>15</v>
      </c>
      <c r="T524" s="249" t="s">
        <v>129</v>
      </c>
      <c r="U524" s="248" t="s">
        <v>1657</v>
      </c>
      <c r="V524" s="247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s="237" customFormat="1" ht="63" customHeight="1">
      <c r="A525" s="240">
        <f t="shared" si="15"/>
        <v>520</v>
      </c>
      <c r="B525" s="241" t="s">
        <v>2203</v>
      </c>
      <c r="C525" s="240"/>
      <c r="D525" s="240"/>
      <c r="E525" s="240" t="s">
        <v>2161</v>
      </c>
      <c r="F525" s="240" t="s">
        <v>162</v>
      </c>
      <c r="G525" s="240" t="s">
        <v>132</v>
      </c>
      <c r="H525" s="240">
        <v>161</v>
      </c>
      <c r="I525" s="240"/>
      <c r="J525" s="243">
        <v>44610</v>
      </c>
      <c r="K525" s="244" t="s">
        <v>2005</v>
      </c>
      <c r="L525" s="245"/>
      <c r="M525" s="244"/>
      <c r="N525" s="253" t="s">
        <v>2212</v>
      </c>
      <c r="O525" s="241" t="s">
        <v>2211</v>
      </c>
      <c r="P525" s="246" t="s">
        <v>126</v>
      </c>
      <c r="Q525" s="247" t="s">
        <v>1603</v>
      </c>
      <c r="R525" s="243">
        <v>44613</v>
      </c>
      <c r="S525" s="248">
        <v>16</v>
      </c>
      <c r="T525" s="249" t="s">
        <v>129</v>
      </c>
      <c r="U525" s="248" t="s">
        <v>1581</v>
      </c>
      <c r="V525" s="247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s="237" customFormat="1" ht="63" customHeight="1">
      <c r="A526" s="240">
        <f t="shared" si="15"/>
        <v>521</v>
      </c>
      <c r="B526" s="241" t="s">
        <v>2203</v>
      </c>
      <c r="C526" s="240"/>
      <c r="D526" s="240"/>
      <c r="E526" s="240" t="s">
        <v>2001</v>
      </c>
      <c r="F526" s="240" t="s">
        <v>162</v>
      </c>
      <c r="G526" s="240" t="s">
        <v>132</v>
      </c>
      <c r="H526" s="240">
        <v>8</v>
      </c>
      <c r="I526" s="240"/>
      <c r="J526" s="243">
        <v>44602</v>
      </c>
      <c r="K526" s="244" t="s">
        <v>2213</v>
      </c>
      <c r="L526" s="245"/>
      <c r="M526" s="244"/>
      <c r="N526" s="253" t="s">
        <v>2214</v>
      </c>
      <c r="O526" s="241" t="s">
        <v>2211</v>
      </c>
      <c r="P526" s="246" t="s">
        <v>126</v>
      </c>
      <c r="Q526" s="247" t="s">
        <v>1456</v>
      </c>
      <c r="R526" s="243">
        <v>44613</v>
      </c>
      <c r="S526" s="248">
        <v>17</v>
      </c>
      <c r="T526" s="249" t="s">
        <v>129</v>
      </c>
      <c r="U526" s="248" t="s">
        <v>1585</v>
      </c>
      <c r="V526" s="247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s="237" customFormat="1" ht="63" customHeight="1">
      <c r="A527" s="240">
        <f t="shared" si="15"/>
        <v>522</v>
      </c>
      <c r="B527" s="241" t="s">
        <v>2215</v>
      </c>
      <c r="C527" s="240"/>
      <c r="D527" s="240"/>
      <c r="E527" s="242" t="s">
        <v>1972</v>
      </c>
      <c r="F527" s="240" t="s">
        <v>122</v>
      </c>
      <c r="G527" s="240" t="s">
        <v>132</v>
      </c>
      <c r="H527" s="240">
        <v>261</v>
      </c>
      <c r="I527" s="240"/>
      <c r="J527" s="243">
        <v>44598</v>
      </c>
      <c r="K527" s="244" t="s">
        <v>2213</v>
      </c>
      <c r="L527" s="245"/>
      <c r="M527" s="254"/>
      <c r="N527" s="253" t="s">
        <v>2216</v>
      </c>
      <c r="O527" s="241" t="s">
        <v>2199</v>
      </c>
      <c r="P527" s="246" t="s">
        <v>126</v>
      </c>
      <c r="Q527" s="247" t="s">
        <v>2084</v>
      </c>
      <c r="R527" s="243">
        <v>44614</v>
      </c>
      <c r="S527" s="248">
        <v>1</v>
      </c>
      <c r="T527" s="249" t="s">
        <v>129</v>
      </c>
      <c r="U527" s="248" t="s">
        <v>1673</v>
      </c>
      <c r="V527" s="247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s="237" customFormat="1" ht="63" customHeight="1">
      <c r="A528" s="240">
        <f t="shared" si="15"/>
        <v>523</v>
      </c>
      <c r="B528" s="241" t="s">
        <v>2215</v>
      </c>
      <c r="C528" s="240"/>
      <c r="D528" s="240"/>
      <c r="E528" s="240" t="s">
        <v>2070</v>
      </c>
      <c r="F528" s="240" t="s">
        <v>122</v>
      </c>
      <c r="G528" s="240" t="s">
        <v>132</v>
      </c>
      <c r="H528" s="240">
        <v>64</v>
      </c>
      <c r="I528" s="240"/>
      <c r="J528" s="243">
        <v>44607</v>
      </c>
      <c r="K528" s="244" t="s">
        <v>2097</v>
      </c>
      <c r="L528" s="245"/>
      <c r="M528" s="244"/>
      <c r="N528" s="253" t="s">
        <v>2217</v>
      </c>
      <c r="O528" s="241" t="s">
        <v>2199</v>
      </c>
      <c r="P528" s="246" t="s">
        <v>126</v>
      </c>
      <c r="Q528" s="247" t="s">
        <v>1594</v>
      </c>
      <c r="R528" s="243">
        <v>44614</v>
      </c>
      <c r="S528" s="248">
        <v>2</v>
      </c>
      <c r="T528" s="249" t="s">
        <v>129</v>
      </c>
      <c r="U528" s="248" t="s">
        <v>1702</v>
      </c>
      <c r="V528" s="247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s="237" customFormat="1" ht="63" customHeight="1">
      <c r="A529" s="240">
        <f t="shared" si="15"/>
        <v>524</v>
      </c>
      <c r="B529" s="241" t="s">
        <v>2215</v>
      </c>
      <c r="C529" s="240"/>
      <c r="D529" s="240"/>
      <c r="E529" s="240" t="s">
        <v>2207</v>
      </c>
      <c r="F529" s="240" t="s">
        <v>122</v>
      </c>
      <c r="G529" s="240" t="s">
        <v>132</v>
      </c>
      <c r="H529" s="240">
        <v>474</v>
      </c>
      <c r="I529" s="240"/>
      <c r="J529" s="243">
        <v>44613</v>
      </c>
      <c r="K529" s="244" t="s">
        <v>1985</v>
      </c>
      <c r="L529" s="245"/>
      <c r="M529" s="244"/>
      <c r="N529" s="253" t="s">
        <v>2218</v>
      </c>
      <c r="O529" s="241" t="s">
        <v>2166</v>
      </c>
      <c r="P529" s="246" t="s">
        <v>126</v>
      </c>
      <c r="Q529" s="247" t="s">
        <v>2219</v>
      </c>
      <c r="R529" s="243">
        <v>44614</v>
      </c>
      <c r="S529" s="248">
        <v>3</v>
      </c>
      <c r="T529" s="249" t="s">
        <v>129</v>
      </c>
      <c r="U529" s="248" t="s">
        <v>2220</v>
      </c>
      <c r="V529" s="247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s="237" customFormat="1" ht="63" customHeight="1">
      <c r="A530" s="240">
        <f t="shared" si="15"/>
        <v>525</v>
      </c>
      <c r="B530" s="241" t="s">
        <v>2215</v>
      </c>
      <c r="C530" s="240"/>
      <c r="D530" s="240"/>
      <c r="E530" s="240" t="s">
        <v>2093</v>
      </c>
      <c r="F530" s="240" t="s">
        <v>162</v>
      </c>
      <c r="G530" s="240" t="s">
        <v>132</v>
      </c>
      <c r="H530" s="240">
        <v>143</v>
      </c>
      <c r="I530" s="240"/>
      <c r="J530" s="243">
        <v>44607</v>
      </c>
      <c r="K530" s="245"/>
      <c r="L530" s="244" t="s">
        <v>193</v>
      </c>
      <c r="M530" s="244"/>
      <c r="N530" s="253" t="s">
        <v>2221</v>
      </c>
      <c r="O530" s="241" t="s">
        <v>2166</v>
      </c>
      <c r="P530" s="246" t="s">
        <v>126</v>
      </c>
      <c r="Q530" s="247" t="s">
        <v>2222</v>
      </c>
      <c r="R530" s="243">
        <v>44614</v>
      </c>
      <c r="S530" s="248">
        <v>4</v>
      </c>
      <c r="T530" s="249" t="s">
        <v>129</v>
      </c>
      <c r="U530" s="248" t="s">
        <v>2223</v>
      </c>
      <c r="V530" s="247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s="237" customFormat="1" ht="63" customHeight="1">
      <c r="A531" s="240">
        <f t="shared" si="15"/>
        <v>526</v>
      </c>
      <c r="B531" s="241" t="s">
        <v>2215</v>
      </c>
      <c r="C531" s="240"/>
      <c r="D531" s="240"/>
      <c r="E531" s="240" t="s">
        <v>2161</v>
      </c>
      <c r="F531" s="240" t="s">
        <v>162</v>
      </c>
      <c r="G531" s="240" t="s">
        <v>132</v>
      </c>
      <c r="H531" s="240">
        <v>161</v>
      </c>
      <c r="I531" s="240"/>
      <c r="J531" s="243">
        <v>44610</v>
      </c>
      <c r="K531" s="244" t="s">
        <v>2020</v>
      </c>
      <c r="L531" s="245"/>
      <c r="M531" s="244"/>
      <c r="N531" s="253" t="s">
        <v>2224</v>
      </c>
      <c r="O531" s="241" t="s">
        <v>2166</v>
      </c>
      <c r="P531" s="246" t="s">
        <v>126</v>
      </c>
      <c r="Q531" s="247" t="s">
        <v>2088</v>
      </c>
      <c r="R531" s="243">
        <v>44614</v>
      </c>
      <c r="S531" s="248">
        <v>5</v>
      </c>
      <c r="T531" s="249" t="s">
        <v>129</v>
      </c>
      <c r="U531" s="248" t="s">
        <v>2088</v>
      </c>
      <c r="V531" s="247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s="237" customFormat="1" ht="63" customHeight="1">
      <c r="A532" s="240">
        <f t="shared" si="15"/>
        <v>527</v>
      </c>
      <c r="B532" s="241" t="s">
        <v>2215</v>
      </c>
      <c r="C532" s="240"/>
      <c r="D532" s="240"/>
      <c r="E532" s="240" t="s">
        <v>2001</v>
      </c>
      <c r="F532" s="240" t="s">
        <v>162</v>
      </c>
      <c r="G532" s="240" t="s">
        <v>132</v>
      </c>
      <c r="H532" s="240">
        <v>8</v>
      </c>
      <c r="I532" s="240"/>
      <c r="J532" s="243">
        <v>44602</v>
      </c>
      <c r="K532" s="244" t="s">
        <v>2225</v>
      </c>
      <c r="L532" s="245"/>
      <c r="M532" s="244"/>
      <c r="N532" s="253" t="s">
        <v>2226</v>
      </c>
      <c r="O532" s="241" t="s">
        <v>2166</v>
      </c>
      <c r="P532" s="246" t="s">
        <v>126</v>
      </c>
      <c r="Q532" s="247" t="s">
        <v>2227</v>
      </c>
      <c r="R532" s="243">
        <v>44614</v>
      </c>
      <c r="S532" s="248">
        <v>6</v>
      </c>
      <c r="T532" s="249" t="s">
        <v>129</v>
      </c>
      <c r="U532" s="248" t="s">
        <v>2228</v>
      </c>
      <c r="V532" s="247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s="237" customFormat="1" ht="63" customHeight="1">
      <c r="A533" s="240">
        <f t="shared" si="15"/>
        <v>528</v>
      </c>
      <c r="B533" s="241" t="s">
        <v>2229</v>
      </c>
      <c r="C533" s="240"/>
      <c r="D533" s="240"/>
      <c r="E533" s="240" t="s">
        <v>2055</v>
      </c>
      <c r="F533" s="240" t="s">
        <v>122</v>
      </c>
      <c r="G533" s="240" t="s">
        <v>132</v>
      </c>
      <c r="H533" s="240">
        <v>65</v>
      </c>
      <c r="I533" s="240"/>
      <c r="J533" s="243">
        <v>44603</v>
      </c>
      <c r="K533" s="245"/>
      <c r="L533" s="244" t="s">
        <v>298</v>
      </c>
      <c r="M533" s="244"/>
      <c r="N533" s="253" t="s">
        <v>2230</v>
      </c>
      <c r="O533" s="241" t="s">
        <v>2231</v>
      </c>
      <c r="P533" s="246" t="s">
        <v>126</v>
      </c>
      <c r="Q533" s="247" t="s">
        <v>2044</v>
      </c>
      <c r="R533" s="243">
        <v>44615</v>
      </c>
      <c r="S533" s="248">
        <v>1</v>
      </c>
      <c r="T533" s="249" t="s">
        <v>129</v>
      </c>
      <c r="U533" s="248" t="s">
        <v>2205</v>
      </c>
      <c r="V533" s="247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s="237" customFormat="1" ht="63" customHeight="1">
      <c r="A534" s="240">
        <f t="shared" si="15"/>
        <v>529</v>
      </c>
      <c r="B534" s="241" t="s">
        <v>2229</v>
      </c>
      <c r="C534" s="240"/>
      <c r="D534" s="240"/>
      <c r="E534" s="240" t="s">
        <v>2070</v>
      </c>
      <c r="F534" s="240" t="s">
        <v>122</v>
      </c>
      <c r="G534" s="240" t="s">
        <v>132</v>
      </c>
      <c r="H534" s="240">
        <v>64</v>
      </c>
      <c r="I534" s="240"/>
      <c r="J534" s="243">
        <v>44607</v>
      </c>
      <c r="K534" s="244" t="s">
        <v>2151</v>
      </c>
      <c r="L534" s="245"/>
      <c r="M534" s="244"/>
      <c r="N534" s="253" t="s">
        <v>2232</v>
      </c>
      <c r="O534" s="241" t="s">
        <v>2231</v>
      </c>
      <c r="P534" s="246" t="s">
        <v>126</v>
      </c>
      <c r="Q534" s="247" t="s">
        <v>2060</v>
      </c>
      <c r="R534" s="243">
        <v>44615</v>
      </c>
      <c r="S534" s="248">
        <v>2</v>
      </c>
      <c r="T534" s="249" t="s">
        <v>129</v>
      </c>
      <c r="U534" s="248" t="s">
        <v>2169</v>
      </c>
      <c r="V534" s="247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s="237" customFormat="1" ht="63" customHeight="1">
      <c r="A535" s="240">
        <f t="shared" si="15"/>
        <v>530</v>
      </c>
      <c r="B535" s="241" t="s">
        <v>2229</v>
      </c>
      <c r="C535" s="240"/>
      <c r="D535" s="240"/>
      <c r="E535" s="240" t="s">
        <v>2233</v>
      </c>
      <c r="F535" s="240" t="s">
        <v>162</v>
      </c>
      <c r="G535" s="240" t="s">
        <v>132</v>
      </c>
      <c r="H535" s="240">
        <v>184</v>
      </c>
      <c r="I535" s="240"/>
      <c r="J535" s="243">
        <v>44614</v>
      </c>
      <c r="K535" s="244" t="s">
        <v>1973</v>
      </c>
      <c r="L535" s="245"/>
      <c r="M535" s="244"/>
      <c r="N535" s="253" t="s">
        <v>2234</v>
      </c>
      <c r="O535" s="241" t="s">
        <v>2231</v>
      </c>
      <c r="P535" s="246" t="s">
        <v>126</v>
      </c>
      <c r="Q535" s="247" t="s">
        <v>2118</v>
      </c>
      <c r="R535" s="243">
        <v>44615</v>
      </c>
      <c r="S535" s="248">
        <v>3</v>
      </c>
      <c r="T535" s="249" t="s">
        <v>129</v>
      </c>
      <c r="U535" s="248" t="s">
        <v>1561</v>
      </c>
      <c r="V535" s="247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s="237" customFormat="1" ht="63" customHeight="1">
      <c r="A536" s="240">
        <f t="shared" si="15"/>
        <v>531</v>
      </c>
      <c r="B536" s="241" t="s">
        <v>2229</v>
      </c>
      <c r="C536" s="240"/>
      <c r="D536" s="240"/>
      <c r="E536" s="240" t="s">
        <v>2235</v>
      </c>
      <c r="F536" s="240" t="s">
        <v>162</v>
      </c>
      <c r="G536" s="240" t="s">
        <v>132</v>
      </c>
      <c r="H536" s="240">
        <v>27</v>
      </c>
      <c r="I536" s="240"/>
      <c r="J536" s="243">
        <v>44613</v>
      </c>
      <c r="K536" s="244" t="s">
        <v>1973</v>
      </c>
      <c r="L536" s="245"/>
      <c r="M536" s="244"/>
      <c r="N536" s="253" t="s">
        <v>2236</v>
      </c>
      <c r="O536" s="241" t="s">
        <v>2231</v>
      </c>
      <c r="P536" s="246" t="s">
        <v>126</v>
      </c>
      <c r="Q536" s="247" t="s">
        <v>1679</v>
      </c>
      <c r="R536" s="243">
        <v>44615</v>
      </c>
      <c r="S536" s="248">
        <v>4</v>
      </c>
      <c r="T536" s="249" t="s">
        <v>129</v>
      </c>
      <c r="U536" s="248" t="s">
        <v>2172</v>
      </c>
      <c r="V536" s="247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s="237" customFormat="1" ht="63" customHeight="1">
      <c r="A537" s="240">
        <f t="shared" si="15"/>
        <v>532</v>
      </c>
      <c r="B537" s="241" t="s">
        <v>2229</v>
      </c>
      <c r="C537" s="240"/>
      <c r="D537" s="240"/>
      <c r="E537" s="240" t="s">
        <v>2123</v>
      </c>
      <c r="F537" s="240" t="s">
        <v>162</v>
      </c>
      <c r="G537" s="240" t="s">
        <v>132</v>
      </c>
      <c r="H537" s="240">
        <v>250</v>
      </c>
      <c r="I537" s="240"/>
      <c r="J537" s="243">
        <v>44608</v>
      </c>
      <c r="K537" s="245"/>
      <c r="L537" s="244" t="s">
        <v>193</v>
      </c>
      <c r="M537" s="244"/>
      <c r="N537" s="253" t="s">
        <v>2237</v>
      </c>
      <c r="O537" s="241" t="s">
        <v>2231</v>
      </c>
      <c r="P537" s="246" t="s">
        <v>126</v>
      </c>
      <c r="Q537" s="247" t="s">
        <v>2175</v>
      </c>
      <c r="R537" s="243">
        <v>44615</v>
      </c>
      <c r="S537" s="248">
        <v>5</v>
      </c>
      <c r="T537" s="249" t="s">
        <v>129</v>
      </c>
      <c r="U537" s="248" t="s">
        <v>2143</v>
      </c>
      <c r="V537" s="247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s="237" customFormat="1" ht="63" customHeight="1">
      <c r="A538" s="240">
        <f t="shared" si="15"/>
        <v>533</v>
      </c>
      <c r="B538" s="241" t="s">
        <v>2238</v>
      </c>
      <c r="C538" s="240"/>
      <c r="D538" s="240"/>
      <c r="E538" s="240" t="s">
        <v>2239</v>
      </c>
      <c r="F538" s="240" t="s">
        <v>162</v>
      </c>
      <c r="G538" s="240" t="s">
        <v>132</v>
      </c>
      <c r="H538" s="240">
        <v>131</v>
      </c>
      <c r="I538" s="240"/>
      <c r="J538" s="243">
        <v>44613</v>
      </c>
      <c r="K538" s="244" t="s">
        <v>1973</v>
      </c>
      <c r="L538" s="245"/>
      <c r="M538" s="244"/>
      <c r="N538" s="253" t="s">
        <v>2240</v>
      </c>
      <c r="O538" s="241" t="s">
        <v>2231</v>
      </c>
      <c r="P538" s="246" t="s">
        <v>126</v>
      </c>
      <c r="Q538" s="247" t="s">
        <v>1370</v>
      </c>
      <c r="R538" s="243">
        <v>44615</v>
      </c>
      <c r="S538" s="248">
        <v>6</v>
      </c>
      <c r="T538" s="249" t="s">
        <v>129</v>
      </c>
      <c r="U538" s="248" t="s">
        <v>1651</v>
      </c>
      <c r="V538" s="247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s="237" customFormat="1" ht="63" customHeight="1">
      <c r="A539" s="240">
        <f t="shared" si="15"/>
        <v>534</v>
      </c>
      <c r="B539" s="241" t="s">
        <v>2229</v>
      </c>
      <c r="C539" s="240"/>
      <c r="D539" s="240"/>
      <c r="E539" s="240" t="s">
        <v>2161</v>
      </c>
      <c r="F539" s="240" t="s">
        <v>162</v>
      </c>
      <c r="G539" s="240" t="s">
        <v>132</v>
      </c>
      <c r="H539" s="240">
        <v>161</v>
      </c>
      <c r="I539" s="240"/>
      <c r="J539" s="243">
        <v>44610</v>
      </c>
      <c r="K539" s="244" t="s">
        <v>2022</v>
      </c>
      <c r="L539" s="245"/>
      <c r="M539" s="244"/>
      <c r="N539" s="253" t="s">
        <v>2241</v>
      </c>
      <c r="O539" s="241" t="s">
        <v>2231</v>
      </c>
      <c r="P539" s="246" t="s">
        <v>126</v>
      </c>
      <c r="Q539" s="247" t="s">
        <v>2110</v>
      </c>
      <c r="R539" s="243">
        <v>44615</v>
      </c>
      <c r="S539" s="248">
        <v>7</v>
      </c>
      <c r="T539" s="249" t="s">
        <v>129</v>
      </c>
      <c r="U539" s="248" t="s">
        <v>1687</v>
      </c>
      <c r="V539" s="247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s="237" customFormat="1" ht="63" customHeight="1">
      <c r="A540" s="240">
        <f t="shared" si="15"/>
        <v>535</v>
      </c>
      <c r="B540" s="241" t="s">
        <v>2238</v>
      </c>
      <c r="C540" s="240"/>
      <c r="D540" s="240"/>
      <c r="E540" s="240" t="s">
        <v>2001</v>
      </c>
      <c r="F540" s="240" t="s">
        <v>162</v>
      </c>
      <c r="G540" s="240" t="s">
        <v>132</v>
      </c>
      <c r="H540" s="240">
        <v>8</v>
      </c>
      <c r="I540" s="240"/>
      <c r="J540" s="243">
        <v>44602</v>
      </c>
      <c r="K540" s="244" t="s">
        <v>2242</v>
      </c>
      <c r="L540" s="245"/>
      <c r="M540" s="244"/>
      <c r="N540" s="253" t="s">
        <v>2243</v>
      </c>
      <c r="O540" s="241" t="s">
        <v>2231</v>
      </c>
      <c r="P540" s="246" t="s">
        <v>126</v>
      </c>
      <c r="Q540" s="247" t="s">
        <v>1640</v>
      </c>
      <c r="R540" s="243">
        <v>44615</v>
      </c>
      <c r="S540" s="248">
        <v>8</v>
      </c>
      <c r="T540" s="249" t="s">
        <v>129</v>
      </c>
      <c r="U540" s="248" t="s">
        <v>1616</v>
      </c>
      <c r="V540" s="247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s="237" customFormat="1" ht="63" customHeight="1">
      <c r="A541" s="240">
        <f t="shared" si="15"/>
        <v>536</v>
      </c>
      <c r="B541" s="241" t="s">
        <v>2229</v>
      </c>
      <c r="C541" s="240"/>
      <c r="D541" s="240"/>
      <c r="E541" s="240" t="s">
        <v>2244</v>
      </c>
      <c r="F541" s="240" t="s">
        <v>162</v>
      </c>
      <c r="G541" s="240" t="s">
        <v>132</v>
      </c>
      <c r="H541" s="240">
        <v>369</v>
      </c>
      <c r="I541" s="240"/>
      <c r="J541" s="243">
        <v>44613</v>
      </c>
      <c r="K541" s="244" t="s">
        <v>1973</v>
      </c>
      <c r="L541" s="245"/>
      <c r="M541" s="244"/>
      <c r="N541" s="253" t="s">
        <v>2245</v>
      </c>
      <c r="O541" s="241" t="s">
        <v>2231</v>
      </c>
      <c r="P541" s="246" t="s">
        <v>126</v>
      </c>
      <c r="Q541" s="247" t="s">
        <v>1628</v>
      </c>
      <c r="R541" s="243">
        <v>44615</v>
      </c>
      <c r="S541" s="248">
        <v>9</v>
      </c>
      <c r="T541" s="249" t="s">
        <v>129</v>
      </c>
      <c r="U541" s="248" t="s">
        <v>1612</v>
      </c>
      <c r="V541" s="247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s="237" customFormat="1" ht="63" customHeight="1">
      <c r="A542" s="240">
        <f t="shared" si="15"/>
        <v>537</v>
      </c>
      <c r="B542" s="241" t="s">
        <v>2246</v>
      </c>
      <c r="C542" s="240"/>
      <c r="D542" s="240"/>
      <c r="E542" s="240" t="s">
        <v>2247</v>
      </c>
      <c r="F542" s="240" t="s">
        <v>122</v>
      </c>
      <c r="G542" s="240" t="s">
        <v>132</v>
      </c>
      <c r="H542" s="240">
        <v>492</v>
      </c>
      <c r="I542" s="240"/>
      <c r="J542" s="243">
        <v>44615</v>
      </c>
      <c r="K542" s="244" t="s">
        <v>1973</v>
      </c>
      <c r="L542" s="245"/>
      <c r="M542" s="244"/>
      <c r="N542" s="253" t="s">
        <v>2248</v>
      </c>
      <c r="O542" s="241" t="s">
        <v>2231</v>
      </c>
      <c r="P542" s="246" t="s">
        <v>126</v>
      </c>
      <c r="Q542" s="247" t="s">
        <v>1572</v>
      </c>
      <c r="R542" s="243">
        <v>44616</v>
      </c>
      <c r="S542" s="248">
        <v>2</v>
      </c>
      <c r="T542" s="249" t="s">
        <v>129</v>
      </c>
      <c r="U542" s="248" t="s">
        <v>2068</v>
      </c>
      <c r="V542" s="247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s="237" customFormat="1" ht="63" customHeight="1">
      <c r="A543" s="240">
        <f t="shared" si="15"/>
        <v>538</v>
      </c>
      <c r="B543" s="241" t="s">
        <v>2246</v>
      </c>
      <c r="C543" s="240"/>
      <c r="D543" s="240"/>
      <c r="E543" s="240" t="s">
        <v>2207</v>
      </c>
      <c r="F543" s="240" t="s">
        <v>122</v>
      </c>
      <c r="G543" s="240" t="s">
        <v>132</v>
      </c>
      <c r="H543" s="240">
        <v>474</v>
      </c>
      <c r="I543" s="240"/>
      <c r="J543" s="243">
        <v>44613</v>
      </c>
      <c r="K543" s="244" t="s">
        <v>2005</v>
      </c>
      <c r="L543" s="245"/>
      <c r="M543" s="244"/>
      <c r="N543" s="253" t="s">
        <v>2249</v>
      </c>
      <c r="O543" s="241" t="s">
        <v>2166</v>
      </c>
      <c r="P543" s="246" t="s">
        <v>126</v>
      </c>
      <c r="Q543" s="247" t="s">
        <v>2139</v>
      </c>
      <c r="R543" s="243">
        <v>44616</v>
      </c>
      <c r="S543" s="248">
        <v>3</v>
      </c>
      <c r="T543" s="249" t="s">
        <v>129</v>
      </c>
      <c r="U543" s="248" t="s">
        <v>2072</v>
      </c>
      <c r="V543" s="247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s="237" customFormat="1" ht="63" customHeight="1">
      <c r="A544" s="240">
        <f t="shared" si="15"/>
        <v>539</v>
      </c>
      <c r="B544" s="241" t="s">
        <v>2246</v>
      </c>
      <c r="C544" s="240"/>
      <c r="D544" s="240"/>
      <c r="E544" s="240" t="s">
        <v>2093</v>
      </c>
      <c r="F544" s="240" t="s">
        <v>162</v>
      </c>
      <c r="G544" s="240" t="s">
        <v>132</v>
      </c>
      <c r="H544" s="240">
        <v>143</v>
      </c>
      <c r="I544" s="240"/>
      <c r="J544" s="243">
        <v>44607</v>
      </c>
      <c r="K544" s="245"/>
      <c r="L544" s="244" t="s">
        <v>218</v>
      </c>
      <c r="M544" s="244"/>
      <c r="N544" s="253" t="s">
        <v>2250</v>
      </c>
      <c r="O544" s="241" t="s">
        <v>2166</v>
      </c>
      <c r="P544" s="246" t="s">
        <v>126</v>
      </c>
      <c r="Q544" s="247" t="s">
        <v>1676</v>
      </c>
      <c r="R544" s="243">
        <v>44616</v>
      </c>
      <c r="S544" s="248">
        <v>4</v>
      </c>
      <c r="T544" s="249" t="s">
        <v>129</v>
      </c>
      <c r="U544" s="248" t="s">
        <v>2136</v>
      </c>
      <c r="V544" s="247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s="237" customFormat="1" ht="63" customHeight="1">
      <c r="A545" s="240">
        <f t="shared" si="15"/>
        <v>540</v>
      </c>
      <c r="B545" s="241" t="s">
        <v>2246</v>
      </c>
      <c r="C545" s="240"/>
      <c r="D545" s="240"/>
      <c r="E545" s="240" t="s">
        <v>2251</v>
      </c>
      <c r="F545" s="240" t="s">
        <v>122</v>
      </c>
      <c r="G545" s="240" t="s">
        <v>132</v>
      </c>
      <c r="H545" s="240">
        <v>149</v>
      </c>
      <c r="I545" s="240"/>
      <c r="J545" s="243">
        <v>44614</v>
      </c>
      <c r="K545" s="244" t="s">
        <v>1973</v>
      </c>
      <c r="L545" s="245"/>
      <c r="M545" s="244"/>
      <c r="N545" s="253" t="s">
        <v>2252</v>
      </c>
      <c r="O545" s="241" t="s">
        <v>2166</v>
      </c>
      <c r="P545" s="246" t="s">
        <v>126</v>
      </c>
      <c r="Q545" s="247" t="s">
        <v>2128</v>
      </c>
      <c r="R545" s="243">
        <v>44616</v>
      </c>
      <c r="S545" s="248">
        <v>5</v>
      </c>
      <c r="T545" s="249" t="s">
        <v>129</v>
      </c>
      <c r="U545" s="248" t="s">
        <v>2076</v>
      </c>
      <c r="V545" s="247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s="237" customFormat="1" ht="63" customHeight="1">
      <c r="A546" s="240">
        <f t="shared" si="15"/>
        <v>541</v>
      </c>
      <c r="B546" s="241" t="s">
        <v>2246</v>
      </c>
      <c r="C546" s="240"/>
      <c r="D546" s="240"/>
      <c r="E546" s="240" t="s">
        <v>2233</v>
      </c>
      <c r="F546" s="240" t="s">
        <v>162</v>
      </c>
      <c r="G546" s="240" t="s">
        <v>132</v>
      </c>
      <c r="H546" s="240">
        <v>184</v>
      </c>
      <c r="I546" s="240"/>
      <c r="J546" s="243">
        <v>44614</v>
      </c>
      <c r="K546" s="244" t="s">
        <v>1973</v>
      </c>
      <c r="L546" s="245"/>
      <c r="M546" s="244"/>
      <c r="N546" s="253" t="s">
        <v>2253</v>
      </c>
      <c r="O546" s="241" t="s">
        <v>2166</v>
      </c>
      <c r="P546" s="246" t="s">
        <v>126</v>
      </c>
      <c r="Q546" s="247" t="s">
        <v>2095</v>
      </c>
      <c r="R546" s="243">
        <v>44616</v>
      </c>
      <c r="S546" s="248">
        <v>6</v>
      </c>
      <c r="T546" s="249" t="s">
        <v>129</v>
      </c>
      <c r="U546" s="248" t="s">
        <v>2121</v>
      </c>
      <c r="V546" s="247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s="237" customFormat="1" ht="63" customHeight="1">
      <c r="A547" s="240">
        <f t="shared" si="15"/>
        <v>542</v>
      </c>
      <c r="B547" s="241" t="s">
        <v>2254</v>
      </c>
      <c r="C547" s="240"/>
      <c r="D547" s="240"/>
      <c r="E547" s="240" t="s">
        <v>2233</v>
      </c>
      <c r="F547" s="240" t="s">
        <v>162</v>
      </c>
      <c r="G547" s="240" t="s">
        <v>132</v>
      </c>
      <c r="H547" s="240">
        <v>184</v>
      </c>
      <c r="I547" s="240"/>
      <c r="J547" s="243">
        <v>44614</v>
      </c>
      <c r="K547" s="244" t="s">
        <v>1985</v>
      </c>
      <c r="L547" s="245"/>
      <c r="M547" s="244"/>
      <c r="N547" s="253" t="s">
        <v>2255</v>
      </c>
      <c r="O547" s="241" t="s">
        <v>2256</v>
      </c>
      <c r="P547" s="246" t="s">
        <v>126</v>
      </c>
      <c r="Q547" s="247" t="s">
        <v>2060</v>
      </c>
      <c r="R547" s="243">
        <v>44617</v>
      </c>
      <c r="S547" s="248">
        <v>1</v>
      </c>
      <c r="T547" s="249" t="s">
        <v>129</v>
      </c>
      <c r="U547" s="248" t="s">
        <v>1456</v>
      </c>
      <c r="V547" s="247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s="237" customFormat="1" ht="63" customHeight="1">
      <c r="A548" s="240">
        <f t="shared" si="15"/>
        <v>543</v>
      </c>
      <c r="B548" s="241" t="s">
        <v>2254</v>
      </c>
      <c r="C548" s="240"/>
      <c r="D548" s="240"/>
      <c r="E548" s="240" t="s">
        <v>2235</v>
      </c>
      <c r="F548" s="240" t="s">
        <v>162</v>
      </c>
      <c r="G548" s="240" t="s">
        <v>132</v>
      </c>
      <c r="H548" s="240">
        <v>27</v>
      </c>
      <c r="I548" s="240"/>
      <c r="J548" s="243">
        <v>44613</v>
      </c>
      <c r="K548" s="244" t="s">
        <v>1985</v>
      </c>
      <c r="L548" s="245"/>
      <c r="M548" s="244"/>
      <c r="N548" s="253" t="s">
        <v>2257</v>
      </c>
      <c r="O548" s="241" t="s">
        <v>2258</v>
      </c>
      <c r="P548" s="246" t="s">
        <v>126</v>
      </c>
      <c r="Q548" s="247" t="s">
        <v>2084</v>
      </c>
      <c r="R548" s="243">
        <v>44617</v>
      </c>
      <c r="S548" s="248">
        <v>2</v>
      </c>
      <c r="T548" s="249" t="s">
        <v>129</v>
      </c>
      <c r="U548" s="248" t="s">
        <v>1628</v>
      </c>
      <c r="V548" s="247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s="237" customFormat="1" ht="63" customHeight="1">
      <c r="A549" s="240">
        <f t="shared" si="15"/>
        <v>544</v>
      </c>
      <c r="B549" s="241" t="s">
        <v>2254</v>
      </c>
      <c r="C549" s="240"/>
      <c r="D549" s="240"/>
      <c r="E549" s="240" t="s">
        <v>2123</v>
      </c>
      <c r="F549" s="240" t="s">
        <v>162</v>
      </c>
      <c r="G549" s="240" t="s">
        <v>132</v>
      </c>
      <c r="H549" s="240">
        <v>250</v>
      </c>
      <c r="I549" s="240"/>
      <c r="J549" s="243">
        <v>44608</v>
      </c>
      <c r="K549" s="245"/>
      <c r="L549" s="244" t="s">
        <v>218</v>
      </c>
      <c r="M549" s="244"/>
      <c r="N549" s="253" t="s">
        <v>2259</v>
      </c>
      <c r="O549" s="241" t="s">
        <v>2258</v>
      </c>
      <c r="P549" s="246" t="s">
        <v>126</v>
      </c>
      <c r="Q549" s="247" t="s">
        <v>1603</v>
      </c>
      <c r="R549" s="243">
        <v>44617</v>
      </c>
      <c r="S549" s="248">
        <v>3</v>
      </c>
      <c r="T549" s="249" t="s">
        <v>129</v>
      </c>
      <c r="U549" s="248" t="s">
        <v>1679</v>
      </c>
      <c r="V549" s="247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s="237" customFormat="1" ht="63" customHeight="1">
      <c r="A550" s="240">
        <f t="shared" si="15"/>
        <v>545</v>
      </c>
      <c r="B550" s="241" t="s">
        <v>2254</v>
      </c>
      <c r="C550" s="240"/>
      <c r="D550" s="240"/>
      <c r="E550" s="240" t="s">
        <v>2239</v>
      </c>
      <c r="F550" s="240" t="s">
        <v>162</v>
      </c>
      <c r="G550" s="240" t="s">
        <v>132</v>
      </c>
      <c r="H550" s="240">
        <v>131</v>
      </c>
      <c r="I550" s="240"/>
      <c r="J550" s="243">
        <v>44613</v>
      </c>
      <c r="K550" s="244" t="s">
        <v>1985</v>
      </c>
      <c r="L550" s="245"/>
      <c r="M550" s="244"/>
      <c r="N550" s="253" t="s">
        <v>2260</v>
      </c>
      <c r="O550" s="241" t="s">
        <v>2256</v>
      </c>
      <c r="P550" s="246" t="s">
        <v>126</v>
      </c>
      <c r="Q550" s="247" t="s">
        <v>2118</v>
      </c>
      <c r="R550" s="243">
        <v>44617</v>
      </c>
      <c r="S550" s="248">
        <v>4</v>
      </c>
      <c r="T550" s="249" t="s">
        <v>129</v>
      </c>
      <c r="U550" s="248" t="s">
        <v>1640</v>
      </c>
      <c r="V550" s="247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s="237" customFormat="1" ht="63" customHeight="1">
      <c r="A551" s="240">
        <f t="shared" si="15"/>
        <v>546</v>
      </c>
      <c r="B551" s="241" t="s">
        <v>2254</v>
      </c>
      <c r="C551" s="240"/>
      <c r="D551" s="240"/>
      <c r="E551" s="240" t="s">
        <v>2261</v>
      </c>
      <c r="F551" s="240" t="s">
        <v>162</v>
      </c>
      <c r="G551" s="240" t="s">
        <v>132</v>
      </c>
      <c r="H551" s="240">
        <v>369</v>
      </c>
      <c r="I551" s="240"/>
      <c r="J551" s="243">
        <v>44613</v>
      </c>
      <c r="K551" s="244" t="s">
        <v>1985</v>
      </c>
      <c r="L551" s="245"/>
      <c r="M551" s="244"/>
      <c r="N551" s="253" t="s">
        <v>2262</v>
      </c>
      <c r="O551" s="241" t="s">
        <v>2256</v>
      </c>
      <c r="P551" s="246" t="s">
        <v>126</v>
      </c>
      <c r="Q551" s="247" t="s">
        <v>2110</v>
      </c>
      <c r="R551" s="243">
        <v>44617</v>
      </c>
      <c r="S551" s="248">
        <v>5</v>
      </c>
      <c r="T551" s="249" t="s">
        <v>129</v>
      </c>
      <c r="U551" s="248" t="s">
        <v>2044</v>
      </c>
      <c r="V551" s="247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s="237" customFormat="1" ht="63" customHeight="1">
      <c r="A552" s="240">
        <f t="shared" si="15"/>
        <v>547</v>
      </c>
      <c r="B552" s="241" t="s">
        <v>2254</v>
      </c>
      <c r="C552" s="240"/>
      <c r="D552" s="240"/>
      <c r="E552" s="240" t="s">
        <v>2247</v>
      </c>
      <c r="F552" s="240" t="s">
        <v>122</v>
      </c>
      <c r="G552" s="240" t="s">
        <v>132</v>
      </c>
      <c r="H552" s="240">
        <v>492</v>
      </c>
      <c r="I552" s="240"/>
      <c r="J552" s="243">
        <v>44615</v>
      </c>
      <c r="K552" s="244" t="s">
        <v>1985</v>
      </c>
      <c r="L552" s="245"/>
      <c r="M552" s="244"/>
      <c r="N552" s="253" t="s">
        <v>2263</v>
      </c>
      <c r="O552" s="241" t="s">
        <v>2256</v>
      </c>
      <c r="P552" s="246" t="s">
        <v>126</v>
      </c>
      <c r="Q552" s="247" t="s">
        <v>1370</v>
      </c>
      <c r="R552" s="243">
        <v>44617</v>
      </c>
      <c r="S552" s="248">
        <v>6</v>
      </c>
      <c r="T552" s="249" t="s">
        <v>129</v>
      </c>
      <c r="U552" s="248" t="s">
        <v>2175</v>
      </c>
      <c r="V552" s="247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s="237" customFormat="1" ht="63" customHeight="1">
      <c r="A553" s="240">
        <f t="shared" si="15"/>
        <v>548</v>
      </c>
      <c r="B553" s="241" t="s">
        <v>2254</v>
      </c>
      <c r="C553" s="240"/>
      <c r="D553" s="240"/>
      <c r="E553" s="240" t="s">
        <v>2251</v>
      </c>
      <c r="F553" s="240" t="s">
        <v>122</v>
      </c>
      <c r="G553" s="240" t="s">
        <v>132</v>
      </c>
      <c r="H553" s="240">
        <v>149</v>
      </c>
      <c r="I553" s="240"/>
      <c r="J553" s="243">
        <v>44614</v>
      </c>
      <c r="K553" s="244" t="s">
        <v>1985</v>
      </c>
      <c r="L553" s="245"/>
      <c r="M553" s="244"/>
      <c r="N553" s="253" t="s">
        <v>2264</v>
      </c>
      <c r="O553" s="241" t="s">
        <v>2256</v>
      </c>
      <c r="P553" s="246" t="s">
        <v>126</v>
      </c>
      <c r="Q553" s="247" t="s">
        <v>1594</v>
      </c>
      <c r="R553" s="243">
        <v>44617</v>
      </c>
      <c r="S553" s="248">
        <v>7</v>
      </c>
      <c r="T553" s="249" t="s">
        <v>129</v>
      </c>
      <c r="U553" s="248" t="s">
        <v>2183</v>
      </c>
      <c r="V553" s="247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s="237" customFormat="1" ht="63" customHeight="1">
      <c r="A554" s="240">
        <f t="shared" si="15"/>
        <v>549</v>
      </c>
      <c r="B554" s="241" t="s">
        <v>2254</v>
      </c>
      <c r="C554" s="240"/>
      <c r="D554" s="240"/>
      <c r="E554" s="240" t="s">
        <v>2070</v>
      </c>
      <c r="F554" s="240" t="s">
        <v>122</v>
      </c>
      <c r="G554" s="240" t="s">
        <v>132</v>
      </c>
      <c r="H554" s="240">
        <v>64</v>
      </c>
      <c r="I554" s="240"/>
      <c r="J554" s="243">
        <v>44607</v>
      </c>
      <c r="K554" s="245"/>
      <c r="L554" s="244" t="s">
        <v>193</v>
      </c>
      <c r="M554" s="244"/>
      <c r="N554" s="253" t="s">
        <v>2265</v>
      </c>
      <c r="O554" s="241" t="s">
        <v>2266</v>
      </c>
      <c r="P554" s="246" t="s">
        <v>126</v>
      </c>
      <c r="Q554" s="247" t="s">
        <v>878</v>
      </c>
      <c r="R554" s="243">
        <v>44617</v>
      </c>
      <c r="S554" s="248">
        <v>8</v>
      </c>
      <c r="T554" s="249" t="s">
        <v>129</v>
      </c>
      <c r="U554" s="248" t="s">
        <v>2008</v>
      </c>
      <c r="V554" s="247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s="237" customFormat="1" ht="63" customHeight="1">
      <c r="A555" s="610">
        <f t="shared" si="15"/>
        <v>550</v>
      </c>
      <c r="B555" s="241" t="s">
        <v>2267</v>
      </c>
      <c r="C555" s="240"/>
      <c r="D555" s="240"/>
      <c r="E555" s="240" t="s">
        <v>2251</v>
      </c>
      <c r="F555" s="240" t="s">
        <v>122</v>
      </c>
      <c r="G555" s="240" t="s">
        <v>132</v>
      </c>
      <c r="H555" s="240">
        <v>149</v>
      </c>
      <c r="I555" s="240"/>
      <c r="J555" s="243">
        <v>44614</v>
      </c>
      <c r="K555" s="244" t="s">
        <v>2005</v>
      </c>
      <c r="L555" s="245"/>
      <c r="M555" s="244"/>
      <c r="N555" s="253" t="s">
        <v>2268</v>
      </c>
      <c r="O555" s="241" t="s">
        <v>2269</v>
      </c>
      <c r="P555" s="246" t="s">
        <v>126</v>
      </c>
      <c r="Q555" s="247" t="s">
        <v>1230</v>
      </c>
      <c r="R555" s="243">
        <v>44622</v>
      </c>
      <c r="S555" s="248">
        <v>1</v>
      </c>
      <c r="T555" s="249" t="s">
        <v>129</v>
      </c>
      <c r="U555" s="248"/>
      <c r="V555" s="247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s="237" customFormat="1" ht="63" customHeight="1">
      <c r="A556" s="611"/>
      <c r="B556" s="241" t="s">
        <v>2267</v>
      </c>
      <c r="C556" s="240"/>
      <c r="D556" s="240"/>
      <c r="E556" s="240" t="s">
        <v>2251</v>
      </c>
      <c r="F556" s="240" t="s">
        <v>122</v>
      </c>
      <c r="G556" s="240" t="s">
        <v>132</v>
      </c>
      <c r="H556" s="240">
        <v>149</v>
      </c>
      <c r="I556" s="240"/>
      <c r="J556" s="243">
        <v>44614</v>
      </c>
      <c r="K556" s="244" t="s">
        <v>2005</v>
      </c>
      <c r="L556" s="245"/>
      <c r="M556" s="244"/>
      <c r="N556" s="253" t="s">
        <v>2270</v>
      </c>
      <c r="O556" s="241" t="s">
        <v>2269</v>
      </c>
      <c r="P556" s="246" t="s">
        <v>126</v>
      </c>
      <c r="Q556" s="247" t="s">
        <v>2271</v>
      </c>
      <c r="R556" s="243">
        <v>44622</v>
      </c>
      <c r="S556" s="248">
        <v>2</v>
      </c>
      <c r="T556" s="249" t="s">
        <v>129</v>
      </c>
      <c r="U556" s="248"/>
      <c r="V556" s="247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s="237" customFormat="1" ht="63" customHeight="1">
      <c r="A557" s="610">
        <f>A555+1</f>
        <v>551</v>
      </c>
      <c r="B557" s="241" t="s">
        <v>2267</v>
      </c>
      <c r="C557" s="240"/>
      <c r="D557" s="240"/>
      <c r="E557" s="240" t="s">
        <v>2247</v>
      </c>
      <c r="F557" s="240" t="s">
        <v>122</v>
      </c>
      <c r="G557" s="240" t="s">
        <v>132</v>
      </c>
      <c r="H557" s="240">
        <v>492</v>
      </c>
      <c r="I557" s="240"/>
      <c r="J557" s="243">
        <v>44615</v>
      </c>
      <c r="K557" s="244" t="s">
        <v>2005</v>
      </c>
      <c r="L557" s="245"/>
      <c r="M557" s="244"/>
      <c r="N557" s="253" t="s">
        <v>2272</v>
      </c>
      <c r="O557" s="241" t="s">
        <v>2269</v>
      </c>
      <c r="P557" s="246" t="s">
        <v>126</v>
      </c>
      <c r="Q557" s="247" t="s">
        <v>929</v>
      </c>
      <c r="R557" s="243">
        <v>44622</v>
      </c>
      <c r="S557" s="248">
        <v>3</v>
      </c>
      <c r="T557" s="249" t="s">
        <v>129</v>
      </c>
      <c r="U557" s="248"/>
      <c r="V557" s="247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s="237" customFormat="1" ht="63" customHeight="1">
      <c r="A558" s="611"/>
      <c r="B558" s="241" t="s">
        <v>2267</v>
      </c>
      <c r="C558" s="240"/>
      <c r="D558" s="240"/>
      <c r="E558" s="240" t="s">
        <v>2247</v>
      </c>
      <c r="F558" s="240" t="s">
        <v>122</v>
      </c>
      <c r="G558" s="240" t="s">
        <v>132</v>
      </c>
      <c r="H558" s="240">
        <v>492</v>
      </c>
      <c r="I558" s="240"/>
      <c r="J558" s="243">
        <v>44615</v>
      </c>
      <c r="K558" s="244" t="s">
        <v>2005</v>
      </c>
      <c r="L558" s="245"/>
      <c r="M558" s="244"/>
      <c r="N558" s="253" t="s">
        <v>2273</v>
      </c>
      <c r="O558" s="241" t="s">
        <v>2269</v>
      </c>
      <c r="P558" s="246" t="s">
        <v>126</v>
      </c>
      <c r="Q558" s="247" t="s">
        <v>1253</v>
      </c>
      <c r="R558" s="243">
        <v>44622</v>
      </c>
      <c r="S558" s="248">
        <v>4</v>
      </c>
      <c r="T558" s="249" t="s">
        <v>129</v>
      </c>
      <c r="U558" s="248"/>
      <c r="V558" s="247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s="237" customFormat="1" ht="63" customHeight="1">
      <c r="A559" s="240">
        <f>A557+1</f>
        <v>552</v>
      </c>
      <c r="B559" s="241" t="s">
        <v>2267</v>
      </c>
      <c r="C559" s="240"/>
      <c r="D559" s="240"/>
      <c r="E559" s="242" t="s">
        <v>1972</v>
      </c>
      <c r="F559" s="240" t="s">
        <v>122</v>
      </c>
      <c r="G559" s="240" t="s">
        <v>132</v>
      </c>
      <c r="H559" s="240">
        <v>261</v>
      </c>
      <c r="I559" s="240"/>
      <c r="J559" s="243">
        <v>44598</v>
      </c>
      <c r="K559" s="245"/>
      <c r="L559" s="244" t="s">
        <v>218</v>
      </c>
      <c r="M559" s="253"/>
      <c r="N559" s="253" t="s">
        <v>2274</v>
      </c>
      <c r="O559" s="241" t="s">
        <v>2269</v>
      </c>
      <c r="P559" s="246" t="s">
        <v>126</v>
      </c>
      <c r="Q559" s="247" t="s">
        <v>2095</v>
      </c>
      <c r="R559" s="243">
        <v>44622</v>
      </c>
      <c r="S559" s="248">
        <v>5</v>
      </c>
      <c r="T559" s="249" t="s">
        <v>129</v>
      </c>
      <c r="U559" s="248" t="s">
        <v>1676</v>
      </c>
      <c r="V559" s="247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s="237" customFormat="1" ht="63" customHeight="1">
      <c r="A560" s="610">
        <f>A559+1</f>
        <v>553</v>
      </c>
      <c r="B560" s="241" t="s">
        <v>2267</v>
      </c>
      <c r="C560" s="240"/>
      <c r="D560" s="240"/>
      <c r="E560" s="240" t="s">
        <v>2233</v>
      </c>
      <c r="F560" s="240" t="s">
        <v>162</v>
      </c>
      <c r="G560" s="240" t="s">
        <v>132</v>
      </c>
      <c r="H560" s="240">
        <v>184</v>
      </c>
      <c r="I560" s="240"/>
      <c r="J560" s="243">
        <v>44614</v>
      </c>
      <c r="K560" s="244" t="s">
        <v>2005</v>
      </c>
      <c r="L560" s="255"/>
      <c r="M560" s="256"/>
      <c r="N560" s="253" t="s">
        <v>2275</v>
      </c>
      <c r="O560" s="241" t="s">
        <v>2269</v>
      </c>
      <c r="P560" s="246" t="s">
        <v>126</v>
      </c>
      <c r="Q560" s="247" t="s">
        <v>2139</v>
      </c>
      <c r="R560" s="243">
        <v>44622</v>
      </c>
      <c r="S560" s="248">
        <v>6</v>
      </c>
      <c r="T560" s="249" t="s">
        <v>129</v>
      </c>
      <c r="U560" s="248"/>
      <c r="V560" s="247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s="237" customFormat="1" ht="63" customHeight="1">
      <c r="A561" s="611"/>
      <c r="B561" s="241" t="s">
        <v>2267</v>
      </c>
      <c r="C561" s="240"/>
      <c r="D561" s="240"/>
      <c r="E561" s="240" t="s">
        <v>2233</v>
      </c>
      <c r="F561" s="240" t="s">
        <v>162</v>
      </c>
      <c r="G561" s="240" t="s">
        <v>132</v>
      </c>
      <c r="H561" s="240">
        <v>184</v>
      </c>
      <c r="I561" s="240"/>
      <c r="J561" s="243">
        <v>44614</v>
      </c>
      <c r="K561" s="244" t="s">
        <v>2005</v>
      </c>
      <c r="L561" s="255"/>
      <c r="N561" s="253" t="s">
        <v>2276</v>
      </c>
      <c r="O561" s="241" t="s">
        <v>2269</v>
      </c>
      <c r="P561" s="246" t="s">
        <v>126</v>
      </c>
      <c r="Q561" s="247" t="s">
        <v>2128</v>
      </c>
      <c r="R561" s="243">
        <v>44622</v>
      </c>
      <c r="S561" s="248">
        <v>7</v>
      </c>
      <c r="T561" s="249" t="s">
        <v>129</v>
      </c>
      <c r="U561" s="248"/>
      <c r="V561" s="247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s="237" customFormat="1" ht="63" customHeight="1">
      <c r="A562" s="610">
        <f>A560+1</f>
        <v>554</v>
      </c>
      <c r="B562" s="241" t="s">
        <v>2267</v>
      </c>
      <c r="C562" s="240"/>
      <c r="D562" s="240"/>
      <c r="E562" s="240" t="s">
        <v>2235</v>
      </c>
      <c r="F562" s="240" t="s">
        <v>162</v>
      </c>
      <c r="G562" s="240" t="s">
        <v>132</v>
      </c>
      <c r="H562" s="240">
        <v>27</v>
      </c>
      <c r="I562" s="240"/>
      <c r="J562" s="243">
        <v>44613</v>
      </c>
      <c r="K562" s="244" t="s">
        <v>2005</v>
      </c>
      <c r="L562" s="245"/>
      <c r="M562" s="244"/>
      <c r="N562" s="253" t="s">
        <v>2277</v>
      </c>
      <c r="O562" s="241" t="s">
        <v>2278</v>
      </c>
      <c r="P562" s="246" t="s">
        <v>126</v>
      </c>
      <c r="Q562" s="247" t="s">
        <v>1474</v>
      </c>
      <c r="R562" s="243">
        <v>44622</v>
      </c>
      <c r="S562" s="248">
        <v>8</v>
      </c>
      <c r="T562" s="249" t="s">
        <v>129</v>
      </c>
      <c r="U562" s="248"/>
      <c r="V562" s="247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s="237" customFormat="1" ht="63" customHeight="1">
      <c r="A563" s="611"/>
      <c r="B563" s="241" t="s">
        <v>2267</v>
      </c>
      <c r="C563" s="240"/>
      <c r="D563" s="240"/>
      <c r="E563" s="240" t="s">
        <v>2235</v>
      </c>
      <c r="F563" s="240" t="s">
        <v>162</v>
      </c>
      <c r="G563" s="240" t="s">
        <v>132</v>
      </c>
      <c r="H563" s="240">
        <v>27</v>
      </c>
      <c r="I563" s="240"/>
      <c r="J563" s="243">
        <v>44613</v>
      </c>
      <c r="K563" s="244" t="s">
        <v>2005</v>
      </c>
      <c r="L563" s="245"/>
      <c r="M563" s="244"/>
      <c r="N563" s="253" t="s">
        <v>2279</v>
      </c>
      <c r="O563" s="241" t="s">
        <v>2278</v>
      </c>
      <c r="P563" s="246" t="s">
        <v>126</v>
      </c>
      <c r="Q563" s="247" t="s">
        <v>1009</v>
      </c>
      <c r="R563" s="243">
        <v>44622</v>
      </c>
      <c r="S563" s="248">
        <v>9</v>
      </c>
      <c r="T563" s="249" t="s">
        <v>129</v>
      </c>
      <c r="U563" s="248"/>
      <c r="V563" s="247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s="237" customFormat="1" ht="63" customHeight="1">
      <c r="A564" s="610">
        <f>A562+1</f>
        <v>555</v>
      </c>
      <c r="B564" s="241" t="s">
        <v>2267</v>
      </c>
      <c r="C564" s="240"/>
      <c r="D564" s="240"/>
      <c r="E564" s="240" t="s">
        <v>2261</v>
      </c>
      <c r="F564" s="240" t="s">
        <v>162</v>
      </c>
      <c r="G564" s="240" t="s">
        <v>132</v>
      </c>
      <c r="H564" s="240">
        <v>369</v>
      </c>
      <c r="I564" s="240"/>
      <c r="J564" s="243">
        <v>44613</v>
      </c>
      <c r="K564" s="244" t="s">
        <v>2005</v>
      </c>
      <c r="L564" s="245"/>
      <c r="M564" s="244"/>
      <c r="N564" s="253" t="s">
        <v>2280</v>
      </c>
      <c r="O564" s="241" t="s">
        <v>2278</v>
      </c>
      <c r="P564" s="246" t="s">
        <v>126</v>
      </c>
      <c r="Q564" s="247" t="s">
        <v>1263</v>
      </c>
      <c r="R564" s="243">
        <v>44622</v>
      </c>
      <c r="S564" s="248">
        <v>10</v>
      </c>
      <c r="T564" s="249" t="s">
        <v>129</v>
      </c>
      <c r="U564" s="248"/>
      <c r="V564" s="247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s="237" customFormat="1" ht="63" customHeight="1">
      <c r="A565" s="611"/>
      <c r="B565" s="241" t="s">
        <v>2267</v>
      </c>
      <c r="C565" s="240"/>
      <c r="D565" s="240"/>
      <c r="E565" s="240" t="s">
        <v>2261</v>
      </c>
      <c r="F565" s="240" t="s">
        <v>162</v>
      </c>
      <c r="G565" s="240" t="s">
        <v>132</v>
      </c>
      <c r="H565" s="240">
        <v>369</v>
      </c>
      <c r="I565" s="240"/>
      <c r="J565" s="243">
        <v>44613</v>
      </c>
      <c r="K565" s="244" t="s">
        <v>2005</v>
      </c>
      <c r="L565" s="245"/>
      <c r="M565" s="244"/>
      <c r="N565" s="253" t="s">
        <v>2281</v>
      </c>
      <c r="O565" s="241" t="s">
        <v>2278</v>
      </c>
      <c r="P565" s="246" t="s">
        <v>126</v>
      </c>
      <c r="Q565" s="247" t="s">
        <v>858</v>
      </c>
      <c r="R565" s="243">
        <v>44622</v>
      </c>
      <c r="S565" s="248">
        <v>11</v>
      </c>
      <c r="T565" s="249" t="s">
        <v>129</v>
      </c>
      <c r="U565" s="248"/>
      <c r="V565" s="247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s="237" customFormat="1" ht="63" customHeight="1">
      <c r="A566" s="240">
        <f>A564+1</f>
        <v>556</v>
      </c>
      <c r="B566" s="241" t="s">
        <v>2267</v>
      </c>
      <c r="C566" s="240"/>
      <c r="D566" s="240"/>
      <c r="E566" s="240" t="s">
        <v>2239</v>
      </c>
      <c r="F566" s="240" t="s">
        <v>162</v>
      </c>
      <c r="G566" s="240" t="s">
        <v>132</v>
      </c>
      <c r="H566" s="240">
        <v>131</v>
      </c>
      <c r="I566" s="240"/>
      <c r="J566" s="243">
        <v>44613</v>
      </c>
      <c r="K566" s="245"/>
      <c r="L566" s="244" t="s">
        <v>193</v>
      </c>
      <c r="M566" s="244"/>
      <c r="N566" s="253" t="s">
        <v>2282</v>
      </c>
      <c r="O566" s="241" t="s">
        <v>2278</v>
      </c>
      <c r="P566" s="246" t="s">
        <v>126</v>
      </c>
      <c r="Q566" s="247" t="s">
        <v>1279</v>
      </c>
      <c r="R566" s="243">
        <v>44622</v>
      </c>
      <c r="S566" s="248">
        <v>12</v>
      </c>
      <c r="T566" s="249" t="s">
        <v>129</v>
      </c>
      <c r="U566" s="248" t="s">
        <v>628</v>
      </c>
      <c r="V566" s="247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s="237" customFormat="1" ht="63" customHeight="1">
      <c r="A567" s="610">
        <f>A566+1</f>
        <v>557</v>
      </c>
      <c r="B567" s="241" t="s">
        <v>2267</v>
      </c>
      <c r="C567" s="240"/>
      <c r="D567" s="240"/>
      <c r="E567" s="240" t="s">
        <v>2161</v>
      </c>
      <c r="F567" s="240" t="s">
        <v>162</v>
      </c>
      <c r="G567" s="240" t="s">
        <v>132</v>
      </c>
      <c r="H567" s="240">
        <v>161</v>
      </c>
      <c r="I567" s="240"/>
      <c r="J567" s="243">
        <v>44610</v>
      </c>
      <c r="K567" s="244" t="s">
        <v>2097</v>
      </c>
      <c r="L567" s="245"/>
      <c r="M567" s="244" t="s">
        <v>2283</v>
      </c>
      <c r="N567" s="253" t="s">
        <v>2284</v>
      </c>
      <c r="O567" s="241" t="s">
        <v>2256</v>
      </c>
      <c r="P567" s="246" t="s">
        <v>126</v>
      </c>
      <c r="Q567" s="247" t="s">
        <v>2011</v>
      </c>
      <c r="R567" s="243">
        <v>44622</v>
      </c>
      <c r="S567" s="248">
        <v>13</v>
      </c>
      <c r="T567" s="249" t="s">
        <v>129</v>
      </c>
      <c r="U567" s="248"/>
      <c r="V567" s="247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s="237" customFormat="1" ht="63" customHeight="1">
      <c r="A568" s="611"/>
      <c r="B568" s="241" t="s">
        <v>2267</v>
      </c>
      <c r="C568" s="240"/>
      <c r="D568" s="240"/>
      <c r="E568" s="240" t="s">
        <v>2161</v>
      </c>
      <c r="F568" s="240" t="s">
        <v>162</v>
      </c>
      <c r="G568" s="240" t="s">
        <v>132</v>
      </c>
      <c r="H568" s="240">
        <v>161</v>
      </c>
      <c r="I568" s="240"/>
      <c r="J568" s="243">
        <v>44610</v>
      </c>
      <c r="K568" s="244" t="s">
        <v>2097</v>
      </c>
      <c r="L568" s="245"/>
      <c r="M568" s="244" t="s">
        <v>2283</v>
      </c>
      <c r="N568" s="253" t="s">
        <v>2285</v>
      </c>
      <c r="O568" s="241" t="s">
        <v>2256</v>
      </c>
      <c r="P568" s="246" t="s">
        <v>126</v>
      </c>
      <c r="Q568" s="247" t="s">
        <v>1233</v>
      </c>
      <c r="R568" s="243">
        <v>44622</v>
      </c>
      <c r="S568" s="248">
        <v>14</v>
      </c>
      <c r="T568" s="249" t="s">
        <v>129</v>
      </c>
      <c r="U568" s="248"/>
      <c r="V568" s="247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s="237" customFormat="1" ht="63" customHeight="1">
      <c r="A569" s="240">
        <f>A567+1</f>
        <v>558</v>
      </c>
      <c r="B569" s="241" t="s">
        <v>2267</v>
      </c>
      <c r="C569" s="240"/>
      <c r="D569" s="240"/>
      <c r="E569" s="240" t="s">
        <v>2207</v>
      </c>
      <c r="F569" s="240" t="s">
        <v>122</v>
      </c>
      <c r="G569" s="240" t="s">
        <v>132</v>
      </c>
      <c r="H569" s="240">
        <v>474</v>
      </c>
      <c r="I569" s="240"/>
      <c r="J569" s="243">
        <v>44613</v>
      </c>
      <c r="K569" s="245"/>
      <c r="L569" s="244" t="s">
        <v>193</v>
      </c>
      <c r="M569" s="244" t="s">
        <v>2286</v>
      </c>
      <c r="N569" s="253" t="s">
        <v>2287</v>
      </c>
      <c r="O569" s="241" t="s">
        <v>2288</v>
      </c>
      <c r="P569" s="246" t="s">
        <v>126</v>
      </c>
      <c r="Q569" s="247" t="s">
        <v>1236</v>
      </c>
      <c r="R569" s="243">
        <v>44622</v>
      </c>
      <c r="S569" s="248">
        <v>15</v>
      </c>
      <c r="T569" s="249" t="s">
        <v>129</v>
      </c>
      <c r="U569" s="248"/>
      <c r="V569" s="247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</sheetData>
  <autoFilter ref="H1:H569" xr:uid="{00000000-0009-0000-0000-000003000000}"/>
  <mergeCells count="11">
    <mergeCell ref="A567:A568"/>
    <mergeCell ref="A555:A556"/>
    <mergeCell ref="A557:A558"/>
    <mergeCell ref="A560:A561"/>
    <mergeCell ref="A562:A563"/>
    <mergeCell ref="A564:A565"/>
    <mergeCell ref="B1:N1"/>
    <mergeCell ref="A1:A2"/>
    <mergeCell ref="O1:V1"/>
    <mergeCell ref="A191:B191"/>
    <mergeCell ref="A433:B433"/>
  </mergeCells>
  <phoneticPr fontId="1" type="noConversion"/>
  <dataValidations count="5">
    <dataValidation type="list" allowBlank="1" showErrorMessage="1" errorTitle="错误提示" error="请输入下拉列表中的一个值" sqref="P372" xr:uid="{00000000-0002-0000-0300-000000000000}">
      <formula1>"GC-MS,Micro-GC"</formula1>
    </dataValidation>
    <dataValidation type="list" allowBlank="1" showErrorMessage="1" errorTitle="错误提示" error="请输入下拉列表中的一个值" sqref="E3:F4 E6:F15 E17:F32 E34:F36 E38:F38 E41:F44 E46:F47 E49:F85 E87:F115 E117:F125 E127:F139 E141:F163 E165:F569" xr:uid="{00000000-0002-0000-0300-000001000000}">
      <formula1>"男,女,—"</formula1>
    </dataValidation>
    <dataValidation type="list" allowBlank="1" showErrorMessage="1" errorTitle="错误提示" error="请输入下拉列表中的一个值" sqref="C3:C4 C6:C15 C17:C32 C34:C36 C38 C41:C44 C46:C47 C49:C85 C87:C115 C117:C125 C127:C139 C141:C163 C165:C569" xr:uid="{00000000-0002-0000-0300-000002000000}">
      <formula1>"YES,NO"</formula1>
    </dataValidation>
    <dataValidation type="list" allowBlank="1" showErrorMessage="1" errorTitle="错误提示" error="请输入下拉列表中的一个值" sqref="G3:G4 G6:G15 G17:G32 G34:G36 G38 G41:G44 G46:G47 G49:G85 G87:G115 G117:G125 G127:G139 G141:G163 G165:G569" xr:uid="{00000000-0002-0000-0300-000003000000}">
      <formula1>"M 门诊,Z 住院,TJ 体检"</formula1>
    </dataValidation>
    <dataValidation type="list" allowBlank="1" showErrorMessage="1" errorTitle="错误提示" error="请输入下拉列表中的一个值" sqref="I3:I4 I6:I9 I17:I19 I22:I32 I34:I36 I38 I41:I44 I46:I47 I49:I85 I87:I115 I117:I125 I127:I139 I141:I163 I165:I401 I410:I457 I465:I477 I479:I492 I494:I513 I520:I522 I524:I569" xr:uid="{00000000-0002-0000-0300-000004000000}">
      <formula1>"是,否"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J110"/>
  <sheetViews>
    <sheetView workbookViewId="0">
      <pane xSplit="11" ySplit="2" topLeftCell="L62" activePane="bottomRight" state="frozen"/>
      <selection pane="topRight"/>
      <selection pane="bottomLeft"/>
      <selection pane="bottomRight" activeCell="D71" sqref="D71"/>
    </sheetView>
  </sheetViews>
  <sheetFormatPr baseColWidth="10" defaultColWidth="10" defaultRowHeight="16.5" customHeight="1"/>
  <cols>
    <col min="1" max="1" width="3.6640625" customWidth="1"/>
    <col min="2" max="2" width="8.1640625" style="188" customWidth="1"/>
    <col min="3" max="3" width="6.83203125" style="212" customWidth="1"/>
    <col min="4" max="4" width="8.33203125" customWidth="1"/>
    <col min="5" max="5" width="4.83203125" customWidth="1"/>
    <col min="6" max="6" width="13.6640625" customWidth="1"/>
    <col min="7" max="7" width="14.6640625" style="59" customWidth="1"/>
    <col min="8" max="8" width="18.6640625" style="59" customWidth="1"/>
    <col min="9" max="9" width="18.6640625" style="55" customWidth="1"/>
    <col min="10" max="10" width="10" style="20"/>
    <col min="11" max="11" width="3.5" customWidth="1"/>
    <col min="13" max="13" width="11" customWidth="1"/>
    <col min="14" max="14" width="10.6640625" customWidth="1"/>
    <col min="15" max="15" width="9.83203125" customWidth="1"/>
    <col min="16" max="16" width="9.6640625" customWidth="1"/>
    <col min="17" max="17" width="10" customWidth="1"/>
    <col min="18" max="18" width="9.6640625" customWidth="1"/>
    <col min="19" max="19" width="9.5" customWidth="1"/>
    <col min="20" max="27" width="10" customWidth="1"/>
    <col min="28" max="28" width="12.33203125" customWidth="1"/>
    <col min="29" max="29" width="11.1640625" customWidth="1"/>
    <col min="30" max="30" width="11.6640625" customWidth="1"/>
    <col min="31" max="37" width="11.1640625" customWidth="1"/>
    <col min="38" max="38" width="11.1640625" style="159" customWidth="1"/>
    <col min="39" max="39" width="3.1640625" customWidth="1"/>
    <col min="40" max="40" width="10" style="19" customWidth="1"/>
    <col min="41" max="43" width="9.6640625" style="19" customWidth="1"/>
    <col min="44" max="45" width="9.33203125" style="19" customWidth="1"/>
    <col min="46" max="46" width="9.5" style="19" customWidth="1"/>
    <col min="47" max="55" width="9.1640625" style="19" customWidth="1"/>
    <col min="56" max="65" width="11.83203125" style="19" customWidth="1"/>
    <col min="66" max="66" width="11.83203125" style="159" customWidth="1"/>
  </cols>
  <sheetData>
    <row r="1" spans="1:88" ht="47.25" customHeight="1">
      <c r="A1" s="612" t="s">
        <v>1726</v>
      </c>
      <c r="B1" s="613"/>
      <c r="C1" s="614"/>
      <c r="D1" s="614"/>
      <c r="E1" s="614"/>
      <c r="F1" s="613"/>
      <c r="G1" s="620" t="s">
        <v>1727</v>
      </c>
      <c r="H1" s="621"/>
      <c r="I1" s="621"/>
      <c r="J1" s="35"/>
      <c r="K1" s="36"/>
      <c r="L1" s="618" t="s">
        <v>1728</v>
      </c>
      <c r="M1" s="619"/>
      <c r="N1" s="619"/>
      <c r="O1" s="619"/>
      <c r="P1" s="619"/>
      <c r="Q1" s="619"/>
      <c r="R1" s="619"/>
      <c r="S1" s="619"/>
      <c r="T1" s="619"/>
      <c r="U1" s="619"/>
      <c r="V1" s="619"/>
      <c r="W1" s="619"/>
      <c r="X1" s="619"/>
      <c r="Y1" s="619"/>
      <c r="Z1" s="619"/>
      <c r="AA1" s="619"/>
      <c r="AB1" s="619"/>
      <c r="AC1" s="619"/>
      <c r="AD1" s="619"/>
      <c r="AE1" s="619"/>
      <c r="AF1" s="619"/>
      <c r="AG1" s="619"/>
      <c r="AH1" s="619"/>
      <c r="AI1" s="53"/>
      <c r="AJ1" s="53"/>
      <c r="AK1" s="53"/>
      <c r="AL1" s="160"/>
      <c r="AM1" s="34"/>
      <c r="AN1" s="617" t="s">
        <v>1729</v>
      </c>
      <c r="AO1" s="617"/>
      <c r="AP1" s="617"/>
      <c r="AQ1" s="617"/>
      <c r="AR1" s="617"/>
      <c r="AS1" s="617"/>
      <c r="AT1" s="617"/>
      <c r="AU1" s="617"/>
      <c r="AV1" s="617"/>
      <c r="AW1" s="617"/>
      <c r="AX1" s="617"/>
      <c r="AY1" s="617"/>
      <c r="AZ1" s="617"/>
      <c r="BA1" s="617"/>
      <c r="BB1" s="617"/>
      <c r="BC1" s="617"/>
      <c r="BD1" s="617"/>
      <c r="BE1" s="617"/>
      <c r="BF1" s="617"/>
      <c r="BG1" s="617"/>
      <c r="BH1" s="617"/>
      <c r="BI1" s="617"/>
      <c r="BJ1" s="617"/>
      <c r="BK1" s="52"/>
      <c r="BL1" s="52"/>
      <c r="BM1" s="52"/>
      <c r="BN1" s="163"/>
      <c r="BO1" s="612"/>
      <c r="BP1" s="614"/>
      <c r="BQ1" s="614"/>
      <c r="BR1" s="614"/>
      <c r="BS1" s="35"/>
      <c r="BT1" s="35"/>
      <c r="BU1" s="36"/>
      <c r="BV1" s="615" t="s">
        <v>1728</v>
      </c>
      <c r="BW1" s="614"/>
      <c r="BX1" s="614"/>
      <c r="BY1" s="614"/>
      <c r="BZ1" s="614"/>
      <c r="CA1" s="614"/>
      <c r="CB1" s="614"/>
      <c r="CC1" s="34"/>
      <c r="CD1" s="616" t="s">
        <v>1729</v>
      </c>
      <c r="CE1" s="614"/>
      <c r="CF1" s="614"/>
      <c r="CG1" s="614"/>
      <c r="CH1" s="614"/>
      <c r="CI1" s="614"/>
      <c r="CJ1" s="614"/>
    </row>
    <row r="2" spans="1:88" s="19" customFormat="1" ht="42" customHeight="1">
      <c r="B2" s="170" t="s">
        <v>3</v>
      </c>
      <c r="C2" s="211" t="s">
        <v>1730</v>
      </c>
      <c r="D2" s="21" t="s">
        <v>106</v>
      </c>
      <c r="E2" s="21" t="s">
        <v>107</v>
      </c>
      <c r="F2" s="21" t="s">
        <v>1731</v>
      </c>
      <c r="G2" s="67" t="s">
        <v>1732</v>
      </c>
      <c r="H2" s="67" t="s">
        <v>1733</v>
      </c>
      <c r="I2" s="68" t="s">
        <v>114</v>
      </c>
      <c r="J2" s="22" t="s">
        <v>111</v>
      </c>
      <c r="L2" s="23" t="s">
        <v>1734</v>
      </c>
      <c r="M2" s="23" t="s">
        <v>1735</v>
      </c>
      <c r="N2" s="23" t="s">
        <v>1736</v>
      </c>
      <c r="O2" s="23" t="s">
        <v>1737</v>
      </c>
      <c r="P2" s="23" t="s">
        <v>1738</v>
      </c>
      <c r="Q2" s="23" t="s">
        <v>1739</v>
      </c>
      <c r="R2" s="23" t="s">
        <v>1740</v>
      </c>
      <c r="S2" s="23" t="s">
        <v>1741</v>
      </c>
      <c r="T2" s="23" t="s">
        <v>1742</v>
      </c>
      <c r="U2" s="23" t="s">
        <v>1743</v>
      </c>
      <c r="V2" s="23" t="s">
        <v>1744</v>
      </c>
      <c r="W2" s="23" t="s">
        <v>1745</v>
      </c>
      <c r="X2" s="23" t="s">
        <v>1746</v>
      </c>
      <c r="Y2" s="23" t="s">
        <v>1747</v>
      </c>
      <c r="Z2" s="23" t="s">
        <v>1748</v>
      </c>
      <c r="AA2" s="23"/>
      <c r="AB2" s="23" t="s">
        <v>1749</v>
      </c>
      <c r="AC2" s="23" t="s">
        <v>1750</v>
      </c>
      <c r="AD2" s="23" t="s">
        <v>1751</v>
      </c>
      <c r="AE2" s="23" t="s">
        <v>1752</v>
      </c>
      <c r="AF2" s="23" t="s">
        <v>1753</v>
      </c>
      <c r="AG2" s="23" t="s">
        <v>1754</v>
      </c>
      <c r="AH2" s="23" t="s">
        <v>1755</v>
      </c>
      <c r="AI2" s="23" t="s">
        <v>1756</v>
      </c>
      <c r="AJ2" s="23" t="s">
        <v>1757</v>
      </c>
      <c r="AK2" s="23" t="s">
        <v>1758</v>
      </c>
      <c r="AL2" s="162" t="s">
        <v>1759</v>
      </c>
      <c r="AN2" s="23" t="str">
        <f t="shared" ref="AN2:BM2" si="0">L2</f>
        <v>入院采样第1次</v>
      </c>
      <c r="AO2" s="23" t="str">
        <f t="shared" si="0"/>
        <v>入院采样第2次</v>
      </c>
      <c r="AP2" s="23" t="str">
        <f t="shared" si="0"/>
        <v>入院采样第3次</v>
      </c>
      <c r="AQ2" s="23" t="str">
        <f t="shared" si="0"/>
        <v>入院采样第4次</v>
      </c>
      <c r="AR2" s="23" t="str">
        <f t="shared" si="0"/>
        <v>入院采样第5次</v>
      </c>
      <c r="AS2" s="23" t="str">
        <f t="shared" si="0"/>
        <v>入院采样第6次</v>
      </c>
      <c r="AT2" s="23" t="str">
        <f t="shared" si="0"/>
        <v>入院采样第7次</v>
      </c>
      <c r="AU2" s="23" t="str">
        <f t="shared" si="0"/>
        <v>入院采样第8次</v>
      </c>
      <c r="AV2" s="23" t="str">
        <f t="shared" si="0"/>
        <v>入院采样第9次</v>
      </c>
      <c r="AW2" s="23" t="str">
        <f t="shared" si="0"/>
        <v>入院采样第10次</v>
      </c>
      <c r="AX2" s="23" t="str">
        <f t="shared" si="0"/>
        <v>入院采样第11次</v>
      </c>
      <c r="AY2" s="23" t="str">
        <f t="shared" si="0"/>
        <v>入院采样第12次</v>
      </c>
      <c r="AZ2" s="23" t="str">
        <f t="shared" si="0"/>
        <v>入院采样第13次</v>
      </c>
      <c r="BA2" s="23" t="str">
        <f t="shared" si="0"/>
        <v>入院采样第14次</v>
      </c>
      <c r="BB2" s="23" t="str">
        <f t="shared" si="0"/>
        <v>入院采样第15次</v>
      </c>
      <c r="BC2" s="23">
        <f t="shared" si="0"/>
        <v>0</v>
      </c>
      <c r="BD2" s="23" t="str">
        <f t="shared" si="0"/>
        <v>手术/治疗后Day1</v>
      </c>
      <c r="BE2" s="23" t="str">
        <f t="shared" si="0"/>
        <v>手术/治疗后Day2</v>
      </c>
      <c r="BF2" s="23" t="str">
        <f t="shared" si="0"/>
        <v>手术/治疗后Day3</v>
      </c>
      <c r="BG2" s="23" t="str">
        <f t="shared" si="0"/>
        <v>手术/治疗后Day4</v>
      </c>
      <c r="BH2" s="23" t="str">
        <f t="shared" si="0"/>
        <v>手术/治疗后Day5</v>
      </c>
      <c r="BI2" s="23" t="str">
        <f t="shared" si="0"/>
        <v>手术/治疗后Day6</v>
      </c>
      <c r="BJ2" s="23" t="str">
        <f t="shared" si="0"/>
        <v>手术/治疗后Day7</v>
      </c>
      <c r="BK2" s="23" t="str">
        <f t="shared" si="0"/>
        <v>手术/治疗后Day8</v>
      </c>
      <c r="BL2" s="23" t="str">
        <f t="shared" si="0"/>
        <v>手术/治疗后Day9</v>
      </c>
      <c r="BM2" s="23" t="str">
        <f t="shared" si="0"/>
        <v>手术/治疗后Day10</v>
      </c>
      <c r="BN2" s="162" t="s">
        <v>1759</v>
      </c>
    </row>
    <row r="3" spans="1:88" s="1" customFormat="1" ht="6.75" customHeight="1">
      <c r="B3" s="171"/>
      <c r="C3" s="212"/>
      <c r="F3" s="44"/>
      <c r="G3" s="69"/>
      <c r="H3" s="69"/>
      <c r="I3" s="70"/>
      <c r="AL3" s="158"/>
      <c r="BN3" s="158"/>
    </row>
    <row r="4" spans="1:88" s="19" customFormat="1" ht="32.25" customHeight="1">
      <c r="A4" s="19">
        <v>1</v>
      </c>
      <c r="B4" s="172" t="s">
        <v>6</v>
      </c>
      <c r="C4" s="213">
        <f>姓名随机码对照!B2</f>
        <v>228</v>
      </c>
      <c r="D4" s="26" t="str">
        <f>姓名随机码对照!C2</f>
        <v>LITA</v>
      </c>
      <c r="E4" s="26" t="str">
        <f>登记表!F4</f>
        <v>男</v>
      </c>
      <c r="F4" s="62">
        <f>登记表!H4</f>
        <v>147654</v>
      </c>
      <c r="G4" s="71" t="s">
        <v>1760</v>
      </c>
      <c r="H4" s="72" t="s">
        <v>1761</v>
      </c>
      <c r="I4" s="73"/>
      <c r="J4" s="27">
        <f>登记表!J4</f>
        <v>44517</v>
      </c>
      <c r="L4" s="26" t="str">
        <f>登记表!N4</f>
        <v>ZS1E-Z ID#000001</v>
      </c>
      <c r="M4" s="26" t="str">
        <f>登记表!N6</f>
        <v>ZS1E-Z ID#000002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 t="str">
        <f>登记表!N17</f>
        <v>ZS1E-Z ID#000009</v>
      </c>
      <c r="AC4" s="26"/>
      <c r="AD4" s="26" t="str">
        <f>登记表!N22</f>
        <v>ZS1E-Z ID#000015</v>
      </c>
      <c r="AE4" s="26"/>
      <c r="AF4" s="26"/>
      <c r="AG4" s="41" t="str">
        <f>登记表!N35</f>
        <v>ZS1E-Z ID#000019</v>
      </c>
      <c r="AH4" s="26" t="str">
        <f>登记表!N38</f>
        <v>ZS1E-Z ID#000023</v>
      </c>
      <c r="AI4" s="26"/>
      <c r="AJ4" s="26"/>
      <c r="AK4" s="26"/>
      <c r="AL4" s="161"/>
      <c r="AN4" s="26" t="str">
        <f t="shared" ref="AN4:AS5" si="1">L4</f>
        <v>ZS1E-Z ID#000001</v>
      </c>
      <c r="AO4" s="26" t="str">
        <f t="shared" si="1"/>
        <v>ZS1E-Z ID#000002</v>
      </c>
      <c r="AP4" s="26">
        <f t="shared" si="1"/>
        <v>0</v>
      </c>
      <c r="AQ4" s="26">
        <f t="shared" si="1"/>
        <v>0</v>
      </c>
      <c r="AR4" s="26">
        <f t="shared" si="1"/>
        <v>0</v>
      </c>
      <c r="AS4" s="26">
        <f t="shared" si="1"/>
        <v>0</v>
      </c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 t="str">
        <f t="shared" ref="BD4:BF5" si="2">AB4</f>
        <v>ZS1E-Z ID#000009</v>
      </c>
      <c r="BE4" s="26">
        <f t="shared" si="2"/>
        <v>0</v>
      </c>
      <c r="BF4" s="26" t="str">
        <f t="shared" si="2"/>
        <v>ZS1E-Z ID#000015</v>
      </c>
      <c r="BG4" s="26"/>
      <c r="BH4" s="26">
        <f t="shared" ref="BH4:BJ5" si="3">AF4</f>
        <v>0</v>
      </c>
      <c r="BI4" s="26" t="str">
        <f t="shared" si="3"/>
        <v>ZS1E-Z ID#000019</v>
      </c>
      <c r="BJ4" s="26" t="str">
        <f t="shared" si="3"/>
        <v>ZS1E-Z ID#000023</v>
      </c>
      <c r="BK4" s="26"/>
      <c r="BL4" s="26"/>
      <c r="BM4" s="26"/>
      <c r="BN4" s="161"/>
    </row>
    <row r="5" spans="1:88" ht="32.25" customHeight="1">
      <c r="A5" s="19">
        <v>2</v>
      </c>
      <c r="B5" s="173" t="s">
        <v>15</v>
      </c>
      <c r="C5" s="213">
        <f>姓名随机码对照!B6</f>
        <v>231</v>
      </c>
      <c r="D5" s="26" t="str">
        <f>姓名随机码对照!C6</f>
        <v>YXYU</v>
      </c>
      <c r="E5" s="26"/>
      <c r="F5" s="62">
        <f>登记表!H7</f>
        <v>244143</v>
      </c>
      <c r="G5" s="74"/>
      <c r="H5" s="75"/>
      <c r="I5" s="76"/>
      <c r="J5" s="27">
        <f>登记表!J7</f>
        <v>44515</v>
      </c>
      <c r="L5" s="26" t="str">
        <f>登记表!N7</f>
        <v>ZS1E-Z ID#000003</v>
      </c>
      <c r="M5" s="42" t="s">
        <v>1762</v>
      </c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161"/>
      <c r="AN5" s="26" t="str">
        <f t="shared" si="1"/>
        <v>ZS1E-Z ID#000003</v>
      </c>
      <c r="AO5" s="26" t="str">
        <f t="shared" si="1"/>
        <v>无法手术，因此出院</v>
      </c>
      <c r="AP5" s="26">
        <f t="shared" si="1"/>
        <v>0</v>
      </c>
      <c r="AQ5" s="26">
        <f t="shared" si="1"/>
        <v>0</v>
      </c>
      <c r="AR5" s="26">
        <f t="shared" si="1"/>
        <v>0</v>
      </c>
      <c r="AS5" s="26">
        <f t="shared" si="1"/>
        <v>0</v>
      </c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>
        <f t="shared" si="2"/>
        <v>0</v>
      </c>
      <c r="BE5" s="26">
        <f t="shared" si="2"/>
        <v>0</v>
      </c>
      <c r="BF5" s="26">
        <f t="shared" si="2"/>
        <v>0</v>
      </c>
      <c r="BG5" s="26"/>
      <c r="BH5" s="26">
        <f t="shared" si="3"/>
        <v>0</v>
      </c>
      <c r="BI5" s="26">
        <f t="shared" si="3"/>
        <v>0</v>
      </c>
      <c r="BJ5" s="26">
        <f t="shared" si="3"/>
        <v>0</v>
      </c>
      <c r="BK5" s="26"/>
      <c r="BL5" s="26"/>
      <c r="BM5" s="26"/>
      <c r="BN5" s="161"/>
    </row>
    <row r="6" spans="1:88" s="19" customFormat="1" ht="32.25" customHeight="1">
      <c r="B6" s="174" t="str">
        <f>登记表!D263</f>
        <v>袁小元</v>
      </c>
      <c r="C6" s="214">
        <f>姓名随机码对照!B6</f>
        <v>231</v>
      </c>
      <c r="D6" s="48" t="str">
        <f>姓名随机码对照!C6</f>
        <v>YXYU</v>
      </c>
      <c r="E6" s="48" t="str">
        <f>登记表!F263</f>
        <v>女</v>
      </c>
      <c r="F6" s="54">
        <f>登记表!H263</f>
        <v>244143</v>
      </c>
      <c r="G6" s="60"/>
      <c r="H6" s="60"/>
      <c r="I6" s="122" t="s">
        <v>1763</v>
      </c>
      <c r="J6" s="46">
        <f>登记表!J263</f>
        <v>44559</v>
      </c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108" t="str">
        <f>登记表!N263</f>
        <v>ZS1E-Z ID#000138</v>
      </c>
      <c r="AC6" s="93"/>
      <c r="AD6" s="93"/>
      <c r="AE6" s="93"/>
      <c r="AF6" s="93"/>
      <c r="AG6" s="93"/>
      <c r="AH6" s="93"/>
      <c r="AI6" s="93"/>
      <c r="AJ6" s="93"/>
      <c r="AK6" s="93"/>
      <c r="AL6" s="161"/>
      <c r="AN6" s="26" t="e">
        <f>#REF!</f>
        <v>#REF!</v>
      </c>
      <c r="AO6" s="26" t="e">
        <f>#REF!</f>
        <v>#REF!</v>
      </c>
      <c r="AP6" s="26" t="e">
        <f>#REF!</f>
        <v>#REF!</v>
      </c>
      <c r="AQ6" s="26" t="e">
        <f>#REF!</f>
        <v>#REF!</v>
      </c>
      <c r="AR6" s="26" t="e">
        <f>#REF!</f>
        <v>#REF!</v>
      </c>
      <c r="AS6" s="26" t="e">
        <f>#REF!</f>
        <v>#REF!</v>
      </c>
      <c r="AT6" s="26" t="e">
        <f>#REF!</f>
        <v>#REF!</v>
      </c>
      <c r="AU6" s="26" t="e">
        <f>#REF!</f>
        <v>#REF!</v>
      </c>
      <c r="AV6" s="26" t="e">
        <f>#REF!</f>
        <v>#REF!</v>
      </c>
      <c r="AW6" s="26" t="e">
        <f>#REF!</f>
        <v>#REF!</v>
      </c>
      <c r="AX6" s="26" t="e">
        <f>#REF!</f>
        <v>#REF!</v>
      </c>
      <c r="AY6" s="26" t="e">
        <f>#REF!</f>
        <v>#REF!</v>
      </c>
      <c r="AZ6" s="26" t="e">
        <f>#REF!</f>
        <v>#REF!</v>
      </c>
      <c r="BA6" s="26"/>
      <c r="BB6" s="26"/>
      <c r="BC6" s="26"/>
      <c r="BD6" s="26" t="e">
        <f>#REF!</f>
        <v>#REF!</v>
      </c>
      <c r="BE6" s="26" t="e">
        <f>#REF!</f>
        <v>#REF!</v>
      </c>
      <c r="BF6" s="26" t="e">
        <f>#REF!</f>
        <v>#REF!</v>
      </c>
      <c r="BG6" s="26"/>
      <c r="BH6" s="26" t="e">
        <f>#REF!</f>
        <v>#REF!</v>
      </c>
      <c r="BI6" s="26" t="e">
        <f>#REF!</f>
        <v>#REF!</v>
      </c>
      <c r="BJ6" s="26" t="e">
        <f>#REF!</f>
        <v>#REF!</v>
      </c>
      <c r="BK6" s="26" t="e">
        <f>#REF!</f>
        <v>#REF!</v>
      </c>
      <c r="BL6" s="26" t="e">
        <f>#REF!</f>
        <v>#REF!</v>
      </c>
      <c r="BM6" s="26" t="e">
        <f>#REF!</f>
        <v>#REF!</v>
      </c>
      <c r="BN6" s="161" t="e">
        <f>#REF!</f>
        <v>#REF!</v>
      </c>
    </row>
    <row r="7" spans="1:88" ht="32.25" customHeight="1">
      <c r="A7" s="19">
        <v>3</v>
      </c>
      <c r="B7" s="175" t="s">
        <v>151</v>
      </c>
      <c r="C7" s="213">
        <f>姓名随机码对照!B3</f>
        <v>127</v>
      </c>
      <c r="D7" s="26" t="str">
        <f>姓名随机码对照!C3</f>
        <v>YWBI</v>
      </c>
      <c r="E7" s="26" t="s">
        <v>122</v>
      </c>
      <c r="F7" s="62">
        <f>登记表!H8</f>
        <v>217332</v>
      </c>
      <c r="G7" s="77" t="s">
        <v>1760</v>
      </c>
      <c r="H7" s="78" t="s">
        <v>1764</v>
      </c>
      <c r="I7" s="76"/>
      <c r="J7" s="27">
        <f>登记表!J8</f>
        <v>44516</v>
      </c>
      <c r="L7" s="26" t="str">
        <f>登记表!N8</f>
        <v>ZS1E-Z ID#000004</v>
      </c>
      <c r="M7" s="26" t="s">
        <v>578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 t="str">
        <f>登记表!N34</f>
        <v>ZS1E-Z ID#000021</v>
      </c>
      <c r="AC7" s="26"/>
      <c r="AD7" s="26" t="str">
        <f>登记表!N41</f>
        <v>ZS1E-Z ID#000024</v>
      </c>
      <c r="AE7" s="26"/>
      <c r="AF7" s="26"/>
      <c r="AG7" s="26" t="str">
        <f>登记表!N55</f>
        <v>ZS1E-Z ID#000036</v>
      </c>
      <c r="AH7" s="26"/>
      <c r="AI7" s="26"/>
      <c r="AJ7" s="26"/>
      <c r="AK7" s="26"/>
      <c r="AL7" s="161"/>
      <c r="AN7" s="26" t="str">
        <f t="shared" ref="AN7:AS7" si="4">L7</f>
        <v>ZS1E-Z ID#000004</v>
      </c>
      <c r="AO7" s="26" t="str">
        <f t="shared" si="4"/>
        <v/>
      </c>
      <c r="AP7" s="26">
        <f t="shared" si="4"/>
        <v>0</v>
      </c>
      <c r="AQ7" s="26">
        <f t="shared" si="4"/>
        <v>0</v>
      </c>
      <c r="AR7" s="26">
        <f t="shared" si="4"/>
        <v>0</v>
      </c>
      <c r="AS7" s="26">
        <f t="shared" si="4"/>
        <v>0</v>
      </c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 t="str">
        <f t="shared" ref="BD7:BF8" si="5">AB7</f>
        <v>ZS1E-Z ID#000021</v>
      </c>
      <c r="BE7" s="26">
        <f t="shared" si="5"/>
        <v>0</v>
      </c>
      <c r="BF7" s="26" t="str">
        <f t="shared" si="5"/>
        <v>ZS1E-Z ID#000024</v>
      </c>
      <c r="BG7" s="26"/>
      <c r="BH7" s="26">
        <f t="shared" ref="BH7:BH28" si="6">AF7</f>
        <v>0</v>
      </c>
      <c r="BI7" s="26" t="str">
        <f t="shared" ref="BI7:BI28" si="7">AG7</f>
        <v>ZS1E-Z ID#000036</v>
      </c>
      <c r="BJ7" s="26">
        <f t="shared" ref="BJ7:BJ28" si="8">AH7</f>
        <v>0</v>
      </c>
      <c r="BK7" s="26"/>
      <c r="BL7" s="26"/>
      <c r="BM7" s="26"/>
      <c r="BN7" s="161"/>
    </row>
    <row r="8" spans="1:88" s="19" customFormat="1" ht="32.25" customHeight="1">
      <c r="A8" s="19">
        <v>4</v>
      </c>
      <c r="B8" s="176" t="s">
        <v>19</v>
      </c>
      <c r="C8" s="213">
        <f>姓名随机码对照!B8</f>
        <v>197</v>
      </c>
      <c r="D8" s="26" t="str">
        <f>姓名随机码对照!C8</f>
        <v>WRHU</v>
      </c>
      <c r="E8" s="26" t="s">
        <v>162</v>
      </c>
      <c r="F8" s="62">
        <f>登记表!H19</f>
        <v>235378</v>
      </c>
      <c r="G8" s="77" t="s">
        <v>1765</v>
      </c>
      <c r="H8" s="91" t="s">
        <v>1766</v>
      </c>
      <c r="I8" s="76"/>
      <c r="J8" s="27">
        <f>登记表!J19</f>
        <v>44515</v>
      </c>
      <c r="L8" s="26" t="str">
        <f>登记表!N19</f>
        <v>ZS1E-Z ID#000011</v>
      </c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 t="str">
        <f>登记表!N36</f>
        <v>ZS1E-Z ID#000022</v>
      </c>
      <c r="AC8" s="26"/>
      <c r="AD8" s="26" t="str">
        <f>登记表!N42</f>
        <v>ZS1E-Z ID#000027</v>
      </c>
      <c r="AE8" s="26"/>
      <c r="AF8" s="26"/>
      <c r="AG8" s="26" t="str">
        <f>登记表!N56</f>
        <v>ZS1E-Z ID#000037</v>
      </c>
      <c r="AH8" s="26"/>
      <c r="AI8" s="26"/>
      <c r="AJ8" s="26"/>
      <c r="AK8" s="26"/>
      <c r="AL8" s="161"/>
      <c r="AN8" s="26" t="str">
        <f>L12</f>
        <v>ZS1E-Z ID#000017</v>
      </c>
      <c r="AO8" s="26">
        <f t="shared" ref="AO8:AO28" si="9">M8</f>
        <v>0</v>
      </c>
      <c r="AP8" s="26">
        <f t="shared" ref="AP8:AP28" si="10">N8</f>
        <v>0</v>
      </c>
      <c r="AQ8" s="26">
        <f t="shared" ref="AQ8:AQ28" si="11">O8</f>
        <v>0</v>
      </c>
      <c r="AR8" s="26">
        <f t="shared" ref="AR8:AR28" si="12">P8</f>
        <v>0</v>
      </c>
      <c r="AS8" s="26">
        <f t="shared" ref="AS8:AS28" si="13">Q8</f>
        <v>0</v>
      </c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 t="str">
        <f t="shared" si="5"/>
        <v>ZS1E-Z ID#000022</v>
      </c>
      <c r="BE8" s="26">
        <f t="shared" si="5"/>
        <v>0</v>
      </c>
      <c r="BF8" s="26" t="str">
        <f t="shared" si="5"/>
        <v>ZS1E-Z ID#000027</v>
      </c>
      <c r="BG8" s="26"/>
      <c r="BH8" s="26">
        <f t="shared" si="6"/>
        <v>0</v>
      </c>
      <c r="BI8" s="26" t="str">
        <f t="shared" si="7"/>
        <v>ZS1E-Z ID#000037</v>
      </c>
      <c r="BJ8" s="26">
        <f t="shared" si="8"/>
        <v>0</v>
      </c>
      <c r="BK8" s="26"/>
      <c r="BL8" s="26"/>
      <c r="BM8" s="26"/>
      <c r="BN8" s="161"/>
    </row>
    <row r="9" spans="1:88" ht="32.25" customHeight="1">
      <c r="A9" s="19">
        <v>5</v>
      </c>
      <c r="B9" s="177" t="s">
        <v>11</v>
      </c>
      <c r="C9" s="213">
        <f>姓名随机码对照!B4</f>
        <v>120</v>
      </c>
      <c r="D9" s="26" t="str">
        <f>姓名随机码对照!C4</f>
        <v>GXYI</v>
      </c>
      <c r="E9" s="26"/>
      <c r="F9" s="62">
        <f>登记表!H9</f>
        <v>244227</v>
      </c>
      <c r="G9" s="77" t="s">
        <v>1767</v>
      </c>
      <c r="H9" s="78" t="s">
        <v>1768</v>
      </c>
      <c r="I9" s="76"/>
      <c r="J9" s="27">
        <f>登记表!J9</f>
        <v>44517</v>
      </c>
      <c r="L9" s="26" t="str">
        <f>登记表!N9</f>
        <v>ZS1E-Z ID#000005</v>
      </c>
      <c r="M9" s="26"/>
      <c r="N9" s="26"/>
      <c r="O9" s="26"/>
      <c r="P9" s="26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 t="s">
        <v>1769</v>
      </c>
      <c r="AC9" s="26"/>
      <c r="AD9" s="26" t="str">
        <f>登记表!N52</f>
        <v>ZS1E-Z ID#000033</v>
      </c>
      <c r="AE9" s="26"/>
      <c r="AF9" s="26"/>
      <c r="AG9" s="26"/>
      <c r="AH9" s="26"/>
      <c r="AI9" s="26"/>
      <c r="AJ9" s="26"/>
      <c r="AK9" s="26"/>
      <c r="AL9" s="161"/>
      <c r="AN9" s="26" t="str">
        <f>L9</f>
        <v>ZS1E-Z ID#000005</v>
      </c>
      <c r="AO9" s="26">
        <f t="shared" si="9"/>
        <v>0</v>
      </c>
      <c r="AP9" s="26">
        <f t="shared" si="10"/>
        <v>0</v>
      </c>
      <c r="AQ9" s="26">
        <f t="shared" si="11"/>
        <v>0</v>
      </c>
      <c r="AR9" s="26">
        <f t="shared" si="12"/>
        <v>0</v>
      </c>
      <c r="AS9" s="26">
        <f t="shared" si="13"/>
        <v>0</v>
      </c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 t="s">
        <v>1769</v>
      </c>
      <c r="BE9" s="26">
        <f t="shared" ref="BE9:BE28" si="14">AC9</f>
        <v>0</v>
      </c>
      <c r="BF9" s="26" t="str">
        <f t="shared" ref="BF9:BF28" si="15">AD9</f>
        <v>ZS1E-Z ID#000033</v>
      </c>
      <c r="BG9" s="26"/>
      <c r="BH9" s="26">
        <f t="shared" si="6"/>
        <v>0</v>
      </c>
      <c r="BI9" s="26">
        <f t="shared" si="7"/>
        <v>0</v>
      </c>
      <c r="BJ9" s="26">
        <f t="shared" si="8"/>
        <v>0</v>
      </c>
      <c r="BK9" s="26"/>
      <c r="BL9" s="26"/>
      <c r="BM9" s="26"/>
      <c r="BN9" s="161"/>
    </row>
    <row r="10" spans="1:88" ht="32.25" customHeight="1">
      <c r="A10" s="19">
        <v>6</v>
      </c>
      <c r="B10" s="177" t="s">
        <v>17</v>
      </c>
      <c r="C10" s="213">
        <f>姓名随机码对照!B7</f>
        <v>167</v>
      </c>
      <c r="D10" s="26" t="str">
        <f>姓名随机码对照!C7</f>
        <v>GSWU</v>
      </c>
      <c r="E10" s="26" t="s">
        <v>122</v>
      </c>
      <c r="F10" s="62">
        <f>登记表!H18</f>
        <v>244291</v>
      </c>
      <c r="G10" s="77" t="s">
        <v>1760</v>
      </c>
      <c r="H10" s="78" t="s">
        <v>1770</v>
      </c>
      <c r="I10" s="76"/>
      <c r="J10" s="27">
        <f>登记表!J18</f>
        <v>44519</v>
      </c>
      <c r="L10" s="26" t="str">
        <f>登记表!N18</f>
        <v>ZS1E-Z ID#000010</v>
      </c>
      <c r="M10" s="42" t="s">
        <v>1762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161"/>
      <c r="AN10" s="26" t="str">
        <f>L10</f>
        <v>ZS1E-Z ID#000010</v>
      </c>
      <c r="AO10" s="26" t="str">
        <f t="shared" si="9"/>
        <v>无法手术，因此出院</v>
      </c>
      <c r="AP10" s="26">
        <f t="shared" si="10"/>
        <v>0</v>
      </c>
      <c r="AQ10" s="26">
        <f t="shared" si="11"/>
        <v>0</v>
      </c>
      <c r="AR10" s="26">
        <f t="shared" si="12"/>
        <v>0</v>
      </c>
      <c r="AS10" s="26">
        <f t="shared" si="13"/>
        <v>0</v>
      </c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>
        <f>AB10</f>
        <v>0</v>
      </c>
      <c r="BE10" s="26">
        <f t="shared" si="14"/>
        <v>0</v>
      </c>
      <c r="BF10" s="26">
        <f t="shared" si="15"/>
        <v>0</v>
      </c>
      <c r="BG10" s="26"/>
      <c r="BH10" s="26">
        <f t="shared" si="6"/>
        <v>0</v>
      </c>
      <c r="BI10" s="26">
        <f t="shared" si="7"/>
        <v>0</v>
      </c>
      <c r="BJ10" s="26">
        <f t="shared" si="8"/>
        <v>0</v>
      </c>
      <c r="BK10" s="26"/>
      <c r="BL10" s="26"/>
      <c r="BM10" s="26"/>
      <c r="BN10" s="161"/>
    </row>
    <row r="11" spans="1:88" ht="32.25" customHeight="1">
      <c r="A11" s="19">
        <v>7</v>
      </c>
      <c r="B11" s="177" t="s">
        <v>23</v>
      </c>
      <c r="C11" s="213">
        <f>姓名随机码对照!B10</f>
        <v>52</v>
      </c>
      <c r="D11" s="26" t="str">
        <f>姓名随机码对照!C10</f>
        <v>WJZH</v>
      </c>
      <c r="E11" s="26" t="s">
        <v>162</v>
      </c>
      <c r="F11" s="62">
        <f>登记表!H31</f>
        <v>244423</v>
      </c>
      <c r="G11" s="77" t="s">
        <v>1760</v>
      </c>
      <c r="H11" s="78" t="s">
        <v>1771</v>
      </c>
      <c r="I11" s="76"/>
      <c r="J11" s="27">
        <f>登记表!J31</f>
        <v>44523</v>
      </c>
      <c r="L11" s="26" t="str">
        <f>登记表!N31</f>
        <v>ZS1E-Z ID#000018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 t="str">
        <f>登记表!N69</f>
        <v>ZS1E-Z ID#000077</v>
      </c>
      <c r="AD11" s="26" t="str">
        <f>登记表!N70</f>
        <v>ZS1E-Z ID#000075</v>
      </c>
      <c r="AE11" s="26"/>
      <c r="AF11" s="26"/>
      <c r="AG11" s="26"/>
      <c r="AH11" s="26"/>
      <c r="AI11" s="26"/>
      <c r="AJ11" s="26"/>
      <c r="AK11" s="26"/>
      <c r="AL11" s="161"/>
      <c r="AN11" s="26" t="str">
        <f>L11</f>
        <v>ZS1E-Z ID#000018</v>
      </c>
      <c r="AO11" s="26">
        <f t="shared" si="9"/>
        <v>0</v>
      </c>
      <c r="AP11" s="26">
        <f t="shared" si="10"/>
        <v>0</v>
      </c>
      <c r="AQ11" s="26">
        <f t="shared" si="11"/>
        <v>0</v>
      </c>
      <c r="AR11" s="26">
        <f t="shared" si="12"/>
        <v>0</v>
      </c>
      <c r="AS11" s="26">
        <f t="shared" si="13"/>
        <v>0</v>
      </c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>
        <f>AB11</f>
        <v>0</v>
      </c>
      <c r="BE11" s="26" t="str">
        <f t="shared" si="14"/>
        <v>ZS1E-Z ID#000077</v>
      </c>
      <c r="BF11" s="26" t="str">
        <f t="shared" si="15"/>
        <v>ZS1E-Z ID#000075</v>
      </c>
      <c r="BG11" s="26"/>
      <c r="BH11" s="26">
        <f t="shared" si="6"/>
        <v>0</v>
      </c>
      <c r="BI11" s="26">
        <f t="shared" si="7"/>
        <v>0</v>
      </c>
      <c r="BJ11" s="26">
        <f t="shared" si="8"/>
        <v>0</v>
      </c>
      <c r="BK11" s="26"/>
      <c r="BL11" s="26"/>
      <c r="BM11" s="26"/>
      <c r="BN11" s="161"/>
    </row>
    <row r="12" spans="1:88" ht="32.25" customHeight="1">
      <c r="A12" s="19">
        <v>8</v>
      </c>
      <c r="B12" s="177" t="s">
        <v>21</v>
      </c>
      <c r="C12" s="213">
        <f>姓名随机码对照!B9</f>
        <v>30</v>
      </c>
      <c r="D12" s="26" t="str">
        <f>姓名随机码对照!C9</f>
        <v>HYWE</v>
      </c>
      <c r="E12" s="26" t="s">
        <v>162</v>
      </c>
      <c r="F12" s="62">
        <f>登记表!H32</f>
        <v>193816</v>
      </c>
      <c r="G12" s="77" t="s">
        <v>1760</v>
      </c>
      <c r="H12" s="78" t="s">
        <v>1772</v>
      </c>
      <c r="I12" s="76"/>
      <c r="J12" s="27">
        <f>登记表!J32</f>
        <v>44523</v>
      </c>
      <c r="L12" s="26" t="str">
        <f>登记表!N32</f>
        <v>ZS1E-Z ID#000017</v>
      </c>
      <c r="M12" s="26"/>
      <c r="N12" s="26"/>
      <c r="O12" s="26"/>
      <c r="P12" s="26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 t="s">
        <v>1773</v>
      </c>
      <c r="AC12" s="26" t="str">
        <f>登记表!N53</f>
        <v>ZS1E-Z ID#000035</v>
      </c>
      <c r="AD12" s="26" t="str">
        <f>登记表!N57</f>
        <v>ZS1E-Z ID#000040</v>
      </c>
      <c r="AE12" s="26"/>
      <c r="AF12" s="26"/>
      <c r="AG12" s="26" t="str">
        <f>登记表!N67</f>
        <v>ZS1E-Z ID#000076</v>
      </c>
      <c r="AH12" s="26"/>
      <c r="AI12" s="26"/>
      <c r="AJ12" s="26"/>
      <c r="AK12" s="26"/>
      <c r="AL12" s="161"/>
      <c r="AN12" s="26" t="str">
        <f>L12</f>
        <v>ZS1E-Z ID#000017</v>
      </c>
      <c r="AO12" s="26">
        <f t="shared" si="9"/>
        <v>0</v>
      </c>
      <c r="AP12" s="26">
        <f t="shared" si="10"/>
        <v>0</v>
      </c>
      <c r="AQ12" s="26">
        <f t="shared" si="11"/>
        <v>0</v>
      </c>
      <c r="AR12" s="26">
        <f t="shared" si="12"/>
        <v>0</v>
      </c>
      <c r="AS12" s="26">
        <f t="shared" si="13"/>
        <v>0</v>
      </c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 t="s">
        <v>1773</v>
      </c>
      <c r="BE12" s="26" t="str">
        <f t="shared" si="14"/>
        <v>ZS1E-Z ID#000035</v>
      </c>
      <c r="BF12" s="26" t="str">
        <f t="shared" si="15"/>
        <v>ZS1E-Z ID#000040</v>
      </c>
      <c r="BG12" s="26"/>
      <c r="BH12" s="26">
        <f t="shared" si="6"/>
        <v>0</v>
      </c>
      <c r="BI12" s="26" t="str">
        <f t="shared" si="7"/>
        <v>ZS1E-Z ID#000076</v>
      </c>
      <c r="BJ12" s="26">
        <f t="shared" si="8"/>
        <v>0</v>
      </c>
      <c r="BK12" s="26"/>
      <c r="BL12" s="26"/>
      <c r="BM12" s="26"/>
      <c r="BN12" s="161"/>
    </row>
    <row r="13" spans="1:88" ht="45.75" customHeight="1">
      <c r="A13" s="19">
        <v>9</v>
      </c>
      <c r="B13" s="178" t="s">
        <v>25</v>
      </c>
      <c r="C13" s="213">
        <f>姓名随机码对照!B11</f>
        <v>311</v>
      </c>
      <c r="D13" s="26" t="str">
        <f>姓名随机码对照!C11</f>
        <v>ZHJI</v>
      </c>
      <c r="E13" s="26" t="s">
        <v>162</v>
      </c>
      <c r="F13" s="62">
        <f>登记表!H43</f>
        <v>244283</v>
      </c>
      <c r="G13" s="77" t="s">
        <v>1774</v>
      </c>
      <c r="H13" s="75"/>
      <c r="I13" s="76" t="s">
        <v>1775</v>
      </c>
      <c r="J13" s="27">
        <f>登记表!J43</f>
        <v>44519</v>
      </c>
      <c r="L13" s="26" t="str">
        <f>登记表!N43</f>
        <v>ZS1E-Z ID#000026</v>
      </c>
      <c r="M13" s="42" t="s">
        <v>1762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161"/>
      <c r="AN13" s="26" t="str">
        <f>L13</f>
        <v>ZS1E-Z ID#000026</v>
      </c>
      <c r="AO13" s="26" t="str">
        <f t="shared" si="9"/>
        <v>无法手术，因此出院</v>
      </c>
      <c r="AP13" s="26">
        <f t="shared" si="10"/>
        <v>0</v>
      </c>
      <c r="AQ13" s="26">
        <f t="shared" si="11"/>
        <v>0</v>
      </c>
      <c r="AR13" s="26">
        <f t="shared" si="12"/>
        <v>0</v>
      </c>
      <c r="AS13" s="26">
        <f t="shared" si="13"/>
        <v>0</v>
      </c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>
        <f t="shared" ref="BD13:BD28" si="16">AB13</f>
        <v>0</v>
      </c>
      <c r="BE13" s="26">
        <f t="shared" si="14"/>
        <v>0</v>
      </c>
      <c r="BF13" s="26">
        <f t="shared" si="15"/>
        <v>0</v>
      </c>
      <c r="BG13" s="26"/>
      <c r="BH13" s="26">
        <f t="shared" si="6"/>
        <v>0</v>
      </c>
      <c r="BI13" s="26">
        <f t="shared" si="7"/>
        <v>0</v>
      </c>
      <c r="BJ13" s="26">
        <f t="shared" si="8"/>
        <v>0</v>
      </c>
      <c r="BK13" s="26"/>
      <c r="BL13" s="26"/>
      <c r="BM13" s="26"/>
      <c r="BN13" s="161"/>
    </row>
    <row r="14" spans="1:88" ht="32.25" customHeight="1">
      <c r="A14" s="19">
        <v>10</v>
      </c>
      <c r="B14" s="179" t="s">
        <v>27</v>
      </c>
      <c r="C14" s="213">
        <f>姓名随机码对照!B12</f>
        <v>288</v>
      </c>
      <c r="D14" s="26" t="str">
        <f>姓名随机码对照!C12</f>
        <v>ZYPI</v>
      </c>
      <c r="E14" s="26" t="s">
        <v>162</v>
      </c>
      <c r="F14" s="62">
        <f>登记表!H44</f>
        <v>244511</v>
      </c>
      <c r="G14" s="77" t="s">
        <v>1776</v>
      </c>
      <c r="H14" s="75"/>
      <c r="I14" s="76"/>
      <c r="J14" s="27">
        <f>登记表!J44</f>
        <v>44524</v>
      </c>
      <c r="L14" s="114" t="s">
        <v>1777</v>
      </c>
      <c r="M14" s="26" t="str">
        <f>登记表!N61</f>
        <v>ZS1E-Z ID#000041</v>
      </c>
      <c r="N14" s="41" t="str">
        <f>登记表!N68</f>
        <v>ZS1E-Z ID#000074</v>
      </c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161"/>
      <c r="AN14" s="26" t="str">
        <f>登记表!N44</f>
        <v>ZS1E-Z ID#000025</v>
      </c>
      <c r="AO14" s="26" t="str">
        <f t="shared" si="9"/>
        <v>ZS1E-Z ID#000041</v>
      </c>
      <c r="AP14" s="26" t="str">
        <f t="shared" si="10"/>
        <v>ZS1E-Z ID#000074</v>
      </c>
      <c r="AQ14" s="26">
        <f t="shared" si="11"/>
        <v>0</v>
      </c>
      <c r="AR14" s="26">
        <f t="shared" si="12"/>
        <v>0</v>
      </c>
      <c r="AS14" s="26">
        <f t="shared" si="13"/>
        <v>0</v>
      </c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>
        <f t="shared" si="16"/>
        <v>0</v>
      </c>
      <c r="BE14" s="26">
        <f t="shared" si="14"/>
        <v>0</v>
      </c>
      <c r="BF14" s="26">
        <f t="shared" si="15"/>
        <v>0</v>
      </c>
      <c r="BG14" s="26"/>
      <c r="BH14" s="26">
        <f t="shared" si="6"/>
        <v>0</v>
      </c>
      <c r="BI14" s="26">
        <f t="shared" si="7"/>
        <v>0</v>
      </c>
      <c r="BJ14" s="26">
        <f t="shared" si="8"/>
        <v>0</v>
      </c>
      <c r="BK14" s="26"/>
      <c r="BL14" s="26"/>
      <c r="BM14" s="26"/>
      <c r="BN14" s="161"/>
    </row>
    <row r="15" spans="1:88" s="19" customFormat="1" ht="32.25" customHeight="1">
      <c r="A15" s="19">
        <v>11</v>
      </c>
      <c r="B15" s="180" t="s">
        <v>29</v>
      </c>
      <c r="C15" s="213">
        <f>姓名随机码对照!B13</f>
        <v>180</v>
      </c>
      <c r="D15" s="26" t="str">
        <f>姓名随机码对照!C13</f>
        <v>WJJI</v>
      </c>
      <c r="E15" s="26" t="s">
        <v>162</v>
      </c>
      <c r="F15" s="62">
        <f>登记表!H46</f>
        <v>243961</v>
      </c>
      <c r="G15" s="77" t="s">
        <v>1778</v>
      </c>
      <c r="H15" s="78" t="s">
        <v>1779</v>
      </c>
      <c r="I15" s="76"/>
      <c r="J15" s="27">
        <f>登记表!J46</f>
        <v>44526</v>
      </c>
      <c r="L15" s="26" t="str">
        <f>登记表!N46</f>
        <v>ZS1E-Z ID#000028</v>
      </c>
      <c r="M15" s="26" t="str">
        <f>登记表!N49</f>
        <v>ZS1E-Z ID#000030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161"/>
      <c r="AN15" s="26" t="str">
        <f t="shared" ref="AN15:AN28" si="17">L15</f>
        <v>ZS1E-Z ID#000028</v>
      </c>
      <c r="AO15" s="26" t="str">
        <f t="shared" si="9"/>
        <v>ZS1E-Z ID#000030</v>
      </c>
      <c r="AP15" s="26">
        <f t="shared" si="10"/>
        <v>0</v>
      </c>
      <c r="AQ15" s="26">
        <f t="shared" si="11"/>
        <v>0</v>
      </c>
      <c r="AR15" s="26">
        <f t="shared" si="12"/>
        <v>0</v>
      </c>
      <c r="AS15" s="26">
        <f t="shared" si="13"/>
        <v>0</v>
      </c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>
        <f t="shared" si="16"/>
        <v>0</v>
      </c>
      <c r="BE15" s="26">
        <f t="shared" si="14"/>
        <v>0</v>
      </c>
      <c r="BF15" s="26">
        <f t="shared" si="15"/>
        <v>0</v>
      </c>
      <c r="BG15" s="26"/>
      <c r="BH15" s="26">
        <f t="shared" si="6"/>
        <v>0</v>
      </c>
      <c r="BI15" s="26">
        <f t="shared" si="7"/>
        <v>0</v>
      </c>
      <c r="BJ15" s="26">
        <f t="shared" si="8"/>
        <v>0</v>
      </c>
      <c r="BK15" s="26"/>
      <c r="BL15" s="26"/>
      <c r="BM15" s="26"/>
      <c r="BN15" s="161"/>
    </row>
    <row r="16" spans="1:88" s="19" customFormat="1" ht="32.25" customHeight="1">
      <c r="A16" s="19">
        <v>12</v>
      </c>
      <c r="B16" s="180" t="s">
        <v>1780</v>
      </c>
      <c r="C16" s="213">
        <f>姓名随机码对照!B15</f>
        <v>222</v>
      </c>
      <c r="D16" s="26" t="str">
        <f>姓名随机码对照!C15</f>
        <v>ZSJI</v>
      </c>
      <c r="E16" s="26" t="s">
        <v>122</v>
      </c>
      <c r="F16" s="62">
        <f>登记表!H47</f>
        <v>243997</v>
      </c>
      <c r="G16" s="77" t="s">
        <v>1778</v>
      </c>
      <c r="H16" s="78" t="s">
        <v>1781</v>
      </c>
      <c r="I16" s="76"/>
      <c r="J16" s="27">
        <f>登记表!J47</f>
        <v>44526</v>
      </c>
      <c r="L16" s="26" t="str">
        <f>登记表!N47</f>
        <v>ZS1E-Z ID#000029</v>
      </c>
      <c r="M16" s="26" t="str">
        <f>登记表!N50</f>
        <v>ZS1E-Z ID#000031</v>
      </c>
      <c r="N16" s="26" t="str">
        <f>登记表!N58</f>
        <v>ZS1E-Z ID#000038</v>
      </c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 t="str">
        <f>登记表!N78</f>
        <v>ZS1E-Z ID#000086</v>
      </c>
      <c r="AG16" s="26" t="str">
        <f>登记表!N83</f>
        <v>ZS1E-Z ID#000090</v>
      </c>
      <c r="AH16" s="26"/>
      <c r="AI16" s="26"/>
      <c r="AJ16" s="26"/>
      <c r="AK16" s="26"/>
      <c r="AL16" s="161"/>
      <c r="AN16" s="26" t="str">
        <f t="shared" si="17"/>
        <v>ZS1E-Z ID#000029</v>
      </c>
      <c r="AO16" s="26" t="str">
        <f t="shared" si="9"/>
        <v>ZS1E-Z ID#000031</v>
      </c>
      <c r="AP16" s="26" t="str">
        <f t="shared" si="10"/>
        <v>ZS1E-Z ID#000038</v>
      </c>
      <c r="AQ16" s="26">
        <f t="shared" si="11"/>
        <v>0</v>
      </c>
      <c r="AR16" s="26">
        <f t="shared" si="12"/>
        <v>0</v>
      </c>
      <c r="AS16" s="26">
        <f t="shared" si="13"/>
        <v>0</v>
      </c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>
        <f t="shared" si="16"/>
        <v>0</v>
      </c>
      <c r="BE16" s="26">
        <f t="shared" si="14"/>
        <v>0</v>
      </c>
      <c r="BF16" s="26">
        <f t="shared" si="15"/>
        <v>0</v>
      </c>
      <c r="BG16" s="26"/>
      <c r="BH16" s="26" t="str">
        <f t="shared" si="6"/>
        <v>ZS1E-Z ID#000086</v>
      </c>
      <c r="BI16" s="26" t="str">
        <f t="shared" si="7"/>
        <v>ZS1E-Z ID#000090</v>
      </c>
      <c r="BJ16" s="26">
        <f t="shared" si="8"/>
        <v>0</v>
      </c>
      <c r="BK16" s="26"/>
      <c r="BL16" s="26"/>
      <c r="BM16" s="26"/>
      <c r="BN16" s="161"/>
    </row>
    <row r="17" spans="1:66" s="19" customFormat="1" ht="32.25" customHeight="1">
      <c r="A17" s="19">
        <v>13</v>
      </c>
      <c r="B17" s="179" t="s">
        <v>31</v>
      </c>
      <c r="C17" s="213">
        <f>姓名随机码对照!B14</f>
        <v>130</v>
      </c>
      <c r="D17" s="26" t="str">
        <f>姓名随机码对照!C14</f>
        <v>ZLYI</v>
      </c>
      <c r="E17" s="26" t="s">
        <v>162</v>
      </c>
      <c r="F17" s="62">
        <f>登记表!H51</f>
        <v>244599</v>
      </c>
      <c r="G17" s="77" t="s">
        <v>1776</v>
      </c>
      <c r="H17" s="75"/>
      <c r="I17" s="76"/>
      <c r="J17" s="27">
        <f>登记表!J51</f>
        <v>44526</v>
      </c>
      <c r="L17" s="26" t="str">
        <f>登记表!N51</f>
        <v>ZS1E-Z ID#000032</v>
      </c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41" t="str">
        <f>登记表!N65</f>
        <v>ZS1E-Z ID#000072</v>
      </c>
      <c r="AE17" s="26"/>
      <c r="AF17" s="26"/>
      <c r="AG17" s="26"/>
      <c r="AH17" s="26"/>
      <c r="AI17" s="26"/>
      <c r="AJ17" s="26"/>
      <c r="AK17" s="26"/>
      <c r="AL17" s="161"/>
      <c r="AN17" s="26" t="str">
        <f t="shared" si="17"/>
        <v>ZS1E-Z ID#000032</v>
      </c>
      <c r="AO17" s="26">
        <f t="shared" si="9"/>
        <v>0</v>
      </c>
      <c r="AP17" s="26">
        <f t="shared" si="10"/>
        <v>0</v>
      </c>
      <c r="AQ17" s="26">
        <f t="shared" si="11"/>
        <v>0</v>
      </c>
      <c r="AR17" s="26">
        <f t="shared" si="12"/>
        <v>0</v>
      </c>
      <c r="AS17" s="26">
        <f t="shared" si="13"/>
        <v>0</v>
      </c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>
        <f t="shared" si="16"/>
        <v>0</v>
      </c>
      <c r="BE17" s="26">
        <f t="shared" si="14"/>
        <v>0</v>
      </c>
      <c r="BF17" s="26" t="str">
        <f t="shared" si="15"/>
        <v>ZS1E-Z ID#000072</v>
      </c>
      <c r="BG17" s="26"/>
      <c r="BH17" s="26">
        <f t="shared" si="6"/>
        <v>0</v>
      </c>
      <c r="BI17" s="26">
        <f t="shared" si="7"/>
        <v>0</v>
      </c>
      <c r="BJ17" s="26">
        <f t="shared" si="8"/>
        <v>0</v>
      </c>
      <c r="BK17" s="26"/>
      <c r="BL17" s="26"/>
      <c r="BM17" s="26"/>
      <c r="BN17" s="161"/>
    </row>
    <row r="18" spans="1:66" s="19" customFormat="1" ht="32.25" customHeight="1">
      <c r="A18" s="19">
        <v>14</v>
      </c>
      <c r="B18" s="177" t="s">
        <v>35</v>
      </c>
      <c r="C18" s="213">
        <f>姓名随机码对照!B16</f>
        <v>420</v>
      </c>
      <c r="D18" s="26" t="str">
        <f>姓名随机码对照!C16</f>
        <v>WTGU</v>
      </c>
      <c r="E18" s="26" t="s">
        <v>122</v>
      </c>
      <c r="F18" s="62">
        <f>登记表!H54</f>
        <v>244456</v>
      </c>
      <c r="G18" s="77" t="s">
        <v>1782</v>
      </c>
      <c r="H18" s="78" t="s">
        <v>1783</v>
      </c>
      <c r="I18" s="76"/>
      <c r="J18" s="27">
        <f>登记表!J54</f>
        <v>44523</v>
      </c>
      <c r="L18" s="26" t="str">
        <f>登记表!N54</f>
        <v>ZS1E-Z ID#000034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 t="str">
        <f>登记表!N161</f>
        <v>ZS1E-Z ID#000153</v>
      </c>
      <c r="AD18" s="26" t="str">
        <f>登记表!N176</f>
        <v>ZS1E-Z ID#000157</v>
      </c>
      <c r="AE18" s="26"/>
      <c r="AF18" s="26"/>
      <c r="AG18" s="26" t="str">
        <f>登记表!N190</f>
        <v>ZS1E-Z ID#000171</v>
      </c>
      <c r="AH18" s="26"/>
      <c r="AI18" s="26"/>
      <c r="AJ18" s="26"/>
      <c r="AK18" s="26"/>
      <c r="AL18" s="161"/>
      <c r="AN18" s="26" t="str">
        <f t="shared" si="17"/>
        <v>ZS1E-Z ID#000034</v>
      </c>
      <c r="AO18" s="26">
        <f t="shared" si="9"/>
        <v>0</v>
      </c>
      <c r="AP18" s="26">
        <f t="shared" si="10"/>
        <v>0</v>
      </c>
      <c r="AQ18" s="26">
        <f t="shared" si="11"/>
        <v>0</v>
      </c>
      <c r="AR18" s="26">
        <f t="shared" si="12"/>
        <v>0</v>
      </c>
      <c r="AS18" s="26">
        <f t="shared" si="13"/>
        <v>0</v>
      </c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>
        <f t="shared" si="16"/>
        <v>0</v>
      </c>
      <c r="BE18" s="26" t="str">
        <f t="shared" si="14"/>
        <v>ZS1E-Z ID#000153</v>
      </c>
      <c r="BF18" s="26" t="str">
        <f t="shared" si="15"/>
        <v>ZS1E-Z ID#000157</v>
      </c>
      <c r="BG18" s="26"/>
      <c r="BH18" s="26">
        <f t="shared" si="6"/>
        <v>0</v>
      </c>
      <c r="BI18" s="26" t="str">
        <f t="shared" si="7"/>
        <v>ZS1E-Z ID#000171</v>
      </c>
      <c r="BJ18" s="26">
        <f t="shared" si="8"/>
        <v>0</v>
      </c>
      <c r="BK18" s="26"/>
      <c r="BL18" s="26"/>
      <c r="BM18" s="26"/>
      <c r="BN18" s="161"/>
    </row>
    <row r="19" spans="1:66" s="19" customFormat="1" ht="32.25" customHeight="1">
      <c r="A19" s="19">
        <v>15</v>
      </c>
      <c r="B19" s="175" t="s">
        <v>1784</v>
      </c>
      <c r="C19" s="213">
        <f>姓名随机码对照!B17</f>
        <v>253</v>
      </c>
      <c r="D19" s="26" t="str">
        <f>姓名随机码对照!C17</f>
        <v>HWQI</v>
      </c>
      <c r="E19" s="26" t="s">
        <v>122</v>
      </c>
      <c r="F19" s="62">
        <f>登记表!H62</f>
        <v>244712</v>
      </c>
      <c r="G19" s="77" t="s">
        <v>1760</v>
      </c>
      <c r="H19" s="78" t="s">
        <v>1785</v>
      </c>
      <c r="I19" s="76"/>
      <c r="J19" s="27">
        <f>登记表!J62</f>
        <v>44530</v>
      </c>
      <c r="L19" s="26" t="str">
        <f>登记表!N62</f>
        <v>ZS1E-Z ID#000039</v>
      </c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 t="str">
        <f>登记表!N80</f>
        <v>ZS1E-Z ID#000085</v>
      </c>
      <c r="AC19" s="26"/>
      <c r="AD19" s="26" t="str">
        <f>登记表!N103</f>
        <v>ZS1E-Z ID#000045</v>
      </c>
      <c r="AE19" s="26"/>
      <c r="AF19" s="26"/>
      <c r="AG19" s="26" t="str">
        <f>登记表!N118</f>
        <v>ZS1E-Z ID#000056</v>
      </c>
      <c r="AH19" s="26"/>
      <c r="AI19" s="26"/>
      <c r="AJ19" s="26"/>
      <c r="AK19" s="26"/>
      <c r="AL19" s="161"/>
      <c r="AN19" s="26" t="str">
        <f t="shared" si="17"/>
        <v>ZS1E-Z ID#000039</v>
      </c>
      <c r="AO19" s="26">
        <f t="shared" si="9"/>
        <v>0</v>
      </c>
      <c r="AP19" s="26">
        <f t="shared" si="10"/>
        <v>0</v>
      </c>
      <c r="AQ19" s="26">
        <f t="shared" si="11"/>
        <v>0</v>
      </c>
      <c r="AR19" s="26">
        <f t="shared" si="12"/>
        <v>0</v>
      </c>
      <c r="AS19" s="26">
        <f t="shared" si="13"/>
        <v>0</v>
      </c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 t="str">
        <f t="shared" si="16"/>
        <v>ZS1E-Z ID#000085</v>
      </c>
      <c r="BE19" s="26">
        <f t="shared" si="14"/>
        <v>0</v>
      </c>
      <c r="BF19" s="26" t="str">
        <f t="shared" si="15"/>
        <v>ZS1E-Z ID#000045</v>
      </c>
      <c r="BG19" s="26"/>
      <c r="BH19" s="26">
        <f t="shared" si="6"/>
        <v>0</v>
      </c>
      <c r="BI19" s="26" t="str">
        <f t="shared" si="7"/>
        <v>ZS1E-Z ID#000056</v>
      </c>
      <c r="BJ19" s="26">
        <f t="shared" si="8"/>
        <v>0</v>
      </c>
      <c r="BK19" s="26"/>
      <c r="BL19" s="26"/>
      <c r="BM19" s="26"/>
      <c r="BN19" s="161"/>
    </row>
    <row r="20" spans="1:66" s="19" customFormat="1" ht="32.25" customHeight="1">
      <c r="A20" s="19">
        <v>16</v>
      </c>
      <c r="B20" s="219" t="s">
        <v>39</v>
      </c>
      <c r="C20" s="213">
        <f>姓名随机码对照!B18</f>
        <v>395</v>
      </c>
      <c r="D20" s="26" t="str">
        <f>姓名随机码对照!C18</f>
        <v>ZSQI</v>
      </c>
      <c r="E20" s="26" t="s">
        <v>122</v>
      </c>
      <c r="F20" s="62">
        <f>登记表!H63</f>
        <v>244730</v>
      </c>
      <c r="G20" s="77"/>
      <c r="H20" s="78" t="s">
        <v>1786</v>
      </c>
      <c r="I20" s="76"/>
      <c r="J20" s="27">
        <f>登记表!J63</f>
        <v>44530</v>
      </c>
      <c r="L20" s="26" t="str">
        <f>登记表!N63</f>
        <v>ZS1E-Z ID#000042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161"/>
      <c r="AN20" s="26" t="str">
        <f t="shared" si="17"/>
        <v>ZS1E-Z ID#000042</v>
      </c>
      <c r="AO20" s="26">
        <f t="shared" si="9"/>
        <v>0</v>
      </c>
      <c r="AP20" s="26">
        <f t="shared" si="10"/>
        <v>0</v>
      </c>
      <c r="AQ20" s="26">
        <f t="shared" si="11"/>
        <v>0</v>
      </c>
      <c r="AR20" s="26">
        <f t="shared" si="12"/>
        <v>0</v>
      </c>
      <c r="AS20" s="26">
        <f t="shared" si="13"/>
        <v>0</v>
      </c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>
        <f t="shared" si="16"/>
        <v>0</v>
      </c>
      <c r="BE20" s="26">
        <f t="shared" si="14"/>
        <v>0</v>
      </c>
      <c r="BF20" s="26">
        <f t="shared" si="15"/>
        <v>0</v>
      </c>
      <c r="BG20" s="26"/>
      <c r="BH20" s="26">
        <f t="shared" si="6"/>
        <v>0</v>
      </c>
      <c r="BI20" s="26">
        <f t="shared" si="7"/>
        <v>0</v>
      </c>
      <c r="BJ20" s="26">
        <f t="shared" si="8"/>
        <v>0</v>
      </c>
      <c r="BK20" s="26"/>
      <c r="BL20" s="26"/>
      <c r="BM20" s="26"/>
      <c r="BN20" s="161"/>
    </row>
    <row r="21" spans="1:66" s="19" customFormat="1" ht="32.25" customHeight="1">
      <c r="A21" s="19">
        <v>17</v>
      </c>
      <c r="B21" s="177" t="s">
        <v>45</v>
      </c>
      <c r="C21" s="213">
        <f>姓名随机码对照!B21</f>
        <v>211</v>
      </c>
      <c r="D21" s="26" t="str">
        <f>姓名随机码对照!C21</f>
        <v>NWXU</v>
      </c>
      <c r="E21" s="26" t="s">
        <v>122</v>
      </c>
      <c r="F21" s="62">
        <f>登记表!H64</f>
        <v>244788</v>
      </c>
      <c r="G21" s="77" t="s">
        <v>1760</v>
      </c>
      <c r="H21" s="78" t="s">
        <v>1787</v>
      </c>
      <c r="I21" s="76"/>
      <c r="J21" s="27">
        <f>登记表!J64</f>
        <v>44532</v>
      </c>
      <c r="L21" s="26" t="str">
        <f>登记表!N64</f>
        <v>ZS1E-Z ID#000071</v>
      </c>
      <c r="M21" s="26" t="str">
        <f>登记表!N73</f>
        <v>ZS1E-Z ID#000080</v>
      </c>
      <c r="N21" s="26" t="str">
        <f>登记表!N76</f>
        <v>ZS1E-Z ID#000083</v>
      </c>
      <c r="O21" s="26" t="str">
        <f>登记表!N82</f>
        <v>ZS1E-Z ID#000089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 t="str">
        <f>登记表!N110</f>
        <v>ZS1E-Z ID#000051</v>
      </c>
      <c r="AC21" s="26"/>
      <c r="AD21" s="26" t="str">
        <f>登记表!N120</f>
        <v>ZS1E-Z ID#000059</v>
      </c>
      <c r="AE21" s="26"/>
      <c r="AF21" s="26"/>
      <c r="AG21" s="26" t="str">
        <f>登记表!N131</f>
        <v>ZS1E-Z ID#000070</v>
      </c>
      <c r="AH21" s="26"/>
      <c r="AI21" s="26"/>
      <c r="AJ21" s="26"/>
      <c r="AK21" s="26"/>
      <c r="AL21" s="161"/>
      <c r="AN21" s="26" t="str">
        <f t="shared" si="17"/>
        <v>ZS1E-Z ID#000071</v>
      </c>
      <c r="AO21" s="26" t="str">
        <f t="shared" si="9"/>
        <v>ZS1E-Z ID#000080</v>
      </c>
      <c r="AP21" s="26" t="str">
        <f t="shared" si="10"/>
        <v>ZS1E-Z ID#000083</v>
      </c>
      <c r="AQ21" s="26" t="str">
        <f t="shared" si="11"/>
        <v>ZS1E-Z ID#000089</v>
      </c>
      <c r="AR21" s="26">
        <f t="shared" si="12"/>
        <v>0</v>
      </c>
      <c r="AS21" s="26">
        <f t="shared" si="13"/>
        <v>0</v>
      </c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 t="str">
        <f t="shared" si="16"/>
        <v>ZS1E-Z ID#000051</v>
      </c>
      <c r="BE21" s="26">
        <f t="shared" si="14"/>
        <v>0</v>
      </c>
      <c r="BF21" s="26" t="str">
        <f t="shared" si="15"/>
        <v>ZS1E-Z ID#000059</v>
      </c>
      <c r="BG21" s="26"/>
      <c r="BH21" s="26">
        <f t="shared" si="6"/>
        <v>0</v>
      </c>
      <c r="BI21" s="26" t="str">
        <f t="shared" si="7"/>
        <v>ZS1E-Z ID#000070</v>
      </c>
      <c r="BJ21" s="26">
        <f t="shared" si="8"/>
        <v>0</v>
      </c>
      <c r="BK21" s="26"/>
      <c r="BL21" s="26"/>
      <c r="BM21" s="26"/>
      <c r="BN21" s="161"/>
    </row>
    <row r="22" spans="1:66" s="19" customFormat="1" ht="32.25" customHeight="1">
      <c r="A22" s="19">
        <v>18</v>
      </c>
      <c r="B22" s="180" t="s">
        <v>41</v>
      </c>
      <c r="C22" s="213">
        <f>姓名随机码对照!B19</f>
        <v>72</v>
      </c>
      <c r="D22" s="26" t="str">
        <f>姓名随机码对照!C19</f>
        <v>HJXI</v>
      </c>
      <c r="E22" s="26" t="s">
        <v>122</v>
      </c>
      <c r="F22" s="62">
        <f>登记表!H66</f>
        <v>239989</v>
      </c>
      <c r="G22" s="77" t="s">
        <v>1788</v>
      </c>
      <c r="H22" s="78" t="s">
        <v>1789</v>
      </c>
      <c r="I22" s="76"/>
      <c r="J22" s="27">
        <f>登记表!J66</f>
        <v>44531</v>
      </c>
      <c r="L22" s="26" t="str">
        <f>登记表!N66</f>
        <v>ZS1E-Z ID#000073</v>
      </c>
      <c r="M22" s="26" t="str">
        <f>登记表!N71</f>
        <v>ZS1E-Z ID#000078</v>
      </c>
      <c r="N22" s="26" t="str">
        <f>登记表!N77</f>
        <v>ZS1E-Z ID#000084</v>
      </c>
      <c r="O22" s="26" t="str">
        <f>登记表!N85</f>
        <v>ZS1E-Z ID#000092</v>
      </c>
      <c r="P22" s="43" t="str">
        <f>登记表!N89</f>
        <v>ZS1E-Z ID#000095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161"/>
      <c r="AN22" s="26" t="str">
        <f t="shared" si="17"/>
        <v>ZS1E-Z ID#000073</v>
      </c>
      <c r="AO22" s="26" t="str">
        <f t="shared" si="9"/>
        <v>ZS1E-Z ID#000078</v>
      </c>
      <c r="AP22" s="26" t="str">
        <f t="shared" si="10"/>
        <v>ZS1E-Z ID#000084</v>
      </c>
      <c r="AQ22" s="26" t="str">
        <f t="shared" si="11"/>
        <v>ZS1E-Z ID#000092</v>
      </c>
      <c r="AR22" s="26" t="str">
        <f t="shared" si="12"/>
        <v>ZS1E-Z ID#000095</v>
      </c>
      <c r="AS22" s="26">
        <f t="shared" si="13"/>
        <v>0</v>
      </c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>
        <f t="shared" si="16"/>
        <v>0</v>
      </c>
      <c r="BE22" s="26">
        <f t="shared" si="14"/>
        <v>0</v>
      </c>
      <c r="BF22" s="26">
        <f t="shared" si="15"/>
        <v>0</v>
      </c>
      <c r="BG22" s="26"/>
      <c r="BH22" s="26">
        <f t="shared" si="6"/>
        <v>0</v>
      </c>
      <c r="BI22" s="26">
        <f t="shared" si="7"/>
        <v>0</v>
      </c>
      <c r="BJ22" s="26">
        <f t="shared" si="8"/>
        <v>0</v>
      </c>
      <c r="BK22" s="26"/>
      <c r="BL22" s="26"/>
      <c r="BM22" s="26"/>
      <c r="BN22" s="161"/>
    </row>
    <row r="23" spans="1:66" s="19" customFormat="1" ht="32.25" customHeight="1">
      <c r="A23" s="19">
        <v>19</v>
      </c>
      <c r="B23" s="181" t="s">
        <v>43</v>
      </c>
      <c r="C23" s="213">
        <f>姓名随机码对照!B20</f>
        <v>139</v>
      </c>
      <c r="D23" s="26" t="str">
        <f>姓名随机码对照!C20</f>
        <v>TDHA</v>
      </c>
      <c r="E23" s="26" t="s">
        <v>122</v>
      </c>
      <c r="F23" s="62">
        <f>登记表!H72</f>
        <v>243707</v>
      </c>
      <c r="G23" s="77" t="s">
        <v>1790</v>
      </c>
      <c r="H23" s="78" t="s">
        <v>1791</v>
      </c>
      <c r="I23" s="76"/>
      <c r="J23" s="27">
        <f>登记表!J72</f>
        <v>44531</v>
      </c>
      <c r="L23" s="26" t="str">
        <f>登记表!N72</f>
        <v>ZS1E-Z ID#000079</v>
      </c>
      <c r="M23" s="26" t="str">
        <f>登记表!N79</f>
        <v>ZS1E-Z ID#000087</v>
      </c>
      <c r="N23" s="26" t="str">
        <f>登记表!N84</f>
        <v>ZS1E-Z ID#000091</v>
      </c>
      <c r="O23" s="43" t="str">
        <f>登记表!N87</f>
        <v>ZS1E-Z ID#000093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 t="str">
        <f>登记表!N119</f>
        <v>ZS1E-Z ID#000060</v>
      </c>
      <c r="AC23" s="26"/>
      <c r="AD23" s="26"/>
      <c r="AE23" s="26"/>
      <c r="AF23" s="26"/>
      <c r="AG23" s="26" t="str">
        <f>登记表!N141</f>
        <v>ZS1E-M ID#000091 （标签贴错成门诊的了）</v>
      </c>
      <c r="AH23" s="26"/>
      <c r="AI23" s="26"/>
      <c r="AJ23" s="26"/>
      <c r="AK23" s="26"/>
      <c r="AL23" s="161"/>
      <c r="AN23" s="26" t="str">
        <f t="shared" si="17"/>
        <v>ZS1E-Z ID#000079</v>
      </c>
      <c r="AO23" s="26" t="str">
        <f t="shared" si="9"/>
        <v>ZS1E-Z ID#000087</v>
      </c>
      <c r="AP23" s="26" t="str">
        <f t="shared" si="10"/>
        <v>ZS1E-Z ID#000091</v>
      </c>
      <c r="AQ23" s="26" t="str">
        <f t="shared" si="11"/>
        <v>ZS1E-Z ID#000093</v>
      </c>
      <c r="AR23" s="26">
        <f t="shared" si="12"/>
        <v>0</v>
      </c>
      <c r="AS23" s="26">
        <f t="shared" si="13"/>
        <v>0</v>
      </c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 t="str">
        <f t="shared" si="16"/>
        <v>ZS1E-Z ID#000060</v>
      </c>
      <c r="BE23" s="26">
        <f t="shared" si="14"/>
        <v>0</v>
      </c>
      <c r="BF23" s="26">
        <f t="shared" si="15"/>
        <v>0</v>
      </c>
      <c r="BG23" s="26"/>
      <c r="BH23" s="26">
        <f t="shared" si="6"/>
        <v>0</v>
      </c>
      <c r="BI23" s="26" t="str">
        <f t="shared" si="7"/>
        <v>ZS1E-M ID#000091 （标签贴错成门诊的了）</v>
      </c>
      <c r="BJ23" s="26">
        <f t="shared" si="8"/>
        <v>0</v>
      </c>
      <c r="BK23" s="26"/>
      <c r="BL23" s="26"/>
      <c r="BM23" s="26"/>
      <c r="BN23" s="161"/>
    </row>
    <row r="24" spans="1:66" s="19" customFormat="1" ht="32.25" customHeight="1">
      <c r="A24" s="19">
        <v>20</v>
      </c>
      <c r="B24" s="177" t="s">
        <v>47</v>
      </c>
      <c r="C24" s="213">
        <f>姓名随机码对照!B22</f>
        <v>22</v>
      </c>
      <c r="D24" s="26" t="str">
        <f>姓名随机码对照!C22</f>
        <v>WXLI</v>
      </c>
      <c r="E24" s="26" t="s">
        <v>162</v>
      </c>
      <c r="F24" s="62">
        <f>登记表!H74</f>
        <v>243911</v>
      </c>
      <c r="G24" s="77" t="s">
        <v>1760</v>
      </c>
      <c r="H24" s="78" t="s">
        <v>1792</v>
      </c>
      <c r="I24" s="76"/>
      <c r="J24" s="27">
        <f>登记表!J74</f>
        <v>44533</v>
      </c>
      <c r="L24" s="26" t="str">
        <f>登记表!N74</f>
        <v>ZS1E-Z ID#000081</v>
      </c>
      <c r="M24" s="26" t="str">
        <f>登记表!N81</f>
        <v>ZS1E-Z ID#000088</v>
      </c>
      <c r="N24" s="43" t="str">
        <f>登记表!N88</f>
        <v>ZS1E-Z ID#000094</v>
      </c>
      <c r="O24" s="26" t="str">
        <f>登记表!N106</f>
        <v>ZS1E-Z ID#000048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 t="str">
        <f>登记表!N124</f>
        <v>ZS1E-Z ID#000064</v>
      </c>
      <c r="AC24" s="26"/>
      <c r="AD24" s="26" t="str">
        <f>登记表!N133</f>
        <v>ZS1E-Z ID#000102</v>
      </c>
      <c r="AE24" s="26"/>
      <c r="AF24" s="26"/>
      <c r="AG24" s="26" t="str">
        <f>登记表!N159</f>
        <v>ZS1E-Z ID#000151</v>
      </c>
      <c r="AH24" s="26"/>
      <c r="AI24" s="26"/>
      <c r="AJ24" s="26"/>
      <c r="AK24" s="26"/>
      <c r="AL24" s="161"/>
      <c r="AN24" s="26" t="str">
        <f t="shared" si="17"/>
        <v>ZS1E-Z ID#000081</v>
      </c>
      <c r="AO24" s="26" t="str">
        <f t="shared" si="9"/>
        <v>ZS1E-Z ID#000088</v>
      </c>
      <c r="AP24" s="26" t="str">
        <f t="shared" si="10"/>
        <v>ZS1E-Z ID#000094</v>
      </c>
      <c r="AQ24" s="26" t="str">
        <f t="shared" si="11"/>
        <v>ZS1E-Z ID#000048</v>
      </c>
      <c r="AR24" s="26">
        <f t="shared" si="12"/>
        <v>0</v>
      </c>
      <c r="AS24" s="26">
        <f t="shared" si="13"/>
        <v>0</v>
      </c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 t="str">
        <f t="shared" si="16"/>
        <v>ZS1E-Z ID#000064</v>
      </c>
      <c r="BE24" s="26">
        <f t="shared" si="14"/>
        <v>0</v>
      </c>
      <c r="BF24" s="26" t="str">
        <f t="shared" si="15"/>
        <v>ZS1E-Z ID#000102</v>
      </c>
      <c r="BG24" s="26"/>
      <c r="BH24" s="26">
        <f t="shared" si="6"/>
        <v>0</v>
      </c>
      <c r="BI24" s="26" t="str">
        <f t="shared" si="7"/>
        <v>ZS1E-Z ID#000151</v>
      </c>
      <c r="BJ24" s="26">
        <f t="shared" si="8"/>
        <v>0</v>
      </c>
      <c r="BK24" s="26"/>
      <c r="BL24" s="26"/>
      <c r="BM24" s="26"/>
      <c r="BN24" s="161"/>
    </row>
    <row r="25" spans="1:66" s="19" customFormat="1" ht="32.25" customHeight="1">
      <c r="A25" s="19">
        <v>21</v>
      </c>
      <c r="B25" s="181" t="s">
        <v>49</v>
      </c>
      <c r="C25" s="213">
        <f>姓名随机码对照!B23</f>
        <v>350</v>
      </c>
      <c r="D25" s="26" t="str">
        <f>姓名随机码对照!C23</f>
        <v>ZJME</v>
      </c>
      <c r="E25" s="26" t="s">
        <v>162</v>
      </c>
      <c r="F25" s="62">
        <f>登记表!H75</f>
        <v>244820</v>
      </c>
      <c r="G25" s="77" t="s">
        <v>1790</v>
      </c>
      <c r="H25" s="78" t="s">
        <v>1793</v>
      </c>
      <c r="I25" s="76"/>
      <c r="J25" s="27">
        <f>登记表!J75</f>
        <v>44533</v>
      </c>
      <c r="L25" s="26" t="str">
        <f>登记表!N75</f>
        <v>ZS1E-Z ID#000082</v>
      </c>
      <c r="M25" s="43" t="str">
        <f>登记表!N93</f>
        <v>ZS1E-Z ID#000100</v>
      </c>
      <c r="N25" s="26" t="str">
        <f>登记表!N104</f>
        <v>ZS1E-Z ID#000046</v>
      </c>
      <c r="O25" s="26" t="str">
        <f>登记表!N115</f>
        <v>ZS1E-Z ID#000055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 t="str">
        <f>登记表!N125</f>
        <v>ZS1E-Z ID#000065</v>
      </c>
      <c r="AC25" s="26"/>
      <c r="AD25" s="26" t="str">
        <f>登记表!N134</f>
        <v>ZS1E-Z ID#000103</v>
      </c>
      <c r="AE25" s="26"/>
      <c r="AF25" s="26"/>
      <c r="AG25" s="26" t="str">
        <f>登记表!N162</f>
        <v>ZS1E-Z ID#000154</v>
      </c>
      <c r="AH25" s="26"/>
      <c r="AI25" s="26"/>
      <c r="AJ25" s="26"/>
      <c r="AK25" s="26"/>
      <c r="AL25" s="161"/>
      <c r="AN25" s="26" t="str">
        <f t="shared" si="17"/>
        <v>ZS1E-Z ID#000082</v>
      </c>
      <c r="AO25" s="26" t="str">
        <f t="shared" si="9"/>
        <v>ZS1E-Z ID#000100</v>
      </c>
      <c r="AP25" s="26" t="str">
        <f t="shared" si="10"/>
        <v>ZS1E-Z ID#000046</v>
      </c>
      <c r="AQ25" s="26" t="str">
        <f t="shared" si="11"/>
        <v>ZS1E-Z ID#000055</v>
      </c>
      <c r="AR25" s="26">
        <f t="shared" si="12"/>
        <v>0</v>
      </c>
      <c r="AS25" s="26">
        <f t="shared" si="13"/>
        <v>0</v>
      </c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 t="str">
        <f t="shared" si="16"/>
        <v>ZS1E-Z ID#000065</v>
      </c>
      <c r="BE25" s="26">
        <f t="shared" si="14"/>
        <v>0</v>
      </c>
      <c r="BF25" s="26" t="str">
        <f t="shared" si="15"/>
        <v>ZS1E-Z ID#000103</v>
      </c>
      <c r="BG25" s="26"/>
      <c r="BH25" s="26">
        <f t="shared" si="6"/>
        <v>0</v>
      </c>
      <c r="BI25" s="26" t="str">
        <f t="shared" si="7"/>
        <v>ZS1E-Z ID#000154</v>
      </c>
      <c r="BJ25" s="26">
        <f t="shared" si="8"/>
        <v>0</v>
      </c>
      <c r="BK25" s="26"/>
      <c r="BL25" s="26"/>
      <c r="BM25" s="26"/>
      <c r="BN25" s="161"/>
    </row>
    <row r="26" spans="1:66" s="19" customFormat="1" ht="32.25" customHeight="1">
      <c r="A26" s="19">
        <v>22</v>
      </c>
      <c r="B26" s="181" t="s">
        <v>55</v>
      </c>
      <c r="C26" s="213">
        <f>姓名随机码对照!B26</f>
        <v>388</v>
      </c>
      <c r="D26" s="26" t="str">
        <f>姓名随机码对照!C26</f>
        <v>DYLA</v>
      </c>
      <c r="E26" s="26" t="s">
        <v>162</v>
      </c>
      <c r="F26" s="62">
        <f>登记表!H90</f>
        <v>244872</v>
      </c>
      <c r="G26" s="77" t="s">
        <v>1790</v>
      </c>
      <c r="H26" s="78" t="s">
        <v>1794</v>
      </c>
      <c r="I26" s="76"/>
      <c r="J26" s="27">
        <f>登记表!J90</f>
        <v>44535</v>
      </c>
      <c r="L26" s="43" t="str">
        <f>登记表!N90</f>
        <v>ZS1E-Z ID#000097</v>
      </c>
      <c r="M26" s="26" t="str">
        <f>登记表!N105</f>
        <v>ZS1E-Z ID#000047</v>
      </c>
      <c r="N26" s="26" t="str">
        <f>登记表!N114</f>
        <v>ZS1E-Z ID#000096</v>
      </c>
      <c r="O26" s="26" t="str">
        <f>登记表!N122</f>
        <v>ZS1E-Z ID#000061</v>
      </c>
      <c r="P26" s="26" t="str">
        <f>登记表!N128</f>
        <v>ZS1E-Z ID#000067</v>
      </c>
      <c r="Q26" s="26" t="str">
        <f>登记表!N130</f>
        <v>ZS1E-Z ID#000069</v>
      </c>
      <c r="R26" s="26" t="str">
        <f>登记表!N139</f>
        <v>ZS1E-M ID#000089 （标签贴错成门诊的了）</v>
      </c>
      <c r="S26" s="26"/>
      <c r="T26" s="26"/>
      <c r="U26" s="26"/>
      <c r="V26" s="26"/>
      <c r="W26" s="26"/>
      <c r="X26" s="26"/>
      <c r="Y26" s="26"/>
      <c r="Z26" s="26"/>
      <c r="AA26" s="26"/>
      <c r="AB26" s="26" t="str">
        <f>登记表!N163</f>
        <v>ZS1E-Z ID#000155</v>
      </c>
      <c r="AC26" s="26"/>
      <c r="AD26" s="26" t="str">
        <f>登记表!N182</f>
        <v>ZS1E-Z ID#000162</v>
      </c>
      <c r="AE26" s="26"/>
      <c r="AF26" s="26"/>
      <c r="AG26" s="26"/>
      <c r="AH26" s="26"/>
      <c r="AI26" s="26"/>
      <c r="AJ26" s="26"/>
      <c r="AK26" s="26"/>
      <c r="AL26" s="161"/>
      <c r="AN26" s="26" t="str">
        <f t="shared" si="17"/>
        <v>ZS1E-Z ID#000097</v>
      </c>
      <c r="AO26" s="26" t="str">
        <f t="shared" si="9"/>
        <v>ZS1E-Z ID#000047</v>
      </c>
      <c r="AP26" s="26" t="str">
        <f t="shared" si="10"/>
        <v>ZS1E-Z ID#000096</v>
      </c>
      <c r="AQ26" s="26" t="str">
        <f t="shared" si="11"/>
        <v>ZS1E-Z ID#000061</v>
      </c>
      <c r="AR26" s="26" t="str">
        <f t="shared" si="12"/>
        <v>ZS1E-Z ID#000067</v>
      </c>
      <c r="AS26" s="26" t="str">
        <f t="shared" si="13"/>
        <v>ZS1E-Z ID#000069</v>
      </c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 t="str">
        <f t="shared" si="16"/>
        <v>ZS1E-Z ID#000155</v>
      </c>
      <c r="BE26" s="26">
        <f t="shared" si="14"/>
        <v>0</v>
      </c>
      <c r="BF26" s="26" t="str">
        <f t="shared" si="15"/>
        <v>ZS1E-Z ID#000162</v>
      </c>
      <c r="BG26" s="26"/>
      <c r="BH26" s="26">
        <f t="shared" si="6"/>
        <v>0</v>
      </c>
      <c r="BI26" s="26">
        <f t="shared" si="7"/>
        <v>0</v>
      </c>
      <c r="BJ26" s="26">
        <f t="shared" si="8"/>
        <v>0</v>
      </c>
      <c r="BK26" s="26"/>
      <c r="BL26" s="26"/>
      <c r="BM26" s="26"/>
      <c r="BN26" s="161"/>
    </row>
    <row r="27" spans="1:66" s="19" customFormat="1" ht="32.25" customHeight="1">
      <c r="A27" s="19">
        <v>23</v>
      </c>
      <c r="B27" s="177" t="s">
        <v>53</v>
      </c>
      <c r="C27" s="213">
        <f>姓名随机码对照!B25</f>
        <v>201</v>
      </c>
      <c r="D27" s="26" t="str">
        <f>姓名随机码对照!C25</f>
        <v>DQHU</v>
      </c>
      <c r="E27" s="26" t="s">
        <v>122</v>
      </c>
      <c r="F27" s="62">
        <f>登记表!H91</f>
        <v>244877</v>
      </c>
      <c r="G27" s="77" t="s">
        <v>1760</v>
      </c>
      <c r="H27" s="78" t="s">
        <v>1795</v>
      </c>
      <c r="I27" s="76"/>
      <c r="J27" s="27">
        <f>登记表!J91</f>
        <v>44535</v>
      </c>
      <c r="L27" s="43" t="str">
        <f>登记表!N91</f>
        <v>ZS1E-Z ID#000098</v>
      </c>
      <c r="M27" s="26" t="str">
        <f>登记表!N109</f>
        <v>ZS1E-Z ID#000052</v>
      </c>
      <c r="N27" s="26" t="str">
        <f>登记表!N111</f>
        <v>ZS1E-Z ID#000053</v>
      </c>
      <c r="O27" s="26" t="str">
        <f>登记表!N117</f>
        <v>ZS1E-Z ID#000057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 t="str">
        <f>登记表!N178</f>
        <v>ZS1E-Z ID#000156</v>
      </c>
      <c r="AH27" s="26"/>
      <c r="AI27" s="26"/>
      <c r="AJ27" s="26"/>
      <c r="AK27" s="26"/>
      <c r="AL27" s="161"/>
      <c r="AN27" s="26" t="str">
        <f t="shared" si="17"/>
        <v>ZS1E-Z ID#000098</v>
      </c>
      <c r="AO27" s="26" t="str">
        <f t="shared" si="9"/>
        <v>ZS1E-Z ID#000052</v>
      </c>
      <c r="AP27" s="26" t="str">
        <f t="shared" si="10"/>
        <v>ZS1E-Z ID#000053</v>
      </c>
      <c r="AQ27" s="26" t="str">
        <f t="shared" si="11"/>
        <v>ZS1E-Z ID#000057</v>
      </c>
      <c r="AR27" s="26">
        <f t="shared" si="12"/>
        <v>0</v>
      </c>
      <c r="AS27" s="26">
        <f t="shared" si="13"/>
        <v>0</v>
      </c>
      <c r="AT27" s="26">
        <f>R27</f>
        <v>0</v>
      </c>
      <c r="AU27" s="26">
        <f>S27</f>
        <v>0</v>
      </c>
      <c r="AV27" s="26"/>
      <c r="AW27" s="26"/>
      <c r="AX27" s="26"/>
      <c r="AY27" s="26"/>
      <c r="AZ27" s="26"/>
      <c r="BA27" s="26"/>
      <c r="BB27" s="26"/>
      <c r="BC27" s="26"/>
      <c r="BD27" s="26">
        <f t="shared" si="16"/>
        <v>0</v>
      </c>
      <c r="BE27" s="26">
        <f t="shared" si="14"/>
        <v>0</v>
      </c>
      <c r="BF27" s="26">
        <f t="shared" si="15"/>
        <v>0</v>
      </c>
      <c r="BG27" s="26"/>
      <c r="BH27" s="26">
        <f t="shared" si="6"/>
        <v>0</v>
      </c>
      <c r="BI27" s="26" t="str">
        <f t="shared" si="7"/>
        <v>ZS1E-Z ID#000156</v>
      </c>
      <c r="BJ27" s="26">
        <f t="shared" si="8"/>
        <v>0</v>
      </c>
      <c r="BK27" s="26"/>
      <c r="BL27" s="26"/>
      <c r="BM27" s="26"/>
      <c r="BN27" s="161"/>
    </row>
    <row r="28" spans="1:66" s="19" customFormat="1" ht="32.25" customHeight="1">
      <c r="A28" s="19">
        <v>24</v>
      </c>
      <c r="B28" s="180" t="s">
        <v>566</v>
      </c>
      <c r="C28" s="213">
        <f>姓名随机码对照!B24</f>
        <v>416</v>
      </c>
      <c r="D28" s="26" t="str">
        <f>姓名随机码对照!C24</f>
        <v>LYFE</v>
      </c>
      <c r="E28" s="26" t="s">
        <v>162</v>
      </c>
      <c r="F28" s="62">
        <f>登记表!H92</f>
        <v>244875</v>
      </c>
      <c r="G28" s="77" t="s">
        <v>1796</v>
      </c>
      <c r="H28" s="78"/>
      <c r="I28" s="78" t="s">
        <v>1797</v>
      </c>
      <c r="J28" s="27">
        <f>登记表!J92</f>
        <v>44535</v>
      </c>
      <c r="L28" s="43" t="str">
        <f>登记表!N92</f>
        <v>ZS1E-Z ID#000099</v>
      </c>
      <c r="M28" s="26" t="str">
        <f>登记表!N108</f>
        <v>ZS1E-Z ID#000050</v>
      </c>
      <c r="N28" s="26" t="str">
        <f>登记表!N112</f>
        <v>ZS1E-Z ID#000043</v>
      </c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 t="str">
        <f>登记表!N177</f>
        <v>ZS1E-Z ID#000158</v>
      </c>
      <c r="AH28" s="26"/>
      <c r="AI28" s="26"/>
      <c r="AJ28" s="26"/>
      <c r="AK28" s="26"/>
      <c r="AL28" s="161"/>
      <c r="AN28" s="26" t="str">
        <f t="shared" si="17"/>
        <v>ZS1E-Z ID#000099</v>
      </c>
      <c r="AO28" s="26" t="str">
        <f t="shared" si="9"/>
        <v>ZS1E-Z ID#000050</v>
      </c>
      <c r="AP28" s="26" t="str">
        <f t="shared" si="10"/>
        <v>ZS1E-Z ID#000043</v>
      </c>
      <c r="AQ28" s="26">
        <f t="shared" si="11"/>
        <v>0</v>
      </c>
      <c r="AR28" s="26">
        <f t="shared" si="12"/>
        <v>0</v>
      </c>
      <c r="AS28" s="26">
        <f t="shared" si="13"/>
        <v>0</v>
      </c>
      <c r="AT28" s="26">
        <f>R28</f>
        <v>0</v>
      </c>
      <c r="AU28" s="26">
        <f>S28</f>
        <v>0</v>
      </c>
      <c r="AV28" s="26"/>
      <c r="AW28" s="26">
        <f>U28</f>
        <v>0</v>
      </c>
      <c r="AX28" s="26"/>
      <c r="AY28" s="26"/>
      <c r="AZ28" s="26"/>
      <c r="BA28" s="26"/>
      <c r="BB28" s="26"/>
      <c r="BC28" s="26"/>
      <c r="BD28" s="26">
        <f t="shared" si="16"/>
        <v>0</v>
      </c>
      <c r="BE28" s="26">
        <f t="shared" si="14"/>
        <v>0</v>
      </c>
      <c r="BF28" s="26">
        <f t="shared" si="15"/>
        <v>0</v>
      </c>
      <c r="BG28" s="26"/>
      <c r="BH28" s="26">
        <f t="shared" si="6"/>
        <v>0</v>
      </c>
      <c r="BI28" s="26" t="str">
        <f t="shared" si="7"/>
        <v>ZS1E-Z ID#000158</v>
      </c>
      <c r="BJ28" s="26">
        <f t="shared" si="8"/>
        <v>0</v>
      </c>
      <c r="BK28" s="26">
        <f t="shared" ref="BK28:BM29" si="18">AI28</f>
        <v>0</v>
      </c>
      <c r="BL28" s="26">
        <f t="shared" si="18"/>
        <v>0</v>
      </c>
      <c r="BM28" s="26">
        <f t="shared" si="18"/>
        <v>0</v>
      </c>
      <c r="BN28" s="161"/>
    </row>
    <row r="29" spans="1:66" s="19" customFormat="1" ht="32.25" customHeight="1">
      <c r="A29" s="19">
        <v>24</v>
      </c>
      <c r="B29" s="180" t="s">
        <v>566</v>
      </c>
      <c r="C29" s="213">
        <v>416</v>
      </c>
      <c r="D29" s="26"/>
      <c r="E29" s="26"/>
      <c r="F29" s="62"/>
      <c r="G29" s="77"/>
      <c r="H29" s="78"/>
      <c r="I29" s="76" t="s">
        <v>1798</v>
      </c>
      <c r="J29" s="27">
        <f>登记表!J417</f>
        <v>44578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80"/>
      <c r="AH29" s="26"/>
      <c r="AI29" s="26"/>
      <c r="AJ29" s="26"/>
      <c r="AK29" s="26"/>
      <c r="AL29" s="161" t="str">
        <f>登记表!N417</f>
        <v>ZS1E-Z ID#000334</v>
      </c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>
        <f t="shared" ref="BJ29:BJ50" si="19">AH29</f>
        <v>0</v>
      </c>
      <c r="BK29" s="26">
        <f t="shared" si="18"/>
        <v>0</v>
      </c>
      <c r="BL29" s="26">
        <f t="shared" si="18"/>
        <v>0</v>
      </c>
      <c r="BM29" s="26">
        <f t="shared" si="18"/>
        <v>0</v>
      </c>
      <c r="BN29" s="161" t="str">
        <f>AL29</f>
        <v>ZS1E-Z ID#000334</v>
      </c>
    </row>
    <row r="30" spans="1:66" s="19" customFormat="1" ht="32.25" customHeight="1">
      <c r="A30" s="129">
        <v>25</v>
      </c>
      <c r="B30" s="181" t="s">
        <v>57</v>
      </c>
      <c r="C30" s="213">
        <f>姓名随机码对照!B27</f>
        <v>351</v>
      </c>
      <c r="D30" s="26" t="str">
        <f>姓名随机码对照!C27</f>
        <v>LJPI</v>
      </c>
      <c r="E30" s="26" t="s">
        <v>162</v>
      </c>
      <c r="F30" s="62">
        <f>登记表!H102</f>
        <v>244909</v>
      </c>
      <c r="G30" s="77" t="s">
        <v>1790</v>
      </c>
      <c r="H30" s="78" t="s">
        <v>1791</v>
      </c>
      <c r="I30" s="76"/>
      <c r="J30" s="27">
        <f>登记表!J102</f>
        <v>44536</v>
      </c>
      <c r="L30" s="26" t="str">
        <f>登记表!N102</f>
        <v>ZS1E-Z ID#000044</v>
      </c>
      <c r="M30" s="26" t="str">
        <f>登记表!N107</f>
        <v>ZS1E-Z ID#000049</v>
      </c>
      <c r="N30" s="26" t="str">
        <f>登记表!N113</f>
        <v>ZS1E-Z ID#000054</v>
      </c>
      <c r="O30" s="26" t="str">
        <f>登记表!N121</f>
        <v>ZS1E-Z ID#000058</v>
      </c>
      <c r="P30" s="26" t="str">
        <f>登记表!N123</f>
        <v>ZS1E-Z ID#000063</v>
      </c>
      <c r="Q30" s="26" t="str">
        <f>登记表!N127</f>
        <v>ZS1E-Z ID#000066</v>
      </c>
      <c r="R30" s="26" t="str">
        <f>登记表!N132</f>
        <v>ZS1E-Z ID#000101</v>
      </c>
      <c r="S30" s="26" t="str">
        <f>登记表!N138</f>
        <v>ZS1E-Z ID#000104</v>
      </c>
      <c r="T30" s="26" t="str">
        <f>登记表!N143</f>
        <v>ZS1E-M ID#000090</v>
      </c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80" t="str">
        <f>登记表!N192</f>
        <v>ZS1E-Z ID#000174</v>
      </c>
      <c r="AH30" s="26"/>
      <c r="AI30" s="26"/>
      <c r="AJ30" s="26"/>
      <c r="AK30" s="26"/>
      <c r="AL30" s="161"/>
      <c r="AN30" s="26" t="str">
        <f t="shared" ref="AN30:AN50" si="20">L30</f>
        <v>ZS1E-Z ID#000044</v>
      </c>
      <c r="AO30" s="26" t="str">
        <f t="shared" ref="AO30:AO50" si="21">M30</f>
        <v>ZS1E-Z ID#000049</v>
      </c>
      <c r="AP30" s="26" t="str">
        <f t="shared" ref="AP30:AP50" si="22">N30</f>
        <v>ZS1E-Z ID#000054</v>
      </c>
      <c r="AQ30" s="26" t="str">
        <f t="shared" ref="AQ30:AQ50" si="23">O30</f>
        <v>ZS1E-Z ID#000058</v>
      </c>
      <c r="AR30" s="26" t="str">
        <f t="shared" ref="AR30:AR50" si="24">P30</f>
        <v>ZS1E-Z ID#000063</v>
      </c>
      <c r="AS30" s="26" t="str">
        <f t="shared" ref="AS30:AS50" si="25">Q30</f>
        <v>ZS1E-Z ID#000066</v>
      </c>
      <c r="AT30" s="26" t="str">
        <f t="shared" ref="AT30:AT50" si="26">R30</f>
        <v>ZS1E-Z ID#000101</v>
      </c>
      <c r="AU30" s="26" t="str">
        <f t="shared" ref="AU30:AU50" si="27">S30</f>
        <v>ZS1E-Z ID#000104</v>
      </c>
      <c r="AV30" s="26" t="str">
        <f t="shared" ref="AV30:AV50" si="28">T30</f>
        <v>ZS1E-M ID#000090</v>
      </c>
      <c r="AW30" s="26">
        <f t="shared" ref="AW30:AW50" si="29">U30</f>
        <v>0</v>
      </c>
      <c r="AX30" s="26">
        <f t="shared" ref="AX30:AX50" si="30">V30</f>
        <v>0</v>
      </c>
      <c r="AY30" s="26"/>
      <c r="AZ30" s="26"/>
      <c r="BA30" s="26"/>
      <c r="BB30" s="26"/>
      <c r="BC30" s="26"/>
      <c r="BD30" s="26">
        <f t="shared" ref="BD30:BD50" si="31">AB30</f>
        <v>0</v>
      </c>
      <c r="BE30" s="26">
        <f t="shared" ref="BE30:BE50" si="32">AC30</f>
        <v>0</v>
      </c>
      <c r="BF30" s="26">
        <f t="shared" ref="BF30:BF50" si="33">AD30</f>
        <v>0</v>
      </c>
      <c r="BG30" s="26"/>
      <c r="BH30" s="26">
        <f t="shared" ref="BH30:BH50" si="34">AF30</f>
        <v>0</v>
      </c>
      <c r="BI30" s="26" t="str">
        <f t="shared" ref="BI30:BI50" si="35">AG30</f>
        <v>ZS1E-Z ID#000174</v>
      </c>
      <c r="BJ30" s="26">
        <f t="shared" si="19"/>
        <v>0</v>
      </c>
      <c r="BK30" s="26"/>
      <c r="BL30" s="26"/>
      <c r="BM30" s="26"/>
      <c r="BN30" s="161"/>
    </row>
    <row r="31" spans="1:66" s="19" customFormat="1" ht="32.25" customHeight="1">
      <c r="A31" s="19">
        <v>25</v>
      </c>
      <c r="B31" s="181" t="s">
        <v>786</v>
      </c>
      <c r="C31" s="213">
        <f>姓名随机码对照!B28</f>
        <v>193</v>
      </c>
      <c r="D31" s="26" t="str">
        <f>姓名随机码对照!C28</f>
        <v>CBXI</v>
      </c>
      <c r="E31" s="26" t="s">
        <v>122</v>
      </c>
      <c r="F31" s="62">
        <f>登记表!H142</f>
        <v>243710</v>
      </c>
      <c r="G31" s="77" t="s">
        <v>1790</v>
      </c>
      <c r="H31" s="78" t="s">
        <v>1799</v>
      </c>
      <c r="I31" s="76"/>
      <c r="J31" s="27">
        <f>登记表!J142</f>
        <v>44543</v>
      </c>
      <c r="L31" s="26" t="str">
        <f>登记表!N142</f>
        <v>ZS1E-M ID#000093</v>
      </c>
      <c r="M31" s="58" t="str">
        <f>登记表!N179</f>
        <v>ZS1E-Z ID#000159</v>
      </c>
      <c r="N31" s="26" t="str">
        <f>登记表!N181</f>
        <v>ZS1E-Z ID#000161</v>
      </c>
      <c r="O31" s="26" t="str">
        <f>登记表!N184</f>
        <v>ZS1E-Z ID#000164</v>
      </c>
      <c r="P31" s="26" t="str">
        <f>登记表!N188</f>
        <v>ZS1E-Z ID#000170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80" t="str">
        <f>登记表!N202</f>
        <v>ZS1E-M ID#000180</v>
      </c>
      <c r="AC31" s="26"/>
      <c r="AD31" s="80" t="str">
        <f>登记表!N209</f>
        <v>ZS1E-Z ID#000184</v>
      </c>
      <c r="AE31" s="26"/>
      <c r="AF31" s="26"/>
      <c r="AG31" s="93" t="str">
        <f>登记表!N229</f>
        <v>ZS1E-Z ID#000106</v>
      </c>
      <c r="AH31" s="26"/>
      <c r="AI31" s="26"/>
      <c r="AJ31" s="26"/>
      <c r="AK31" s="26"/>
      <c r="AL31" s="161"/>
      <c r="AN31" s="26" t="str">
        <f t="shared" si="20"/>
        <v>ZS1E-M ID#000093</v>
      </c>
      <c r="AO31" s="26" t="str">
        <f t="shared" si="21"/>
        <v>ZS1E-Z ID#000159</v>
      </c>
      <c r="AP31" s="26" t="str">
        <f t="shared" si="22"/>
        <v>ZS1E-Z ID#000161</v>
      </c>
      <c r="AQ31" s="26" t="str">
        <f t="shared" si="23"/>
        <v>ZS1E-Z ID#000164</v>
      </c>
      <c r="AR31" s="26" t="str">
        <f t="shared" si="24"/>
        <v>ZS1E-Z ID#000170</v>
      </c>
      <c r="AS31" s="26">
        <f t="shared" si="25"/>
        <v>0</v>
      </c>
      <c r="AT31" s="26">
        <f t="shared" si="26"/>
        <v>0</v>
      </c>
      <c r="AU31" s="26">
        <f t="shared" si="27"/>
        <v>0</v>
      </c>
      <c r="AV31" s="26">
        <f t="shared" si="28"/>
        <v>0</v>
      </c>
      <c r="AW31" s="26">
        <f t="shared" si="29"/>
        <v>0</v>
      </c>
      <c r="AX31" s="26">
        <f t="shared" si="30"/>
        <v>0</v>
      </c>
      <c r="AY31" s="26"/>
      <c r="AZ31" s="26"/>
      <c r="BA31" s="26"/>
      <c r="BB31" s="26"/>
      <c r="BC31" s="26"/>
      <c r="BD31" s="26" t="str">
        <f t="shared" si="31"/>
        <v>ZS1E-M ID#000180</v>
      </c>
      <c r="BE31" s="26">
        <f t="shared" si="32"/>
        <v>0</v>
      </c>
      <c r="BF31" s="26" t="str">
        <f t="shared" si="33"/>
        <v>ZS1E-Z ID#000184</v>
      </c>
      <c r="BG31" s="26"/>
      <c r="BH31" s="26">
        <f t="shared" si="34"/>
        <v>0</v>
      </c>
      <c r="BI31" s="26" t="str">
        <f t="shared" si="35"/>
        <v>ZS1E-Z ID#000106</v>
      </c>
      <c r="BJ31" s="26">
        <f t="shared" si="19"/>
        <v>0</v>
      </c>
      <c r="BK31" s="26"/>
      <c r="BL31" s="26"/>
      <c r="BM31" s="26"/>
      <c r="BN31" s="161"/>
    </row>
    <row r="32" spans="1:66" s="19" customFormat="1" ht="49.25" customHeight="1">
      <c r="A32" s="129">
        <v>25</v>
      </c>
      <c r="B32" s="182" t="s">
        <v>789</v>
      </c>
      <c r="C32" s="215"/>
      <c r="D32" s="130"/>
      <c r="E32" s="130" t="s">
        <v>162</v>
      </c>
      <c r="F32" s="131">
        <f>登记表!H144</f>
        <v>245143</v>
      </c>
      <c r="G32" s="132" t="s">
        <v>1800</v>
      </c>
      <c r="H32" s="133"/>
      <c r="I32" s="134" t="s">
        <v>1801</v>
      </c>
      <c r="J32" s="135">
        <f>登记表!J144</f>
        <v>44543</v>
      </c>
      <c r="L32" s="26" t="str">
        <f>登记表!N144</f>
        <v>ZS1E-M ID#000092（标签贴错成门诊的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161"/>
      <c r="AN32" s="26" t="str">
        <f t="shared" si="20"/>
        <v>ZS1E-M ID#000092（标签贴错成门诊的</v>
      </c>
      <c r="AO32" s="26">
        <f t="shared" si="21"/>
        <v>0</v>
      </c>
      <c r="AP32" s="26">
        <f t="shared" si="22"/>
        <v>0</v>
      </c>
      <c r="AQ32" s="26">
        <f t="shared" si="23"/>
        <v>0</v>
      </c>
      <c r="AR32" s="26">
        <f t="shared" si="24"/>
        <v>0</v>
      </c>
      <c r="AS32" s="26">
        <f t="shared" si="25"/>
        <v>0</v>
      </c>
      <c r="AT32" s="26">
        <f t="shared" si="26"/>
        <v>0</v>
      </c>
      <c r="AU32" s="26">
        <f t="shared" si="27"/>
        <v>0</v>
      </c>
      <c r="AV32" s="26">
        <f t="shared" si="28"/>
        <v>0</v>
      </c>
      <c r="AW32" s="26">
        <f t="shared" si="29"/>
        <v>0</v>
      </c>
      <c r="AX32" s="26">
        <f t="shared" si="30"/>
        <v>0</v>
      </c>
      <c r="AY32" s="26"/>
      <c r="AZ32" s="26"/>
      <c r="BA32" s="26"/>
      <c r="BB32" s="26"/>
      <c r="BC32" s="26"/>
      <c r="BD32" s="26">
        <f t="shared" si="31"/>
        <v>0</v>
      </c>
      <c r="BE32" s="26">
        <f t="shared" si="32"/>
        <v>0</v>
      </c>
      <c r="BF32" s="26">
        <f t="shared" si="33"/>
        <v>0</v>
      </c>
      <c r="BG32" s="26"/>
      <c r="BH32" s="26">
        <f t="shared" si="34"/>
        <v>0</v>
      </c>
      <c r="BI32" s="26">
        <f t="shared" si="35"/>
        <v>0</v>
      </c>
      <c r="BJ32" s="26">
        <f t="shared" si="19"/>
        <v>0</v>
      </c>
      <c r="BK32" s="26"/>
      <c r="BL32" s="26"/>
      <c r="BM32" s="26"/>
      <c r="BN32" s="161"/>
    </row>
    <row r="33" spans="1:66" s="19" customFormat="1" ht="32.25" customHeight="1">
      <c r="A33" s="19">
        <v>26</v>
      </c>
      <c r="B33" s="183" t="s">
        <v>13</v>
      </c>
      <c r="C33" s="216">
        <f>姓名随机码对照!B5</f>
        <v>34</v>
      </c>
      <c r="D33" s="120" t="str">
        <f>姓名随机码对照!C5</f>
        <v>LIPE</v>
      </c>
      <c r="E33" s="120" t="s">
        <v>122</v>
      </c>
      <c r="F33" s="63">
        <f>登记表!H160</f>
        <v>244203</v>
      </c>
      <c r="G33" s="116" t="s">
        <v>1802</v>
      </c>
      <c r="H33" s="118" t="s">
        <v>1802</v>
      </c>
      <c r="I33" s="119" t="s">
        <v>1803</v>
      </c>
      <c r="J33" s="117">
        <f>登记表!J160</f>
        <v>44543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 t="str">
        <f>登记表!N160</f>
        <v>ZS1E-Z ID#000152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161"/>
      <c r="AN33" s="26">
        <f t="shared" si="20"/>
        <v>0</v>
      </c>
      <c r="AO33" s="26">
        <f t="shared" si="21"/>
        <v>0</v>
      </c>
      <c r="AP33" s="26">
        <f t="shared" si="22"/>
        <v>0</v>
      </c>
      <c r="AQ33" s="26">
        <f t="shared" si="23"/>
        <v>0</v>
      </c>
      <c r="AR33" s="26">
        <f t="shared" si="24"/>
        <v>0</v>
      </c>
      <c r="AS33" s="26">
        <f t="shared" si="25"/>
        <v>0</v>
      </c>
      <c r="AT33" s="26">
        <f t="shared" si="26"/>
        <v>0</v>
      </c>
      <c r="AU33" s="26">
        <f t="shared" si="27"/>
        <v>0</v>
      </c>
      <c r="AV33" s="26">
        <f t="shared" si="28"/>
        <v>0</v>
      </c>
      <c r="AW33" s="26">
        <f t="shared" si="29"/>
        <v>0</v>
      </c>
      <c r="AX33" s="26">
        <f t="shared" si="30"/>
        <v>0</v>
      </c>
      <c r="AY33" s="26"/>
      <c r="AZ33" s="26"/>
      <c r="BA33" s="26"/>
      <c r="BB33" s="26"/>
      <c r="BC33" s="26"/>
      <c r="BD33" s="26" t="str">
        <f t="shared" si="31"/>
        <v>ZS1E-Z ID#000152</v>
      </c>
      <c r="BE33" s="26">
        <f t="shared" si="32"/>
        <v>0</v>
      </c>
      <c r="BF33" s="26">
        <f t="shared" si="33"/>
        <v>0</v>
      </c>
      <c r="BG33" s="26"/>
      <c r="BH33" s="26">
        <f t="shared" si="34"/>
        <v>0</v>
      </c>
      <c r="BI33" s="26">
        <f t="shared" si="35"/>
        <v>0</v>
      </c>
      <c r="BJ33" s="26">
        <f t="shared" si="19"/>
        <v>0</v>
      </c>
      <c r="BK33" s="26"/>
      <c r="BL33" s="26"/>
      <c r="BM33" s="26"/>
      <c r="BN33" s="161"/>
    </row>
    <row r="34" spans="1:66" s="19" customFormat="1" ht="32.25" customHeight="1">
      <c r="A34" s="19">
        <v>27</v>
      </c>
      <c r="B34" s="183" t="s">
        <v>13</v>
      </c>
      <c r="C34" s="216"/>
      <c r="D34" s="120"/>
      <c r="E34" s="120" t="s">
        <v>122</v>
      </c>
      <c r="F34" s="63">
        <f>登记表!H304</f>
        <v>244203</v>
      </c>
      <c r="G34" s="116" t="s">
        <v>1802</v>
      </c>
      <c r="H34" s="118" t="s">
        <v>1802</v>
      </c>
      <c r="I34" s="119" t="s">
        <v>1804</v>
      </c>
      <c r="J34" s="117">
        <f>登记表!J304</f>
        <v>44566</v>
      </c>
      <c r="L34" s="121" t="str">
        <f>登记表!N304</f>
        <v>ZS1E-Z ID#000129</v>
      </c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161"/>
      <c r="AN34" s="26" t="str">
        <f t="shared" si="20"/>
        <v>ZS1E-Z ID#000129</v>
      </c>
      <c r="AO34" s="26">
        <f t="shared" si="21"/>
        <v>0</v>
      </c>
      <c r="AP34" s="26">
        <f t="shared" si="22"/>
        <v>0</v>
      </c>
      <c r="AQ34" s="26">
        <f t="shared" si="23"/>
        <v>0</v>
      </c>
      <c r="AR34" s="26">
        <f t="shared" si="24"/>
        <v>0</v>
      </c>
      <c r="AS34" s="26">
        <f t="shared" si="25"/>
        <v>0</v>
      </c>
      <c r="AT34" s="26">
        <f t="shared" si="26"/>
        <v>0</v>
      </c>
      <c r="AU34" s="26">
        <f t="shared" si="27"/>
        <v>0</v>
      </c>
      <c r="AV34" s="26">
        <f t="shared" si="28"/>
        <v>0</v>
      </c>
      <c r="AW34" s="26">
        <f t="shared" si="29"/>
        <v>0</v>
      </c>
      <c r="AX34" s="26">
        <f t="shared" si="30"/>
        <v>0</v>
      </c>
      <c r="AY34" s="26"/>
      <c r="AZ34" s="26"/>
      <c r="BA34" s="26"/>
      <c r="BB34" s="26"/>
      <c r="BC34" s="26"/>
      <c r="BD34" s="26">
        <f t="shared" si="31"/>
        <v>0</v>
      </c>
      <c r="BE34" s="26">
        <f t="shared" si="32"/>
        <v>0</v>
      </c>
      <c r="BF34" s="26">
        <f t="shared" si="33"/>
        <v>0</v>
      </c>
      <c r="BG34" s="26"/>
      <c r="BH34" s="26">
        <f t="shared" si="34"/>
        <v>0</v>
      </c>
      <c r="BI34" s="26">
        <f t="shared" si="35"/>
        <v>0</v>
      </c>
      <c r="BJ34" s="26">
        <f t="shared" si="19"/>
        <v>0</v>
      </c>
      <c r="BK34" s="26"/>
      <c r="BL34" s="26"/>
      <c r="BM34" s="26"/>
      <c r="BN34" s="161"/>
    </row>
    <row r="35" spans="1:66" s="19" customFormat="1" ht="32.25" customHeight="1">
      <c r="A35" s="129">
        <v>25</v>
      </c>
      <c r="B35" s="184" t="s">
        <v>956</v>
      </c>
      <c r="C35" s="215" t="s">
        <v>578</v>
      </c>
      <c r="D35" s="130"/>
      <c r="E35" s="130" t="s">
        <v>162</v>
      </c>
      <c r="F35" s="136">
        <f>登记表!H180</f>
        <v>245293</v>
      </c>
      <c r="G35" s="137"/>
      <c r="H35" s="138"/>
      <c r="I35" s="139" t="s">
        <v>1805</v>
      </c>
      <c r="J35" s="140">
        <f>登记表!J180</f>
        <v>44547</v>
      </c>
      <c r="L35" s="26" t="str">
        <f>登记表!N180</f>
        <v>ZS1E-Z ID#000160</v>
      </c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161"/>
      <c r="AN35" s="26" t="str">
        <f t="shared" si="20"/>
        <v>ZS1E-Z ID#000160</v>
      </c>
      <c r="AO35" s="26">
        <f t="shared" si="21"/>
        <v>0</v>
      </c>
      <c r="AP35" s="26">
        <f t="shared" si="22"/>
        <v>0</v>
      </c>
      <c r="AQ35" s="26">
        <f t="shared" si="23"/>
        <v>0</v>
      </c>
      <c r="AR35" s="26">
        <f t="shared" si="24"/>
        <v>0</v>
      </c>
      <c r="AS35" s="26">
        <f t="shared" si="25"/>
        <v>0</v>
      </c>
      <c r="AT35" s="26">
        <f t="shared" si="26"/>
        <v>0</v>
      </c>
      <c r="AU35" s="26">
        <f t="shared" si="27"/>
        <v>0</v>
      </c>
      <c r="AV35" s="26">
        <f t="shared" si="28"/>
        <v>0</v>
      </c>
      <c r="AW35" s="26">
        <f t="shared" si="29"/>
        <v>0</v>
      </c>
      <c r="AX35" s="26">
        <f t="shared" si="30"/>
        <v>0</v>
      </c>
      <c r="AY35" s="26"/>
      <c r="AZ35" s="26"/>
      <c r="BA35" s="26"/>
      <c r="BB35" s="26"/>
      <c r="BC35" s="26"/>
      <c r="BD35" s="26">
        <f t="shared" si="31"/>
        <v>0</v>
      </c>
      <c r="BE35" s="26">
        <f t="shared" si="32"/>
        <v>0</v>
      </c>
      <c r="BF35" s="26">
        <f t="shared" si="33"/>
        <v>0</v>
      </c>
      <c r="BG35" s="26"/>
      <c r="BH35" s="26">
        <f t="shared" si="34"/>
        <v>0</v>
      </c>
      <c r="BI35" s="26">
        <f t="shared" si="35"/>
        <v>0</v>
      </c>
      <c r="BJ35" s="26">
        <f t="shared" si="19"/>
        <v>0</v>
      </c>
      <c r="BK35" s="26"/>
      <c r="BL35" s="26"/>
      <c r="BM35" s="26"/>
      <c r="BN35" s="161"/>
    </row>
    <row r="36" spans="1:66" s="19" customFormat="1" ht="32.25" customHeight="1">
      <c r="A36" s="19">
        <v>28</v>
      </c>
      <c r="B36" s="185" t="s">
        <v>971</v>
      </c>
      <c r="C36" s="214">
        <f>姓名随机码对照!B29</f>
        <v>430</v>
      </c>
      <c r="D36" s="48" t="str">
        <f>姓名随机码对照!C29</f>
        <v>ZHJI</v>
      </c>
      <c r="E36" s="51" t="s">
        <v>122</v>
      </c>
      <c r="F36" s="54">
        <f>登记表!H183</f>
        <v>245198</v>
      </c>
      <c r="G36" s="61"/>
      <c r="H36" s="61"/>
      <c r="I36" s="56"/>
      <c r="J36" s="46">
        <f>登记表!J183</f>
        <v>44544</v>
      </c>
      <c r="L36" s="26" t="str">
        <f>登记表!N183</f>
        <v>ZS1E-Z ID#000163</v>
      </c>
      <c r="M36" s="26" t="str">
        <f>登记表!N185</f>
        <v>ZS1E-Z ID#000166</v>
      </c>
      <c r="N36" s="26" t="str">
        <f>登记表!N187</f>
        <v>ZS1E-Z ID#000168</v>
      </c>
      <c r="O36" s="80" t="str">
        <f>登记表!N193</f>
        <v>ZS1E-Z ID#000173</v>
      </c>
      <c r="P36" s="80" t="str">
        <f>登记表!N199</f>
        <v>ZS1E-M ID#000172</v>
      </c>
      <c r="Q36" s="80" t="str">
        <f>登记表!N204</f>
        <v>ZS1E-Z ID#000179</v>
      </c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80" t="str">
        <f>登记表!N221</f>
        <v>ZS1E-Z ID#000191</v>
      </c>
      <c r="AC36" s="93"/>
      <c r="AD36" s="93" t="str">
        <f>登记表!N233</f>
        <v>ZS1E-Z ID#000109</v>
      </c>
      <c r="AE36" s="93"/>
      <c r="AF36" s="93"/>
      <c r="AG36" s="93" t="str">
        <f>登记表!N257</f>
        <v>ZS1E-Z ID#000119</v>
      </c>
      <c r="AH36" s="26"/>
      <c r="AI36" s="26"/>
      <c r="AJ36" s="26"/>
      <c r="AK36" s="26"/>
      <c r="AL36" s="161"/>
      <c r="AN36" s="26" t="str">
        <f t="shared" si="20"/>
        <v>ZS1E-Z ID#000163</v>
      </c>
      <c r="AO36" s="26" t="str">
        <f t="shared" si="21"/>
        <v>ZS1E-Z ID#000166</v>
      </c>
      <c r="AP36" s="26" t="str">
        <f t="shared" si="22"/>
        <v>ZS1E-Z ID#000168</v>
      </c>
      <c r="AQ36" s="26" t="str">
        <f t="shared" si="23"/>
        <v>ZS1E-Z ID#000173</v>
      </c>
      <c r="AR36" s="26" t="str">
        <f t="shared" si="24"/>
        <v>ZS1E-M ID#000172</v>
      </c>
      <c r="AS36" s="26" t="str">
        <f t="shared" si="25"/>
        <v>ZS1E-Z ID#000179</v>
      </c>
      <c r="AT36" s="26">
        <f t="shared" si="26"/>
        <v>0</v>
      </c>
      <c r="AU36" s="26">
        <f t="shared" si="27"/>
        <v>0</v>
      </c>
      <c r="AV36" s="26">
        <f t="shared" si="28"/>
        <v>0</v>
      </c>
      <c r="AW36" s="26">
        <f t="shared" si="29"/>
        <v>0</v>
      </c>
      <c r="AX36" s="26">
        <f t="shared" si="30"/>
        <v>0</v>
      </c>
      <c r="AY36" s="26"/>
      <c r="AZ36" s="26"/>
      <c r="BA36" s="26"/>
      <c r="BB36" s="26"/>
      <c r="BC36" s="26"/>
      <c r="BD36" s="26" t="str">
        <f t="shared" si="31"/>
        <v>ZS1E-Z ID#000191</v>
      </c>
      <c r="BE36" s="26">
        <f t="shared" si="32"/>
        <v>0</v>
      </c>
      <c r="BF36" s="26" t="str">
        <f t="shared" si="33"/>
        <v>ZS1E-Z ID#000109</v>
      </c>
      <c r="BG36" s="26"/>
      <c r="BH36" s="26">
        <f t="shared" si="34"/>
        <v>0</v>
      </c>
      <c r="BI36" s="26" t="str">
        <f t="shared" si="35"/>
        <v>ZS1E-Z ID#000119</v>
      </c>
      <c r="BJ36" s="26">
        <f t="shared" si="19"/>
        <v>0</v>
      </c>
      <c r="BK36" s="26"/>
      <c r="BL36" s="26"/>
      <c r="BM36" s="26"/>
      <c r="BN36" s="161"/>
    </row>
    <row r="37" spans="1:66" s="19" customFormat="1" ht="32.25" customHeight="1">
      <c r="A37" s="19">
        <v>29</v>
      </c>
      <c r="B37" s="186" t="s">
        <v>62</v>
      </c>
      <c r="C37" s="214">
        <f>姓名随机码对照!B30</f>
        <v>171</v>
      </c>
      <c r="D37" s="48" t="str">
        <f>姓名随机码对照!C30</f>
        <v>ZRXI</v>
      </c>
      <c r="E37" s="51" t="s">
        <v>162</v>
      </c>
      <c r="F37" s="54">
        <f>登记表!H186</f>
        <v>245267</v>
      </c>
      <c r="G37" s="60"/>
      <c r="H37" s="60"/>
      <c r="I37" s="56"/>
      <c r="J37" s="46">
        <f>登记表!J186</f>
        <v>44546</v>
      </c>
      <c r="L37" s="26" t="str">
        <f>登记表!N186</f>
        <v>ZS1E-Z ID#000167</v>
      </c>
      <c r="M37" s="26" t="str">
        <f>登记表!N189</f>
        <v>ZS1E-Z ID#000169</v>
      </c>
      <c r="N37" s="80" t="str">
        <f>登记表!N194</f>
        <v>ZS1E-Z ID#000199</v>
      </c>
      <c r="O37" s="80" t="str">
        <f>登记表!N200</f>
        <v>ZS1E-M ID#000175</v>
      </c>
      <c r="P37" s="80" t="str">
        <f>登记表!N205</f>
        <v>ZS1E-Z ID#000177</v>
      </c>
      <c r="Q37" s="93" t="str">
        <f>登记表!N210</f>
        <v>ZS1E-Z ID#000182</v>
      </c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 t="str">
        <f>登记表!N218</f>
        <v>ZS1E-Z ID#000188</v>
      </c>
      <c r="AC37" s="93"/>
      <c r="AD37" s="93" t="str">
        <f>登记表!N234</f>
        <v>ZS1E-Z ID#000107</v>
      </c>
      <c r="AE37" s="93"/>
      <c r="AF37" s="93"/>
      <c r="AG37" s="93" t="str">
        <f>登记表!N259</f>
        <v>ZS1E-Z ID#000121</v>
      </c>
      <c r="AH37" s="26"/>
      <c r="AI37" s="26"/>
      <c r="AJ37" s="26"/>
      <c r="AK37" s="26"/>
      <c r="AL37" s="161"/>
      <c r="AN37" s="26" t="str">
        <f t="shared" si="20"/>
        <v>ZS1E-Z ID#000167</v>
      </c>
      <c r="AO37" s="26" t="str">
        <f t="shared" si="21"/>
        <v>ZS1E-Z ID#000169</v>
      </c>
      <c r="AP37" s="26" t="str">
        <f t="shared" si="22"/>
        <v>ZS1E-Z ID#000199</v>
      </c>
      <c r="AQ37" s="26" t="str">
        <f t="shared" si="23"/>
        <v>ZS1E-M ID#000175</v>
      </c>
      <c r="AR37" s="26" t="str">
        <f t="shared" si="24"/>
        <v>ZS1E-Z ID#000177</v>
      </c>
      <c r="AS37" s="26" t="str">
        <f t="shared" si="25"/>
        <v>ZS1E-Z ID#000182</v>
      </c>
      <c r="AT37" s="26">
        <f t="shared" si="26"/>
        <v>0</v>
      </c>
      <c r="AU37" s="26">
        <f t="shared" si="27"/>
        <v>0</v>
      </c>
      <c r="AV37" s="26">
        <f t="shared" si="28"/>
        <v>0</v>
      </c>
      <c r="AW37" s="26">
        <f t="shared" si="29"/>
        <v>0</v>
      </c>
      <c r="AX37" s="26">
        <f t="shared" si="30"/>
        <v>0</v>
      </c>
      <c r="AY37" s="26">
        <f t="shared" ref="AY37:AY50" si="36">W37</f>
        <v>0</v>
      </c>
      <c r="AZ37" s="26">
        <f t="shared" ref="AZ37:AZ50" si="37">X37</f>
        <v>0</v>
      </c>
      <c r="BA37" s="26"/>
      <c r="BB37" s="26"/>
      <c r="BC37" s="26"/>
      <c r="BD37" s="26" t="str">
        <f t="shared" si="31"/>
        <v>ZS1E-Z ID#000188</v>
      </c>
      <c r="BE37" s="26">
        <f t="shared" si="32"/>
        <v>0</v>
      </c>
      <c r="BF37" s="26" t="str">
        <f t="shared" si="33"/>
        <v>ZS1E-Z ID#000107</v>
      </c>
      <c r="BG37" s="26"/>
      <c r="BH37" s="26">
        <f t="shared" si="34"/>
        <v>0</v>
      </c>
      <c r="BI37" s="26" t="str">
        <f t="shared" si="35"/>
        <v>ZS1E-Z ID#000121</v>
      </c>
      <c r="BJ37" s="26">
        <f t="shared" si="19"/>
        <v>0</v>
      </c>
      <c r="BK37" s="26"/>
      <c r="BL37" s="26"/>
      <c r="BM37" s="26"/>
      <c r="BN37" s="161"/>
    </row>
    <row r="38" spans="1:66" s="19" customFormat="1" ht="32.25" customHeight="1">
      <c r="A38" s="19">
        <v>30</v>
      </c>
      <c r="B38" s="221" t="s">
        <v>64</v>
      </c>
      <c r="C38" s="214">
        <f>姓名随机码对照!B31</f>
        <v>458</v>
      </c>
      <c r="D38" s="48" t="str">
        <f>姓名随机码对照!C31</f>
        <v>XRJU</v>
      </c>
      <c r="E38" s="48" t="s">
        <v>162</v>
      </c>
      <c r="F38" s="54">
        <f>登记表!H201</f>
        <v>245401</v>
      </c>
      <c r="G38" s="60"/>
      <c r="H38" s="60"/>
      <c r="I38" s="60" t="s">
        <v>1806</v>
      </c>
      <c r="J38" s="46">
        <f>登记表!J201</f>
        <v>44550</v>
      </c>
      <c r="L38" s="80" t="str">
        <f>登记表!N201</f>
        <v>ZS1E-M ID#000176</v>
      </c>
      <c r="M38" s="80" t="str">
        <f>登记表!N206</f>
        <v>ZS1E-Z ID#000178</v>
      </c>
      <c r="N38" s="93" t="str">
        <f>登记表!N212</f>
        <v>ZS1E-Z ID#000185</v>
      </c>
      <c r="O38" s="93" t="str">
        <f>登记表!N217</f>
        <v>ZS1E-Z ID#000190</v>
      </c>
      <c r="P38" s="93" t="str">
        <f>登记表!N225</f>
        <v>ZS1E-Z ID#000194</v>
      </c>
      <c r="Q38" s="93" t="str">
        <f>登记表!N232</f>
        <v>ZS1E-Z ID#000108</v>
      </c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26"/>
      <c r="AD38" s="26"/>
      <c r="AE38" s="26"/>
      <c r="AF38" s="26"/>
      <c r="AG38" s="109" t="str">
        <f>登记表!N282</f>
        <v>ZS1E-Z ID#000213</v>
      </c>
      <c r="AH38" s="26"/>
      <c r="AI38" s="26"/>
      <c r="AJ38" s="26"/>
      <c r="AK38" s="26"/>
      <c r="AL38" s="161"/>
      <c r="AN38" s="26" t="str">
        <f t="shared" si="20"/>
        <v>ZS1E-M ID#000176</v>
      </c>
      <c r="AO38" s="26" t="str">
        <f t="shared" si="21"/>
        <v>ZS1E-Z ID#000178</v>
      </c>
      <c r="AP38" s="26" t="str">
        <f t="shared" si="22"/>
        <v>ZS1E-Z ID#000185</v>
      </c>
      <c r="AQ38" s="26" t="str">
        <f t="shared" si="23"/>
        <v>ZS1E-Z ID#000190</v>
      </c>
      <c r="AR38" s="26" t="str">
        <f t="shared" si="24"/>
        <v>ZS1E-Z ID#000194</v>
      </c>
      <c r="AS38" s="26" t="str">
        <f t="shared" si="25"/>
        <v>ZS1E-Z ID#000108</v>
      </c>
      <c r="AT38" s="26">
        <f t="shared" si="26"/>
        <v>0</v>
      </c>
      <c r="AU38" s="26">
        <f t="shared" si="27"/>
        <v>0</v>
      </c>
      <c r="AV38" s="26">
        <f t="shared" si="28"/>
        <v>0</v>
      </c>
      <c r="AW38" s="26">
        <f t="shared" si="29"/>
        <v>0</v>
      </c>
      <c r="AX38" s="26">
        <f t="shared" si="30"/>
        <v>0</v>
      </c>
      <c r="AY38" s="26">
        <f t="shared" si="36"/>
        <v>0</v>
      </c>
      <c r="AZ38" s="26">
        <f t="shared" si="37"/>
        <v>0</v>
      </c>
      <c r="BA38" s="26"/>
      <c r="BB38" s="26"/>
      <c r="BC38" s="26"/>
      <c r="BD38" s="26">
        <f t="shared" si="31"/>
        <v>0</v>
      </c>
      <c r="BE38" s="26">
        <f t="shared" si="32"/>
        <v>0</v>
      </c>
      <c r="BF38" s="26">
        <f t="shared" si="33"/>
        <v>0</v>
      </c>
      <c r="BG38" s="26"/>
      <c r="BH38" s="26">
        <f t="shared" si="34"/>
        <v>0</v>
      </c>
      <c r="BI38" s="26" t="str">
        <f t="shared" si="35"/>
        <v>ZS1E-Z ID#000213</v>
      </c>
      <c r="BJ38" s="26">
        <f t="shared" si="19"/>
        <v>0</v>
      </c>
      <c r="BK38" s="26"/>
      <c r="BL38" s="26"/>
      <c r="BM38" s="26"/>
      <c r="BN38" s="161"/>
    </row>
    <row r="39" spans="1:66" s="19" customFormat="1" ht="32.25" customHeight="1">
      <c r="A39" s="19">
        <v>31</v>
      </c>
      <c r="B39" s="186" t="s">
        <v>68</v>
      </c>
      <c r="C39" s="214">
        <f>姓名随机码对照!B33</f>
        <v>312</v>
      </c>
      <c r="D39" s="48" t="str">
        <f>姓名随机码对照!C33</f>
        <v>XLHU</v>
      </c>
      <c r="E39" s="48" t="s">
        <v>162</v>
      </c>
      <c r="F39" s="54">
        <f>登记表!H207</f>
        <v>245439</v>
      </c>
      <c r="G39" s="60"/>
      <c r="H39" s="60"/>
      <c r="I39" s="56"/>
      <c r="J39" s="46">
        <f>登记表!J207</f>
        <v>44551</v>
      </c>
      <c r="L39" s="93" t="str">
        <f>登记表!N207</f>
        <v>ZS1E-Z ID#000181</v>
      </c>
      <c r="M39" s="93" t="str">
        <f>登记表!N208</f>
        <v>ZS1E-Z ID#000200</v>
      </c>
      <c r="N39" s="93" t="str">
        <f>登记表!N220</f>
        <v>ZS1E-Z ID#000105</v>
      </c>
      <c r="O39" s="93" t="str">
        <f>登记表!N222</f>
        <v>ZS1E-Z ID#000198</v>
      </c>
      <c r="P39" s="93" t="str">
        <f>登记表!N228</f>
        <v>ZS1E-Z ID#000197</v>
      </c>
      <c r="Q39" s="93" t="str">
        <f>登记表!N238</f>
        <v>ZS1E-Z ID#000114</v>
      </c>
      <c r="R39" s="93" t="str">
        <f>登记表!N250</f>
        <v>ZS1E-Z ID#000141</v>
      </c>
      <c r="S39" s="93" t="str">
        <f>登记表!N252</f>
        <v>ZS1E-Z ID#000112</v>
      </c>
      <c r="T39" s="93" t="str">
        <f>登记表!N261</f>
        <v>ZS1E-Z ID#000140</v>
      </c>
      <c r="U39" s="93" t="str">
        <f>登记表!N266</f>
        <v>ZS1E-Z ID#000201</v>
      </c>
      <c r="V39" s="93" t="str">
        <f>登记表!N274</f>
        <v>ZS1E-Z ID#000206</v>
      </c>
      <c r="W39" s="93" t="str">
        <f>登记表!N279</f>
        <v>ZS1E-Z ID#000210</v>
      </c>
      <c r="X39" s="93" t="str">
        <f>登记表!N286</f>
        <v>ZS1E-Z ID#000216</v>
      </c>
      <c r="Y39" s="93"/>
      <c r="Z39" s="93"/>
      <c r="AA39" s="93"/>
      <c r="AB39" s="93" t="str">
        <f>登记表!N296</f>
        <v>ZS1E-M ID#000096</v>
      </c>
      <c r="AC39" s="93"/>
      <c r="AD39" s="93" t="str">
        <f>登记表!N308</f>
        <v>ZS1E-Z ID#000125</v>
      </c>
      <c r="AE39" s="93"/>
      <c r="AF39" s="93"/>
      <c r="AG39" s="93" t="str">
        <f>登记表!N337</f>
        <v>ZS1E-Z ID#000238</v>
      </c>
      <c r="AH39" s="93"/>
      <c r="AI39" s="93"/>
      <c r="AJ39" s="93"/>
      <c r="AK39" s="93"/>
      <c r="AL39" s="161"/>
      <c r="AN39" s="26" t="str">
        <f t="shared" si="20"/>
        <v>ZS1E-Z ID#000181</v>
      </c>
      <c r="AO39" s="26" t="str">
        <f t="shared" si="21"/>
        <v>ZS1E-Z ID#000200</v>
      </c>
      <c r="AP39" s="26" t="str">
        <f t="shared" si="22"/>
        <v>ZS1E-Z ID#000105</v>
      </c>
      <c r="AQ39" s="26" t="str">
        <f t="shared" si="23"/>
        <v>ZS1E-Z ID#000198</v>
      </c>
      <c r="AR39" s="26" t="str">
        <f t="shared" si="24"/>
        <v>ZS1E-Z ID#000197</v>
      </c>
      <c r="AS39" s="26" t="str">
        <f t="shared" si="25"/>
        <v>ZS1E-Z ID#000114</v>
      </c>
      <c r="AT39" s="26" t="str">
        <f t="shared" si="26"/>
        <v>ZS1E-Z ID#000141</v>
      </c>
      <c r="AU39" s="26" t="str">
        <f t="shared" si="27"/>
        <v>ZS1E-Z ID#000112</v>
      </c>
      <c r="AV39" s="26" t="str">
        <f t="shared" si="28"/>
        <v>ZS1E-Z ID#000140</v>
      </c>
      <c r="AW39" s="26" t="str">
        <f t="shared" si="29"/>
        <v>ZS1E-Z ID#000201</v>
      </c>
      <c r="AX39" s="26" t="str">
        <f t="shared" si="30"/>
        <v>ZS1E-Z ID#000206</v>
      </c>
      <c r="AY39" s="26" t="str">
        <f t="shared" si="36"/>
        <v>ZS1E-Z ID#000210</v>
      </c>
      <c r="AZ39" s="26" t="str">
        <f t="shared" si="37"/>
        <v>ZS1E-Z ID#000216</v>
      </c>
      <c r="BA39" s="26"/>
      <c r="BB39" s="26"/>
      <c r="BC39" s="26"/>
      <c r="BD39" s="26" t="str">
        <f t="shared" si="31"/>
        <v>ZS1E-M ID#000096</v>
      </c>
      <c r="BE39" s="26">
        <f t="shared" si="32"/>
        <v>0</v>
      </c>
      <c r="BF39" s="26" t="str">
        <f t="shared" si="33"/>
        <v>ZS1E-Z ID#000125</v>
      </c>
      <c r="BG39" s="26"/>
      <c r="BH39" s="26">
        <f t="shared" si="34"/>
        <v>0</v>
      </c>
      <c r="BI39" s="26" t="str">
        <f t="shared" si="35"/>
        <v>ZS1E-Z ID#000238</v>
      </c>
      <c r="BJ39" s="26">
        <f t="shared" si="19"/>
        <v>0</v>
      </c>
      <c r="BK39" s="26"/>
      <c r="BL39" s="26"/>
      <c r="BM39" s="26"/>
      <c r="BN39" s="161"/>
    </row>
    <row r="40" spans="1:66" s="19" customFormat="1" ht="32.25" customHeight="1">
      <c r="A40" s="19">
        <v>32</v>
      </c>
      <c r="B40" s="186" t="str">
        <f>登记表!D211</f>
        <v>陈拾第</v>
      </c>
      <c r="C40" s="214">
        <f>姓名随机码对照!B32</f>
        <v>400</v>
      </c>
      <c r="D40" s="48" t="str">
        <f>姓名随机码对照!C32</f>
        <v>CSDI</v>
      </c>
      <c r="E40" s="48" t="str">
        <f>登记表!F211</f>
        <v>女</v>
      </c>
      <c r="F40" s="54">
        <f>登记表!H211</f>
        <v>245431</v>
      </c>
      <c r="G40" s="60"/>
      <c r="H40" s="60"/>
      <c r="I40" s="56"/>
      <c r="J40" s="46">
        <f>登记表!J211</f>
        <v>44551</v>
      </c>
      <c r="L40" s="93" t="str">
        <f>登记表!N211</f>
        <v>ZS1E-Z ID#000183</v>
      </c>
      <c r="M40" s="93" t="str">
        <f>登记表!N216</f>
        <v>ZS1E-Z ID#000187</v>
      </c>
      <c r="N40" s="93" t="str">
        <f>登记表!N224</f>
        <v>ZS1E-Z ID#000193</v>
      </c>
      <c r="O40" s="93" t="str">
        <f>登记表!N231</f>
        <v>ZS1E-Z ID#000149</v>
      </c>
      <c r="P40" s="93" t="str">
        <f>登记表!N239</f>
        <v>ZS1E-Z ID#000150</v>
      </c>
      <c r="Q40" s="93" t="str">
        <f>登记表!N248</f>
        <v>ZS1E-Z ID#000145</v>
      </c>
      <c r="R40" s="93" t="str">
        <f>登记表!N253</f>
        <v>ZS1E-Z ID#000117</v>
      </c>
      <c r="S40" s="93" t="str">
        <f>登记表!N265</f>
        <v>ZS1E-Z ID#000122</v>
      </c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161"/>
      <c r="AN40" s="26" t="str">
        <f t="shared" si="20"/>
        <v>ZS1E-Z ID#000183</v>
      </c>
      <c r="AO40" s="26" t="str">
        <f t="shared" si="21"/>
        <v>ZS1E-Z ID#000187</v>
      </c>
      <c r="AP40" s="26" t="str">
        <f t="shared" si="22"/>
        <v>ZS1E-Z ID#000193</v>
      </c>
      <c r="AQ40" s="26" t="str">
        <f t="shared" si="23"/>
        <v>ZS1E-Z ID#000149</v>
      </c>
      <c r="AR40" s="26" t="str">
        <f t="shared" si="24"/>
        <v>ZS1E-Z ID#000150</v>
      </c>
      <c r="AS40" s="26" t="str">
        <f t="shared" si="25"/>
        <v>ZS1E-Z ID#000145</v>
      </c>
      <c r="AT40" s="26" t="str">
        <f t="shared" si="26"/>
        <v>ZS1E-Z ID#000117</v>
      </c>
      <c r="AU40" s="26" t="str">
        <f t="shared" si="27"/>
        <v>ZS1E-Z ID#000122</v>
      </c>
      <c r="AV40" s="26">
        <f t="shared" si="28"/>
        <v>0</v>
      </c>
      <c r="AW40" s="26">
        <f t="shared" si="29"/>
        <v>0</v>
      </c>
      <c r="AX40" s="26">
        <f t="shared" si="30"/>
        <v>0</v>
      </c>
      <c r="AY40" s="26">
        <f t="shared" si="36"/>
        <v>0</v>
      </c>
      <c r="AZ40" s="26">
        <f t="shared" si="37"/>
        <v>0</v>
      </c>
      <c r="BA40" s="26"/>
      <c r="BB40" s="26"/>
      <c r="BC40" s="26"/>
      <c r="BD40" s="26">
        <f t="shared" si="31"/>
        <v>0</v>
      </c>
      <c r="BE40" s="26">
        <f t="shared" si="32"/>
        <v>0</v>
      </c>
      <c r="BF40" s="26">
        <f t="shared" si="33"/>
        <v>0</v>
      </c>
      <c r="BG40" s="26"/>
      <c r="BH40" s="26">
        <f t="shared" si="34"/>
        <v>0</v>
      </c>
      <c r="BI40" s="26">
        <f t="shared" si="35"/>
        <v>0</v>
      </c>
      <c r="BJ40" s="26">
        <f t="shared" si="19"/>
        <v>0</v>
      </c>
      <c r="BK40" s="26"/>
      <c r="BL40" s="26"/>
      <c r="BM40" s="26"/>
      <c r="BN40" s="161"/>
    </row>
    <row r="41" spans="1:66" s="19" customFormat="1" ht="32.25" customHeight="1">
      <c r="A41" s="19">
        <v>33</v>
      </c>
      <c r="B41" s="186" t="str">
        <f>登记表!D213</f>
        <v>刘娟君</v>
      </c>
      <c r="C41" s="214">
        <f>姓名随机码对照!B34</f>
        <v>28</v>
      </c>
      <c r="D41" s="48" t="str">
        <f>姓名随机码对照!C34</f>
        <v>LJJU</v>
      </c>
      <c r="E41" s="48" t="str">
        <f>登记表!F213</f>
        <v>女</v>
      </c>
      <c r="F41" s="54">
        <f>登记表!H213</f>
        <v>245471</v>
      </c>
      <c r="G41" s="60"/>
      <c r="H41" s="60"/>
      <c r="I41" s="56"/>
      <c r="J41" s="46">
        <f>登记表!J213</f>
        <v>44552</v>
      </c>
      <c r="L41" s="93" t="str">
        <f>登记表!N213</f>
        <v>ZS1E-Z ID#000186</v>
      </c>
      <c r="M41" s="93" t="str">
        <f>登记表!N219</f>
        <v>ZS1E-Z ID#000189</v>
      </c>
      <c r="N41" s="93" t="str">
        <f>登记表!N223</f>
        <v>ZS1E-Z ID#000192</v>
      </c>
      <c r="O41" s="93" t="str">
        <f>登记表!N230</f>
        <v>ZS1E-Z ID#000148</v>
      </c>
      <c r="P41" s="93" t="str">
        <f>登记表!N237</f>
        <v>ZS1E-Z ID#000113</v>
      </c>
      <c r="Q41" s="93" t="str">
        <f>登记表!N254</f>
        <v>ZS1E-Z ID#000116</v>
      </c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 t="str">
        <f>登记表!N271</f>
        <v>ZS1E-Z ID#000203</v>
      </c>
      <c r="AE41" s="93"/>
      <c r="AF41" s="93"/>
      <c r="AG41" s="93" t="str">
        <f>登记表!N288</f>
        <v>ZS1E-Z ID#000219</v>
      </c>
      <c r="AH41" s="93"/>
      <c r="AI41" s="93"/>
      <c r="AJ41" s="93"/>
      <c r="AK41" s="93"/>
      <c r="AL41" s="161"/>
      <c r="AN41" s="26" t="str">
        <f t="shared" si="20"/>
        <v>ZS1E-Z ID#000186</v>
      </c>
      <c r="AO41" s="26" t="str">
        <f t="shared" si="21"/>
        <v>ZS1E-Z ID#000189</v>
      </c>
      <c r="AP41" s="26" t="str">
        <f t="shared" si="22"/>
        <v>ZS1E-Z ID#000192</v>
      </c>
      <c r="AQ41" s="26" t="str">
        <f t="shared" si="23"/>
        <v>ZS1E-Z ID#000148</v>
      </c>
      <c r="AR41" s="26" t="str">
        <f t="shared" si="24"/>
        <v>ZS1E-Z ID#000113</v>
      </c>
      <c r="AS41" s="26" t="str">
        <f t="shared" si="25"/>
        <v>ZS1E-Z ID#000116</v>
      </c>
      <c r="AT41" s="26">
        <f t="shared" si="26"/>
        <v>0</v>
      </c>
      <c r="AU41" s="26">
        <f t="shared" si="27"/>
        <v>0</v>
      </c>
      <c r="AV41" s="26">
        <f t="shared" si="28"/>
        <v>0</v>
      </c>
      <c r="AW41" s="26">
        <f t="shared" si="29"/>
        <v>0</v>
      </c>
      <c r="AX41" s="26">
        <f t="shared" si="30"/>
        <v>0</v>
      </c>
      <c r="AY41" s="26">
        <f t="shared" si="36"/>
        <v>0</v>
      </c>
      <c r="AZ41" s="26">
        <f t="shared" si="37"/>
        <v>0</v>
      </c>
      <c r="BA41" s="26"/>
      <c r="BB41" s="26"/>
      <c r="BC41" s="26"/>
      <c r="BD41" s="26">
        <f t="shared" si="31"/>
        <v>0</v>
      </c>
      <c r="BE41" s="26">
        <f t="shared" si="32"/>
        <v>0</v>
      </c>
      <c r="BF41" s="26" t="str">
        <f t="shared" si="33"/>
        <v>ZS1E-Z ID#000203</v>
      </c>
      <c r="BG41" s="26"/>
      <c r="BH41" s="26">
        <f t="shared" si="34"/>
        <v>0</v>
      </c>
      <c r="BI41" s="26" t="str">
        <f t="shared" si="35"/>
        <v>ZS1E-Z ID#000219</v>
      </c>
      <c r="BJ41" s="26">
        <f t="shared" si="19"/>
        <v>0</v>
      </c>
      <c r="BK41" s="26"/>
      <c r="BL41" s="26"/>
      <c r="BM41" s="26"/>
      <c r="BN41" s="161"/>
    </row>
    <row r="42" spans="1:66" s="19" customFormat="1" ht="32.25" customHeight="1">
      <c r="A42" s="19">
        <v>34</v>
      </c>
      <c r="B42" s="174" t="str">
        <f>登记表!D226</f>
        <v>欧阳润华</v>
      </c>
      <c r="C42" s="214">
        <f>姓名随机码对照!B35</f>
        <v>53</v>
      </c>
      <c r="D42" s="48" t="str">
        <f>姓名随机码对照!C35</f>
        <v>OYRH</v>
      </c>
      <c r="E42" s="48" t="str">
        <f>登记表!F226</f>
        <v>女</v>
      </c>
      <c r="F42" s="54">
        <f>登记表!H226</f>
        <v>245553</v>
      </c>
      <c r="G42" s="60"/>
      <c r="H42" s="60"/>
      <c r="I42" s="56"/>
      <c r="J42" s="46">
        <f>登记表!J226</f>
        <v>44555</v>
      </c>
      <c r="L42" s="93" t="str">
        <f>登记表!N226</f>
        <v>ZS1E-Z ID#000195</v>
      </c>
      <c r="M42" s="93" t="str">
        <f>登记表!N236</f>
        <v>ZS1E-Z ID#000110</v>
      </c>
      <c r="N42" s="93" t="str">
        <f>登记表!N246</f>
        <v>ZS1E-Z ID#000146</v>
      </c>
      <c r="O42" s="93" t="str">
        <f>登记表!N251</f>
        <v>ZS1E-Z ID#000111</v>
      </c>
      <c r="P42" s="93" t="str">
        <f>登记表!N260</f>
        <v>ZS1E-Z ID#000144</v>
      </c>
      <c r="Q42" s="93" t="str">
        <f>登记表!N268</f>
        <v>ZS1E-Z ID#000234</v>
      </c>
      <c r="R42" s="93" t="str">
        <f>登记表!N272</f>
        <v>ZS1E-Z ID#000135</v>
      </c>
      <c r="S42" s="93" t="str">
        <f>登记表!N280</f>
        <v>ZS1E-Z ID#000211</v>
      </c>
      <c r="T42" s="93" t="str">
        <f>登记表!N283</f>
        <v>ZS1E-Z ID#000218</v>
      </c>
      <c r="U42" s="93"/>
      <c r="V42" s="93"/>
      <c r="W42" s="93"/>
      <c r="X42" s="93"/>
      <c r="Y42" s="93"/>
      <c r="Z42" s="93"/>
      <c r="AA42" s="93"/>
      <c r="AB42" s="93" t="str">
        <f>登记表!N294</f>
        <v>ZS1E-M ID#000094</v>
      </c>
      <c r="AC42" s="93"/>
      <c r="AD42" s="93" t="str">
        <f>登记表!N309</f>
        <v>ZS1E-Z ID#000123</v>
      </c>
      <c r="AE42" s="93"/>
      <c r="AF42" s="93"/>
      <c r="AG42" s="93" t="str">
        <f>登记表!N335</f>
        <v>ZS1E-Z ID#000222</v>
      </c>
      <c r="AH42" s="93"/>
      <c r="AI42" s="93"/>
      <c r="AJ42" s="93"/>
      <c r="AK42" s="93"/>
      <c r="AL42" s="161"/>
      <c r="AN42" s="26" t="str">
        <f t="shared" si="20"/>
        <v>ZS1E-Z ID#000195</v>
      </c>
      <c r="AO42" s="26" t="str">
        <f t="shared" si="21"/>
        <v>ZS1E-Z ID#000110</v>
      </c>
      <c r="AP42" s="26" t="str">
        <f t="shared" si="22"/>
        <v>ZS1E-Z ID#000146</v>
      </c>
      <c r="AQ42" s="26" t="str">
        <f t="shared" si="23"/>
        <v>ZS1E-Z ID#000111</v>
      </c>
      <c r="AR42" s="26" t="str">
        <f t="shared" si="24"/>
        <v>ZS1E-Z ID#000144</v>
      </c>
      <c r="AS42" s="26" t="str">
        <f t="shared" si="25"/>
        <v>ZS1E-Z ID#000234</v>
      </c>
      <c r="AT42" s="26" t="str">
        <f t="shared" si="26"/>
        <v>ZS1E-Z ID#000135</v>
      </c>
      <c r="AU42" s="26" t="str">
        <f t="shared" si="27"/>
        <v>ZS1E-Z ID#000211</v>
      </c>
      <c r="AV42" s="26" t="str">
        <f t="shared" si="28"/>
        <v>ZS1E-Z ID#000218</v>
      </c>
      <c r="AW42" s="26">
        <f t="shared" si="29"/>
        <v>0</v>
      </c>
      <c r="AX42" s="26">
        <f t="shared" si="30"/>
        <v>0</v>
      </c>
      <c r="AY42" s="26">
        <f t="shared" si="36"/>
        <v>0</v>
      </c>
      <c r="AZ42" s="26">
        <f t="shared" si="37"/>
        <v>0</v>
      </c>
      <c r="BA42" s="26"/>
      <c r="BB42" s="26"/>
      <c r="BC42" s="26"/>
      <c r="BD42" s="26" t="str">
        <f t="shared" si="31"/>
        <v>ZS1E-M ID#000094</v>
      </c>
      <c r="BE42" s="26">
        <f t="shared" si="32"/>
        <v>0</v>
      </c>
      <c r="BF42" s="26" t="str">
        <f t="shared" si="33"/>
        <v>ZS1E-Z ID#000123</v>
      </c>
      <c r="BG42" s="26"/>
      <c r="BH42" s="26">
        <f t="shared" si="34"/>
        <v>0</v>
      </c>
      <c r="BI42" s="26" t="str">
        <f t="shared" si="35"/>
        <v>ZS1E-Z ID#000222</v>
      </c>
      <c r="BJ42" s="26">
        <f t="shared" si="19"/>
        <v>0</v>
      </c>
      <c r="BK42" s="26"/>
      <c r="BL42" s="26"/>
      <c r="BM42" s="26"/>
      <c r="BN42" s="161"/>
    </row>
    <row r="43" spans="1:66" s="19" customFormat="1" ht="32.25" customHeight="1">
      <c r="A43" s="19">
        <v>35</v>
      </c>
      <c r="B43" s="174" t="str">
        <f>登记表!D227</f>
        <v>袁芬</v>
      </c>
      <c r="C43" s="214">
        <f>姓名随机码对照!B36</f>
        <v>154</v>
      </c>
      <c r="D43" s="48" t="str">
        <f>姓名随机码对照!C36</f>
        <v>YUFE</v>
      </c>
      <c r="E43" s="48" t="str">
        <f>登记表!F227</f>
        <v>女</v>
      </c>
      <c r="F43" s="54">
        <f>登记表!H227</f>
        <v>245539</v>
      </c>
      <c r="G43" s="60"/>
      <c r="H43" s="60"/>
      <c r="I43" s="56"/>
      <c r="J43" s="46">
        <f>登记表!J227</f>
        <v>44555</v>
      </c>
      <c r="L43" s="93" t="str">
        <f>登记表!N227</f>
        <v>ZS1E-Z ID#000196</v>
      </c>
      <c r="M43" s="93" t="str">
        <f>登记表!N235</f>
        <v>ZS1E-Z ID#000147</v>
      </c>
      <c r="N43" s="93" t="str">
        <f>登记表!N249</f>
        <v>ZS1E-Z ID#000142</v>
      </c>
      <c r="O43" s="93" t="str">
        <f>登记表!N255</f>
        <v>ZS1E-Z ID#000115</v>
      </c>
      <c r="P43" s="93" t="str">
        <f>登记表!N262</f>
        <v>ZS1E-Z ID#000139</v>
      </c>
      <c r="Q43" s="93" t="str">
        <f>登记表!N267</f>
        <v>ZS1E-Z ID#000233</v>
      </c>
      <c r="R43" s="93" t="str">
        <f>登记表!N273</f>
        <v>ZS1E-Z ID#000204</v>
      </c>
      <c r="S43" s="93" t="str">
        <f>登记表!N278</f>
        <v>ZS1E-Z ID#000209</v>
      </c>
      <c r="T43" s="93" t="str">
        <f>登记表!N285</f>
        <v>ZS1E-Z ID#000217</v>
      </c>
      <c r="U43" s="93" t="str">
        <f>登记表!N290</f>
        <v>ZS1E-Z ID#000136</v>
      </c>
      <c r="V43" s="93" t="str">
        <f>登记表!N295</f>
        <v>ZS1E-M ID#000095</v>
      </c>
      <c r="W43" s="93" t="str">
        <f>登记表!N300</f>
        <v>ZS1E-Z ID#000133</v>
      </c>
      <c r="X43" s="93" t="str">
        <f>登记表!N307</f>
        <v>ZS1E-Z ID#000126</v>
      </c>
      <c r="Y43" s="93" t="str">
        <f>登记表!N314</f>
        <v>ZS1E-Z ID#000227</v>
      </c>
      <c r="Z43" s="93" t="str">
        <f>登记表!N323</f>
        <v>ZS1E-Z ID#000241</v>
      </c>
      <c r="AA43" s="93" t="str">
        <f>登记表!N336</f>
        <v>ZS1E-Z ID#000221</v>
      </c>
      <c r="AB43" s="93" t="str">
        <f>登记表!N345</f>
        <v>ZS1E-Z ID#000283</v>
      </c>
      <c r="AC43" s="93"/>
      <c r="AD43" s="93" t="str">
        <f>登记表!N359</f>
        <v>ZS1E-Z ID#000294</v>
      </c>
      <c r="AE43" s="93"/>
      <c r="AF43" s="93"/>
      <c r="AG43" s="93" t="str">
        <f>登记表!N394</f>
        <v>ZS1E-Z ID#000325</v>
      </c>
      <c r="AH43" s="93"/>
      <c r="AI43" s="93"/>
      <c r="AJ43" s="93"/>
      <c r="AK43" s="93"/>
      <c r="AL43" s="161"/>
      <c r="AN43" s="26" t="str">
        <f t="shared" si="20"/>
        <v>ZS1E-Z ID#000196</v>
      </c>
      <c r="AO43" s="26" t="str">
        <f t="shared" si="21"/>
        <v>ZS1E-Z ID#000147</v>
      </c>
      <c r="AP43" s="26" t="str">
        <f t="shared" si="22"/>
        <v>ZS1E-Z ID#000142</v>
      </c>
      <c r="AQ43" s="26" t="str">
        <f t="shared" si="23"/>
        <v>ZS1E-Z ID#000115</v>
      </c>
      <c r="AR43" s="26" t="str">
        <f t="shared" si="24"/>
        <v>ZS1E-Z ID#000139</v>
      </c>
      <c r="AS43" s="26" t="str">
        <f t="shared" si="25"/>
        <v>ZS1E-Z ID#000233</v>
      </c>
      <c r="AT43" s="26" t="str">
        <f t="shared" si="26"/>
        <v>ZS1E-Z ID#000204</v>
      </c>
      <c r="AU43" s="26" t="str">
        <f t="shared" si="27"/>
        <v>ZS1E-Z ID#000209</v>
      </c>
      <c r="AV43" s="26" t="str">
        <f t="shared" si="28"/>
        <v>ZS1E-Z ID#000217</v>
      </c>
      <c r="AW43" s="26" t="str">
        <f t="shared" si="29"/>
        <v>ZS1E-Z ID#000136</v>
      </c>
      <c r="AX43" s="26" t="str">
        <f t="shared" si="30"/>
        <v>ZS1E-M ID#000095</v>
      </c>
      <c r="AY43" s="26" t="str">
        <f t="shared" si="36"/>
        <v>ZS1E-Z ID#000133</v>
      </c>
      <c r="AZ43" s="26" t="str">
        <f t="shared" si="37"/>
        <v>ZS1E-Z ID#000126</v>
      </c>
      <c r="BA43" s="26" t="str">
        <f>Y43</f>
        <v>ZS1E-Z ID#000227</v>
      </c>
      <c r="BB43" s="26" t="str">
        <f>Z43</f>
        <v>ZS1E-Z ID#000241</v>
      </c>
      <c r="BC43" s="26" t="str">
        <f>AA43</f>
        <v>ZS1E-Z ID#000221</v>
      </c>
      <c r="BD43" s="26" t="str">
        <f t="shared" si="31"/>
        <v>ZS1E-Z ID#000283</v>
      </c>
      <c r="BE43" s="26">
        <f t="shared" si="32"/>
        <v>0</v>
      </c>
      <c r="BF43" s="26" t="str">
        <f t="shared" si="33"/>
        <v>ZS1E-Z ID#000294</v>
      </c>
      <c r="BG43" s="26"/>
      <c r="BH43" s="26">
        <f t="shared" si="34"/>
        <v>0</v>
      </c>
      <c r="BI43" s="26" t="str">
        <f t="shared" si="35"/>
        <v>ZS1E-Z ID#000325</v>
      </c>
      <c r="BJ43" s="26">
        <f t="shared" si="19"/>
        <v>0</v>
      </c>
      <c r="BK43" s="26"/>
      <c r="BL43" s="26"/>
      <c r="BM43" s="26"/>
      <c r="BN43" s="161"/>
    </row>
    <row r="44" spans="1:66" s="19" customFormat="1" ht="32.25" customHeight="1">
      <c r="A44" s="19">
        <v>36</v>
      </c>
      <c r="B44" s="220" t="str">
        <f>登记表!D247</f>
        <v>王森燕</v>
      </c>
      <c r="C44" s="214">
        <f>姓名随机码对照!B37</f>
        <v>401</v>
      </c>
      <c r="D44" s="48" t="str">
        <f>姓名随机码对照!C37</f>
        <v>WSYA</v>
      </c>
      <c r="E44" s="48" t="str">
        <f>登记表!F247</f>
        <v>女</v>
      </c>
      <c r="F44" s="54">
        <f>登记表!H247</f>
        <v>244912</v>
      </c>
      <c r="G44" s="60"/>
      <c r="H44" s="60"/>
      <c r="I44" s="56" t="str">
        <f>登记表!M247</f>
        <v>转科后第1次</v>
      </c>
      <c r="J44" s="46">
        <f>登记表!J247</f>
        <v>44536</v>
      </c>
      <c r="L44" s="93" t="str">
        <f>登记表!N247</f>
        <v>ZS1E-Z ID#000143</v>
      </c>
      <c r="M44" s="93" t="str">
        <f>登记表!N256</f>
        <v>ZS1E-Z ID#000118</v>
      </c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 t="str">
        <f>登记表!N305</f>
        <v>ZS1E-Z ID#000128</v>
      </c>
      <c r="AI44" s="93" t="str">
        <f>登记表!N313</f>
        <v>ZS1E-Z ID#000247</v>
      </c>
      <c r="AJ44" s="93" t="str">
        <f>登记表!N319</f>
        <v>ZS1E-Z ID#000244</v>
      </c>
      <c r="AK44" s="93" t="str">
        <f>登记表!N325</f>
        <v>ZS1E-Z ID#000237</v>
      </c>
      <c r="AL44" s="161"/>
      <c r="AN44" s="26" t="str">
        <f t="shared" si="20"/>
        <v>ZS1E-Z ID#000143</v>
      </c>
      <c r="AO44" s="26" t="str">
        <f t="shared" si="21"/>
        <v>ZS1E-Z ID#000118</v>
      </c>
      <c r="AP44" s="26">
        <f t="shared" si="22"/>
        <v>0</v>
      </c>
      <c r="AQ44" s="26">
        <f t="shared" si="23"/>
        <v>0</v>
      </c>
      <c r="AR44" s="26">
        <f t="shared" si="24"/>
        <v>0</v>
      </c>
      <c r="AS44" s="26">
        <f t="shared" si="25"/>
        <v>0</v>
      </c>
      <c r="AT44" s="26">
        <f t="shared" si="26"/>
        <v>0</v>
      </c>
      <c r="AU44" s="26">
        <f t="shared" si="27"/>
        <v>0</v>
      </c>
      <c r="AV44" s="26">
        <f t="shared" si="28"/>
        <v>0</v>
      </c>
      <c r="AW44" s="26">
        <f t="shared" si="29"/>
        <v>0</v>
      </c>
      <c r="AX44" s="26">
        <f t="shared" si="30"/>
        <v>0</v>
      </c>
      <c r="AY44" s="26">
        <f t="shared" si="36"/>
        <v>0</v>
      </c>
      <c r="AZ44" s="26">
        <f t="shared" si="37"/>
        <v>0</v>
      </c>
      <c r="BA44" s="26"/>
      <c r="BB44" s="26"/>
      <c r="BC44" s="26"/>
      <c r="BD44" s="26">
        <f t="shared" si="31"/>
        <v>0</v>
      </c>
      <c r="BE44" s="26">
        <f t="shared" si="32"/>
        <v>0</v>
      </c>
      <c r="BF44" s="26">
        <f t="shared" si="33"/>
        <v>0</v>
      </c>
      <c r="BG44" s="26"/>
      <c r="BH44" s="26">
        <f t="shared" si="34"/>
        <v>0</v>
      </c>
      <c r="BI44" s="26">
        <f t="shared" si="35"/>
        <v>0</v>
      </c>
      <c r="BJ44" s="26" t="str">
        <f t="shared" si="19"/>
        <v>ZS1E-Z ID#000128</v>
      </c>
      <c r="BK44" s="26" t="str">
        <f t="shared" ref="BK44:BN50" si="38">AI44</f>
        <v>ZS1E-Z ID#000247</v>
      </c>
      <c r="BL44" s="26" t="str">
        <f t="shared" si="38"/>
        <v>ZS1E-Z ID#000244</v>
      </c>
      <c r="BM44" s="26" t="str">
        <f t="shared" si="38"/>
        <v>ZS1E-Z ID#000237</v>
      </c>
      <c r="BN44" s="161">
        <f t="shared" si="38"/>
        <v>0</v>
      </c>
    </row>
    <row r="45" spans="1:66" s="19" customFormat="1" ht="32.25" customHeight="1">
      <c r="A45" s="19">
        <v>37</v>
      </c>
      <c r="B45" s="174" t="str">
        <f>登记表!D258</f>
        <v>陈柯英</v>
      </c>
      <c r="C45" s="214">
        <f>姓名随机码对照!B38</f>
        <v>305</v>
      </c>
      <c r="D45" s="48" t="str">
        <f>姓名随机码对照!C38</f>
        <v>CKYI</v>
      </c>
      <c r="E45" s="48" t="str">
        <f>登记表!F258</f>
        <v>女</v>
      </c>
      <c r="F45" s="54">
        <f>登记表!H258</f>
        <v>245623</v>
      </c>
      <c r="G45" s="60"/>
      <c r="H45" s="60"/>
      <c r="I45" s="56"/>
      <c r="J45" s="46">
        <f>登记表!J258</f>
        <v>44557</v>
      </c>
      <c r="L45" s="93" t="str">
        <f>登记表!N258</f>
        <v>ZS1E-Z ID#000120</v>
      </c>
      <c r="M45" s="93" t="str">
        <f>登记表!N264</f>
        <v>ZS1E-Z ID#000137</v>
      </c>
      <c r="N45" s="93" t="str">
        <f>登记表!N270</f>
        <v>ZS1E-Z ID#000202</v>
      </c>
      <c r="O45" s="93" t="str">
        <f>登记表!N275</f>
        <v>ZS1E-Z ID#000205</v>
      </c>
      <c r="P45" s="93" t="str">
        <f>登记表!N281</f>
        <v>ZS1E-Z ID#000212</v>
      </c>
      <c r="Q45" s="93" t="str">
        <f>登记表!N287</f>
        <v>ZS1E-Z ID#000214</v>
      </c>
      <c r="R45" s="93" t="str">
        <f>登记表!N291</f>
        <v>ZS1E-Z ID#000236</v>
      </c>
      <c r="S45" s="93" t="str">
        <f>登记表!N297</f>
        <v>ZS1E-M ID#000097</v>
      </c>
      <c r="T45" s="93" t="str">
        <f>登记表!N302</f>
        <v>ZS1E-Z ID#000131</v>
      </c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 t="str">
        <f>登记表!N362</f>
        <v>ZS1E-Z ID#000292</v>
      </c>
      <c r="AH45" s="93"/>
      <c r="AI45" s="93"/>
      <c r="AJ45" s="93"/>
      <c r="AK45" s="93"/>
      <c r="AL45" s="161"/>
      <c r="AN45" s="26" t="str">
        <f t="shared" si="20"/>
        <v>ZS1E-Z ID#000120</v>
      </c>
      <c r="AO45" s="26" t="str">
        <f t="shared" si="21"/>
        <v>ZS1E-Z ID#000137</v>
      </c>
      <c r="AP45" s="26" t="str">
        <f t="shared" si="22"/>
        <v>ZS1E-Z ID#000202</v>
      </c>
      <c r="AQ45" s="26" t="str">
        <f t="shared" si="23"/>
        <v>ZS1E-Z ID#000205</v>
      </c>
      <c r="AR45" s="26" t="str">
        <f t="shared" si="24"/>
        <v>ZS1E-Z ID#000212</v>
      </c>
      <c r="AS45" s="26" t="str">
        <f t="shared" si="25"/>
        <v>ZS1E-Z ID#000214</v>
      </c>
      <c r="AT45" s="26" t="str">
        <f t="shared" si="26"/>
        <v>ZS1E-Z ID#000236</v>
      </c>
      <c r="AU45" s="26" t="str">
        <f t="shared" si="27"/>
        <v>ZS1E-M ID#000097</v>
      </c>
      <c r="AV45" s="26" t="str">
        <f t="shared" si="28"/>
        <v>ZS1E-Z ID#000131</v>
      </c>
      <c r="AW45" s="26">
        <f t="shared" si="29"/>
        <v>0</v>
      </c>
      <c r="AX45" s="26">
        <f t="shared" si="30"/>
        <v>0</v>
      </c>
      <c r="AY45" s="26">
        <f t="shared" si="36"/>
        <v>0</v>
      </c>
      <c r="AZ45" s="26">
        <f t="shared" si="37"/>
        <v>0</v>
      </c>
      <c r="BA45" s="26"/>
      <c r="BB45" s="26"/>
      <c r="BC45" s="26"/>
      <c r="BD45" s="26">
        <f t="shared" si="31"/>
        <v>0</v>
      </c>
      <c r="BE45" s="26">
        <f t="shared" si="32"/>
        <v>0</v>
      </c>
      <c r="BF45" s="26">
        <f t="shared" si="33"/>
        <v>0</v>
      </c>
      <c r="BG45" s="26"/>
      <c r="BH45" s="26">
        <f t="shared" si="34"/>
        <v>0</v>
      </c>
      <c r="BI45" s="26" t="str">
        <f t="shared" si="35"/>
        <v>ZS1E-Z ID#000292</v>
      </c>
      <c r="BJ45" s="26">
        <f t="shared" si="19"/>
        <v>0</v>
      </c>
      <c r="BK45" s="26">
        <f t="shared" si="38"/>
        <v>0</v>
      </c>
      <c r="BL45" s="26">
        <f t="shared" si="38"/>
        <v>0</v>
      </c>
      <c r="BM45" s="26">
        <f t="shared" si="38"/>
        <v>0</v>
      </c>
      <c r="BN45" s="161">
        <f t="shared" si="38"/>
        <v>0</v>
      </c>
    </row>
    <row r="46" spans="1:66" s="19" customFormat="1" ht="32.25" customHeight="1">
      <c r="A46" s="19">
        <v>38</v>
      </c>
      <c r="B46" s="174" t="str">
        <f>登记表!D269</f>
        <v>吴彩琼</v>
      </c>
      <c r="C46" s="217">
        <f>姓名随机码对照!B39</f>
        <v>173</v>
      </c>
      <c r="D46" s="141" t="str">
        <f>姓名随机码对照!C39</f>
        <v>WCQI</v>
      </c>
      <c r="E46" s="48" t="str">
        <f>登记表!F269</f>
        <v>女</v>
      </c>
      <c r="F46" s="54">
        <f>登记表!H269</f>
        <v>244954</v>
      </c>
      <c r="G46" s="60"/>
      <c r="H46" s="60"/>
      <c r="I46" s="56"/>
      <c r="J46" s="46">
        <f>登记表!J269</f>
        <v>44560</v>
      </c>
      <c r="L46" s="93" t="str">
        <f>登记表!N269</f>
        <v>ZS1E-Z ID#000235</v>
      </c>
      <c r="M46" s="93" t="str">
        <f>登记表!N276</f>
        <v>ZS1E-Z ID#000207</v>
      </c>
      <c r="N46" s="93" t="str">
        <f>登记表!N277</f>
        <v>ZS1E-Z ID#000208</v>
      </c>
      <c r="O46" s="93" t="str">
        <f>登记表!N284</f>
        <v>ZS1E-Z ID#000215</v>
      </c>
      <c r="P46" s="93" t="str">
        <f>登记表!N289</f>
        <v>ZS1E-Z ID#000134</v>
      </c>
      <c r="Q46" s="93" t="str">
        <f>登记表!N301</f>
        <v>ZS1E-Z ID#000132</v>
      </c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 t="str">
        <f>登记表!N315</f>
        <v>ZS1E-Z ID#000246</v>
      </c>
      <c r="AC46" s="93"/>
      <c r="AD46" s="93"/>
      <c r="AE46" s="93" t="str">
        <f>登记表!N344</f>
        <v>ZS1E-Z ID#000286</v>
      </c>
      <c r="AF46" s="93"/>
      <c r="AG46" s="93" t="str">
        <f>登记表!N358</f>
        <v>ZS1E-Z ID#000288</v>
      </c>
      <c r="AH46" s="93"/>
      <c r="AI46" s="93"/>
      <c r="AJ46" s="93"/>
      <c r="AK46" s="93"/>
      <c r="AL46" s="161"/>
      <c r="AN46" s="26" t="str">
        <f t="shared" si="20"/>
        <v>ZS1E-Z ID#000235</v>
      </c>
      <c r="AO46" s="26" t="str">
        <f t="shared" si="21"/>
        <v>ZS1E-Z ID#000207</v>
      </c>
      <c r="AP46" s="26" t="str">
        <f t="shared" si="22"/>
        <v>ZS1E-Z ID#000208</v>
      </c>
      <c r="AQ46" s="26" t="str">
        <f t="shared" si="23"/>
        <v>ZS1E-Z ID#000215</v>
      </c>
      <c r="AR46" s="26" t="str">
        <f t="shared" si="24"/>
        <v>ZS1E-Z ID#000134</v>
      </c>
      <c r="AS46" s="26" t="str">
        <f t="shared" si="25"/>
        <v>ZS1E-Z ID#000132</v>
      </c>
      <c r="AT46" s="26">
        <f t="shared" si="26"/>
        <v>0</v>
      </c>
      <c r="AU46" s="26">
        <f t="shared" si="27"/>
        <v>0</v>
      </c>
      <c r="AV46" s="26">
        <f t="shared" si="28"/>
        <v>0</v>
      </c>
      <c r="AW46" s="26">
        <f t="shared" si="29"/>
        <v>0</v>
      </c>
      <c r="AX46" s="26">
        <f t="shared" si="30"/>
        <v>0</v>
      </c>
      <c r="AY46" s="26">
        <f t="shared" si="36"/>
        <v>0</v>
      </c>
      <c r="AZ46" s="26">
        <f t="shared" si="37"/>
        <v>0</v>
      </c>
      <c r="BA46" s="26"/>
      <c r="BB46" s="26"/>
      <c r="BC46" s="26"/>
      <c r="BD46" s="26" t="str">
        <f t="shared" si="31"/>
        <v>ZS1E-Z ID#000246</v>
      </c>
      <c r="BE46" s="26">
        <f t="shared" si="32"/>
        <v>0</v>
      </c>
      <c r="BF46" s="26">
        <f t="shared" si="33"/>
        <v>0</v>
      </c>
      <c r="BG46" s="26" t="str">
        <f>AE46</f>
        <v>ZS1E-Z ID#000286</v>
      </c>
      <c r="BH46" s="26">
        <f t="shared" si="34"/>
        <v>0</v>
      </c>
      <c r="BI46" s="26" t="str">
        <f t="shared" si="35"/>
        <v>ZS1E-Z ID#000288</v>
      </c>
      <c r="BJ46" s="26">
        <f t="shared" si="19"/>
        <v>0</v>
      </c>
      <c r="BK46" s="26">
        <f t="shared" si="38"/>
        <v>0</v>
      </c>
      <c r="BL46" s="26">
        <f t="shared" si="38"/>
        <v>0</v>
      </c>
      <c r="BM46" s="26">
        <f t="shared" si="38"/>
        <v>0</v>
      </c>
      <c r="BN46" s="161">
        <f t="shared" si="38"/>
        <v>0</v>
      </c>
    </row>
    <row r="47" spans="1:66" s="19" customFormat="1" ht="32.25" customHeight="1">
      <c r="A47" s="19">
        <v>39</v>
      </c>
      <c r="B47" s="187" t="str">
        <f>登记表!D292</f>
        <v>周富玉</v>
      </c>
      <c r="C47" s="214">
        <v>298</v>
      </c>
      <c r="D47" s="48" t="s">
        <v>97</v>
      </c>
      <c r="E47" s="143" t="str">
        <f>登记表!F292</f>
        <v>女</v>
      </c>
      <c r="F47" s="54">
        <f>登记表!H292</f>
        <v>245778</v>
      </c>
      <c r="G47" s="60"/>
      <c r="H47" s="60"/>
      <c r="I47" s="56"/>
      <c r="J47" s="46">
        <f>登记表!J292</f>
        <v>44564</v>
      </c>
      <c r="L47" s="93" t="str">
        <f>登记表!N292</f>
        <v>ZS1E-Z ID#000250</v>
      </c>
      <c r="M47" s="93" t="str">
        <f>登记表!N299</f>
        <v>ZS1E-M ID#000099</v>
      </c>
      <c r="N47" s="93" t="str">
        <f>登记表!N306</f>
        <v>ZS1E-Z ID#000127</v>
      </c>
      <c r="O47" s="93" t="str">
        <f>登记表!N311</f>
        <v>ZS1E-Z ID#000248</v>
      </c>
      <c r="P47" s="93" t="str">
        <f>登记表!N318</f>
        <v>ZS1E-Z ID#000245</v>
      </c>
      <c r="Q47" s="93" t="str">
        <f>登记表!N326</f>
        <v>ZS1E-Z ID#000229</v>
      </c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 t="str">
        <f>登记表!N347</f>
        <v>ZS1E-Z ID#000279</v>
      </c>
      <c r="AC47" s="93" t="str">
        <f>登记表!N357</f>
        <v>ZS1E-Z ID#000295</v>
      </c>
      <c r="AD47" s="93" t="str">
        <f>登记表!N365</f>
        <v>ZS1E-Z ID#000263</v>
      </c>
      <c r="AE47" s="93"/>
      <c r="AF47" s="93"/>
      <c r="AG47" s="93" t="str">
        <f>登记表!N396</f>
        <v>ZS1E-Z ID#000327</v>
      </c>
      <c r="AH47" s="93"/>
      <c r="AI47" s="93"/>
      <c r="AJ47" s="93"/>
      <c r="AK47" s="93"/>
      <c r="AL47" s="161"/>
      <c r="AN47" s="26" t="str">
        <f t="shared" si="20"/>
        <v>ZS1E-Z ID#000250</v>
      </c>
      <c r="AO47" s="26" t="str">
        <f t="shared" si="21"/>
        <v>ZS1E-M ID#000099</v>
      </c>
      <c r="AP47" s="26" t="str">
        <f t="shared" si="22"/>
        <v>ZS1E-Z ID#000127</v>
      </c>
      <c r="AQ47" s="26" t="str">
        <f t="shared" si="23"/>
        <v>ZS1E-Z ID#000248</v>
      </c>
      <c r="AR47" s="26" t="str">
        <f t="shared" si="24"/>
        <v>ZS1E-Z ID#000245</v>
      </c>
      <c r="AS47" s="26" t="str">
        <f t="shared" si="25"/>
        <v>ZS1E-Z ID#000229</v>
      </c>
      <c r="AT47" s="26">
        <f t="shared" si="26"/>
        <v>0</v>
      </c>
      <c r="AU47" s="26">
        <f t="shared" si="27"/>
        <v>0</v>
      </c>
      <c r="AV47" s="26">
        <f t="shared" si="28"/>
        <v>0</v>
      </c>
      <c r="AW47" s="26">
        <f t="shared" si="29"/>
        <v>0</v>
      </c>
      <c r="AX47" s="26">
        <f t="shared" si="30"/>
        <v>0</v>
      </c>
      <c r="AY47" s="26">
        <f t="shared" si="36"/>
        <v>0</v>
      </c>
      <c r="AZ47" s="26">
        <f t="shared" si="37"/>
        <v>0</v>
      </c>
      <c r="BA47" s="26"/>
      <c r="BB47" s="26"/>
      <c r="BC47" s="26"/>
      <c r="BD47" s="26" t="str">
        <f t="shared" si="31"/>
        <v>ZS1E-Z ID#000279</v>
      </c>
      <c r="BE47" s="26" t="str">
        <f t="shared" si="32"/>
        <v>ZS1E-Z ID#000295</v>
      </c>
      <c r="BF47" s="26" t="str">
        <f t="shared" si="33"/>
        <v>ZS1E-Z ID#000263</v>
      </c>
      <c r="BG47" s="26"/>
      <c r="BH47" s="26">
        <f t="shared" si="34"/>
        <v>0</v>
      </c>
      <c r="BI47" s="26" t="str">
        <f t="shared" si="35"/>
        <v>ZS1E-Z ID#000327</v>
      </c>
      <c r="BJ47" s="26">
        <f t="shared" si="19"/>
        <v>0</v>
      </c>
      <c r="BK47" s="26">
        <f t="shared" si="38"/>
        <v>0</v>
      </c>
      <c r="BL47" s="26">
        <f t="shared" si="38"/>
        <v>0</v>
      </c>
      <c r="BM47" s="26">
        <f t="shared" si="38"/>
        <v>0</v>
      </c>
      <c r="BN47" s="161">
        <f t="shared" si="38"/>
        <v>0</v>
      </c>
    </row>
    <row r="48" spans="1:66" s="19" customFormat="1" ht="32.25" customHeight="1">
      <c r="A48" s="19">
        <v>40</v>
      </c>
      <c r="B48" s="174" t="str">
        <f>登记表!D293</f>
        <v>林秋全</v>
      </c>
      <c r="C48" s="218">
        <f>姓名随机码对照!B40</f>
        <v>357</v>
      </c>
      <c r="D48" s="142" t="str">
        <f>姓名随机码对照!C40</f>
        <v>LQQU</v>
      </c>
      <c r="E48" s="48" t="str">
        <f>登记表!F293</f>
        <v>男</v>
      </c>
      <c r="F48" s="54">
        <f>登记表!H293</f>
        <v>243608</v>
      </c>
      <c r="G48" s="60"/>
      <c r="H48" s="60"/>
      <c r="I48" s="56"/>
      <c r="J48" s="46">
        <f>登记表!J293</f>
        <v>44564</v>
      </c>
      <c r="L48" s="93" t="str">
        <f>登记表!N293</f>
        <v>ZS1E-Z ID#000249</v>
      </c>
      <c r="M48" s="93" t="str">
        <f>登记表!N298</f>
        <v>ZS1E-M ID#000098</v>
      </c>
      <c r="N48" s="93" t="str">
        <f>登记表!N303</f>
        <v>ZS1E-Z ID#000130</v>
      </c>
      <c r="O48" s="93" t="str">
        <f>登记表!N312</f>
        <v>ZS1E-Z ID#000226</v>
      </c>
      <c r="P48" s="93" t="str">
        <f>登记表!N317</f>
        <v>ZS1E-Z ID#000231</v>
      </c>
      <c r="Q48" s="93" t="str">
        <f>登记表!N324</f>
        <v>ZS1E-Z ID#000228</v>
      </c>
      <c r="R48" s="93" t="str">
        <f>登记表!N339</f>
        <v>ZS1E-Z ID#000240</v>
      </c>
      <c r="S48" s="93"/>
      <c r="T48" s="93"/>
      <c r="U48" s="93"/>
      <c r="V48" s="93"/>
      <c r="W48" s="93"/>
      <c r="X48" s="93"/>
      <c r="Y48" s="93"/>
      <c r="Z48" s="93"/>
      <c r="AA48" s="93"/>
      <c r="AB48" s="93" t="str">
        <f>登记表!N356</f>
        <v>ZS1E-Z ID#000296</v>
      </c>
      <c r="AC48" s="93"/>
      <c r="AD48" s="93"/>
      <c r="AE48" s="93"/>
      <c r="AF48" s="93"/>
      <c r="AG48" s="93" t="str">
        <f>登记表!N410</f>
        <v>ZS1E-Z ID#000264</v>
      </c>
      <c r="AH48" s="93"/>
      <c r="AI48" s="93"/>
      <c r="AJ48" s="93"/>
      <c r="AK48" s="93"/>
      <c r="AL48" s="161"/>
      <c r="AN48" s="26" t="str">
        <f t="shared" si="20"/>
        <v>ZS1E-Z ID#000249</v>
      </c>
      <c r="AO48" s="26" t="str">
        <f t="shared" si="21"/>
        <v>ZS1E-M ID#000098</v>
      </c>
      <c r="AP48" s="26" t="str">
        <f t="shared" si="22"/>
        <v>ZS1E-Z ID#000130</v>
      </c>
      <c r="AQ48" s="26" t="str">
        <f t="shared" si="23"/>
        <v>ZS1E-Z ID#000226</v>
      </c>
      <c r="AR48" s="26" t="str">
        <f t="shared" si="24"/>
        <v>ZS1E-Z ID#000231</v>
      </c>
      <c r="AS48" s="26" t="str">
        <f t="shared" si="25"/>
        <v>ZS1E-Z ID#000228</v>
      </c>
      <c r="AT48" s="26" t="str">
        <f t="shared" si="26"/>
        <v>ZS1E-Z ID#000240</v>
      </c>
      <c r="AU48" s="26">
        <f t="shared" si="27"/>
        <v>0</v>
      </c>
      <c r="AV48" s="26">
        <f t="shared" si="28"/>
        <v>0</v>
      </c>
      <c r="AW48" s="26">
        <f t="shared" si="29"/>
        <v>0</v>
      </c>
      <c r="AX48" s="26">
        <f t="shared" si="30"/>
        <v>0</v>
      </c>
      <c r="AY48" s="26">
        <f t="shared" si="36"/>
        <v>0</v>
      </c>
      <c r="AZ48" s="26">
        <f t="shared" si="37"/>
        <v>0</v>
      </c>
      <c r="BA48" s="26"/>
      <c r="BB48" s="26"/>
      <c r="BC48" s="26"/>
      <c r="BD48" s="26" t="str">
        <f t="shared" si="31"/>
        <v>ZS1E-Z ID#000296</v>
      </c>
      <c r="BE48" s="26">
        <f t="shared" si="32"/>
        <v>0</v>
      </c>
      <c r="BF48" s="26">
        <f t="shared" si="33"/>
        <v>0</v>
      </c>
      <c r="BG48" s="26"/>
      <c r="BH48" s="26">
        <f t="shared" si="34"/>
        <v>0</v>
      </c>
      <c r="BI48" s="26" t="str">
        <f t="shared" si="35"/>
        <v>ZS1E-Z ID#000264</v>
      </c>
      <c r="BJ48" s="26">
        <f t="shared" si="19"/>
        <v>0</v>
      </c>
      <c r="BK48" s="26">
        <f t="shared" si="38"/>
        <v>0</v>
      </c>
      <c r="BL48" s="26">
        <f t="shared" si="38"/>
        <v>0</v>
      </c>
      <c r="BM48" s="26">
        <f t="shared" si="38"/>
        <v>0</v>
      </c>
      <c r="BN48" s="161">
        <f t="shared" si="38"/>
        <v>0</v>
      </c>
    </row>
    <row r="49" spans="1:66" s="19" customFormat="1" ht="32.25" customHeight="1">
      <c r="A49" s="19">
        <v>41</v>
      </c>
      <c r="B49" s="174" t="str">
        <f>登记表!D310</f>
        <v>陈志好</v>
      </c>
      <c r="C49" s="214">
        <f>姓名随机码对照!B41</f>
        <v>125</v>
      </c>
      <c r="D49" s="48" t="str">
        <f>姓名随机码对照!C41</f>
        <v>CZHA</v>
      </c>
      <c r="E49" s="48" t="str">
        <f>登记表!F310</f>
        <v>女</v>
      </c>
      <c r="F49" s="54">
        <f>登记表!H310</f>
        <v>245468</v>
      </c>
      <c r="G49" s="60"/>
      <c r="H49" s="60"/>
      <c r="I49" s="56"/>
      <c r="J49" s="46">
        <f>登记表!J310</f>
        <v>44567</v>
      </c>
      <c r="L49" s="93" t="str">
        <f>登记表!N310</f>
        <v>ZS1E-Z ID#000124</v>
      </c>
      <c r="M49" s="93" t="str">
        <f>登记表!N316</f>
        <v>ZS1E-Z ID#000232</v>
      </c>
      <c r="N49" s="93" t="str">
        <f>登记表!N322</f>
        <v>ZS1E-Z ID#000230</v>
      </c>
      <c r="O49" s="93" t="str">
        <f>登记表!N340</f>
        <v>ZS1E-Z ID#000224</v>
      </c>
      <c r="P49" s="93" t="str">
        <f>登记表!N346</f>
        <v>ZS1E-Z ID#000278</v>
      </c>
      <c r="Q49" s="93" t="str">
        <f>登记表!N353</f>
        <v>ZS1E-Z ID#000300</v>
      </c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 t="str">
        <f>登记表!N370</f>
        <v>ZS1E-Z ID#000302</v>
      </c>
      <c r="AC49" s="93"/>
      <c r="AD49" s="93" t="str">
        <f>登记表!N397</f>
        <v>ZS1E-Z ID#000328</v>
      </c>
      <c r="AE49" s="93"/>
      <c r="AF49" s="93"/>
      <c r="AG49" s="93" t="str">
        <f>登记表!N422</f>
        <v>ZS1E-M ID#000341</v>
      </c>
      <c r="AH49" s="93"/>
      <c r="AI49" s="93"/>
      <c r="AJ49" s="93"/>
      <c r="AK49" s="93"/>
      <c r="AL49" s="161"/>
      <c r="AN49" s="26" t="str">
        <f t="shared" si="20"/>
        <v>ZS1E-Z ID#000124</v>
      </c>
      <c r="AO49" s="26" t="str">
        <f t="shared" si="21"/>
        <v>ZS1E-Z ID#000232</v>
      </c>
      <c r="AP49" s="26" t="str">
        <f t="shared" si="22"/>
        <v>ZS1E-Z ID#000230</v>
      </c>
      <c r="AQ49" s="26" t="str">
        <f t="shared" si="23"/>
        <v>ZS1E-Z ID#000224</v>
      </c>
      <c r="AR49" s="26" t="str">
        <f t="shared" si="24"/>
        <v>ZS1E-Z ID#000278</v>
      </c>
      <c r="AS49" s="26" t="str">
        <f t="shared" si="25"/>
        <v>ZS1E-Z ID#000300</v>
      </c>
      <c r="AT49" s="26">
        <f t="shared" si="26"/>
        <v>0</v>
      </c>
      <c r="AU49" s="26">
        <f t="shared" si="27"/>
        <v>0</v>
      </c>
      <c r="AV49" s="26">
        <f t="shared" si="28"/>
        <v>0</v>
      </c>
      <c r="AW49" s="26">
        <f t="shared" si="29"/>
        <v>0</v>
      </c>
      <c r="AX49" s="26">
        <f t="shared" si="30"/>
        <v>0</v>
      </c>
      <c r="AY49" s="26">
        <f t="shared" si="36"/>
        <v>0</v>
      </c>
      <c r="AZ49" s="26">
        <f t="shared" si="37"/>
        <v>0</v>
      </c>
      <c r="BA49" s="26"/>
      <c r="BB49" s="26"/>
      <c r="BC49" s="26"/>
      <c r="BD49" s="26" t="str">
        <f t="shared" si="31"/>
        <v>ZS1E-Z ID#000302</v>
      </c>
      <c r="BE49" s="26">
        <f t="shared" si="32"/>
        <v>0</v>
      </c>
      <c r="BF49" s="26" t="str">
        <f t="shared" si="33"/>
        <v>ZS1E-Z ID#000328</v>
      </c>
      <c r="BG49" s="26"/>
      <c r="BH49" s="26">
        <f t="shared" si="34"/>
        <v>0</v>
      </c>
      <c r="BI49" s="26" t="str">
        <f t="shared" si="35"/>
        <v>ZS1E-M ID#000341</v>
      </c>
      <c r="BJ49" s="26">
        <f t="shared" si="19"/>
        <v>0</v>
      </c>
      <c r="BK49" s="26">
        <f t="shared" si="38"/>
        <v>0</v>
      </c>
      <c r="BL49" s="26">
        <f t="shared" si="38"/>
        <v>0</v>
      </c>
      <c r="BM49" s="26">
        <f t="shared" si="38"/>
        <v>0</v>
      </c>
      <c r="BN49" s="161">
        <f t="shared" si="38"/>
        <v>0</v>
      </c>
    </row>
    <row r="50" spans="1:66" s="19" customFormat="1" ht="32.25" customHeight="1">
      <c r="A50" s="19">
        <v>42</v>
      </c>
      <c r="B50" s="174" t="str">
        <f>登记表!D320</f>
        <v>冯九如</v>
      </c>
      <c r="C50" s="214">
        <f>姓名随机码对照!B42</f>
        <v>234</v>
      </c>
      <c r="D50" s="48" t="str">
        <f>姓名随机码对照!C42</f>
        <v>FJRU</v>
      </c>
      <c r="E50" s="48" t="str">
        <f>登记表!F320</f>
        <v>女</v>
      </c>
      <c r="F50" s="54">
        <f>登记表!H320</f>
        <v>245978</v>
      </c>
      <c r="G50" s="60"/>
      <c r="H50" s="60"/>
      <c r="I50" s="56"/>
      <c r="J50" s="46">
        <f>登记表!J320</f>
        <v>44569</v>
      </c>
      <c r="L50" s="93" t="str">
        <f>登记表!N320</f>
        <v>ZS1E-Z ID#000243</v>
      </c>
      <c r="M50" s="93" t="str">
        <f>登记表!N338</f>
        <v>ZS1E-Z ID#000239</v>
      </c>
      <c r="N50" s="93" t="str">
        <f>登记表!N349</f>
        <v>ZS1E-Z ID#000282</v>
      </c>
      <c r="O50" s="93" t="str">
        <f>登记表!N350</f>
        <v>ZS1E-Z ID#000281</v>
      </c>
      <c r="P50" s="93" t="str">
        <f>登记表!N361</f>
        <v>ZS1E-Z ID#000289</v>
      </c>
      <c r="Q50" s="93" t="str">
        <f>登记表!N369</f>
        <v>ZS1E-Z ID#000304</v>
      </c>
      <c r="R50" s="93" t="str">
        <f>登记表!N373</f>
        <v>ZS1E-Z ID#000303</v>
      </c>
      <c r="S50" s="93" t="str">
        <f>登记表!N387</f>
        <v>ZS1E-Z ID#000319</v>
      </c>
      <c r="T50" s="93" t="str">
        <f>登记表!N414</f>
        <v>ZS1E-Z ID#000252</v>
      </c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161"/>
      <c r="AN50" s="26" t="str">
        <f t="shared" si="20"/>
        <v>ZS1E-Z ID#000243</v>
      </c>
      <c r="AO50" s="26" t="str">
        <f t="shared" si="21"/>
        <v>ZS1E-Z ID#000239</v>
      </c>
      <c r="AP50" s="26" t="str">
        <f t="shared" si="22"/>
        <v>ZS1E-Z ID#000282</v>
      </c>
      <c r="AQ50" s="26" t="str">
        <f t="shared" si="23"/>
        <v>ZS1E-Z ID#000281</v>
      </c>
      <c r="AR50" s="26" t="str">
        <f t="shared" si="24"/>
        <v>ZS1E-Z ID#000289</v>
      </c>
      <c r="AS50" s="26" t="str">
        <f t="shared" si="25"/>
        <v>ZS1E-Z ID#000304</v>
      </c>
      <c r="AT50" s="26" t="str">
        <f t="shared" si="26"/>
        <v>ZS1E-Z ID#000303</v>
      </c>
      <c r="AU50" s="26" t="str">
        <f t="shared" si="27"/>
        <v>ZS1E-Z ID#000319</v>
      </c>
      <c r="AV50" s="26" t="str">
        <f t="shared" si="28"/>
        <v>ZS1E-Z ID#000252</v>
      </c>
      <c r="AW50" s="26">
        <f t="shared" si="29"/>
        <v>0</v>
      </c>
      <c r="AX50" s="26">
        <f t="shared" si="30"/>
        <v>0</v>
      </c>
      <c r="AY50" s="26">
        <f t="shared" si="36"/>
        <v>0</v>
      </c>
      <c r="AZ50" s="26">
        <f t="shared" si="37"/>
        <v>0</v>
      </c>
      <c r="BA50" s="26"/>
      <c r="BB50" s="26"/>
      <c r="BC50" s="26"/>
      <c r="BD50" s="26">
        <f t="shared" si="31"/>
        <v>0</v>
      </c>
      <c r="BE50" s="26">
        <f t="shared" si="32"/>
        <v>0</v>
      </c>
      <c r="BF50" s="26">
        <f t="shared" si="33"/>
        <v>0</v>
      </c>
      <c r="BG50" s="26"/>
      <c r="BH50" s="26">
        <f t="shared" si="34"/>
        <v>0</v>
      </c>
      <c r="BI50" s="26">
        <f t="shared" si="35"/>
        <v>0</v>
      </c>
      <c r="BJ50" s="26">
        <f t="shared" si="19"/>
        <v>0</v>
      </c>
      <c r="BK50" s="26">
        <f t="shared" si="38"/>
        <v>0</v>
      </c>
      <c r="BL50" s="26">
        <f t="shared" si="38"/>
        <v>0</v>
      </c>
      <c r="BM50" s="26">
        <f t="shared" si="38"/>
        <v>0</v>
      </c>
      <c r="BN50" s="161">
        <f t="shared" si="38"/>
        <v>0</v>
      </c>
    </row>
    <row r="51" spans="1:66" s="19" customFormat="1" ht="32.25" customHeight="1">
      <c r="B51" s="174"/>
      <c r="C51" s="214"/>
      <c r="D51" s="48"/>
      <c r="E51" s="48"/>
      <c r="F51" s="54"/>
      <c r="G51" s="60"/>
      <c r="H51" s="60"/>
      <c r="I51" s="56"/>
      <c r="J51" s="46"/>
      <c r="L51" s="93"/>
      <c r="M51" s="93"/>
      <c r="N51" s="93"/>
      <c r="O51" s="93"/>
      <c r="P51" s="93"/>
      <c r="Q51" s="93"/>
      <c r="R51" s="93" t="str">
        <f>登记表!N383</f>
        <v>ZS1E-Z ID#000310</v>
      </c>
      <c r="S51" s="93" t="str">
        <f>登记表!N393</f>
        <v>ZS1E-Z ID#000324</v>
      </c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161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161"/>
    </row>
    <row r="52" spans="1:66" s="19" customFormat="1" ht="32.25" customHeight="1">
      <c r="B52" s="174"/>
      <c r="C52" s="214"/>
      <c r="D52" s="48"/>
      <c r="E52" s="48"/>
      <c r="F52" s="54"/>
      <c r="G52" s="60"/>
      <c r="H52" s="60"/>
      <c r="I52" s="56"/>
      <c r="J52" s="46"/>
      <c r="L52" s="93"/>
      <c r="M52" s="93"/>
      <c r="N52" s="93"/>
      <c r="O52" s="93"/>
      <c r="P52" s="93"/>
      <c r="Q52" s="93"/>
      <c r="R52" s="93" t="str">
        <f>登记表!N377</f>
        <v>ZS1E-Z ID#000315</v>
      </c>
      <c r="S52" s="93" t="str">
        <f>登记表!N400</f>
        <v>ZS1E-Z ID#000331</v>
      </c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161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161"/>
    </row>
    <row r="53" spans="1:66" s="19" customFormat="1" ht="32.25" customHeight="1">
      <c r="A53" s="19">
        <v>43</v>
      </c>
      <c r="B53" s="174" t="str">
        <f>登记表!D321</f>
        <v>刘海英</v>
      </c>
      <c r="C53" s="214">
        <f>姓名随机码对照!B43</f>
        <v>283</v>
      </c>
      <c r="D53" s="48" t="str">
        <f>姓名随机码对照!C43</f>
        <v>LHYI</v>
      </c>
      <c r="E53" s="48" t="str">
        <f>登记表!F321</f>
        <v>女</v>
      </c>
      <c r="F53" s="54">
        <f>登记表!H321</f>
        <v>283</v>
      </c>
      <c r="G53" s="60"/>
      <c r="H53" s="60"/>
      <c r="I53" s="56"/>
      <c r="J53" s="46">
        <f>登记表!J321</f>
        <v>44570</v>
      </c>
      <c r="L53" s="93" t="str">
        <f>登记表!N321</f>
        <v>ZS1E-Z ID#000242</v>
      </c>
      <c r="M53" s="93" t="str">
        <f>登记表!N341</f>
        <v>ZS1E-Z ID#000225</v>
      </c>
      <c r="N53" s="93" t="str">
        <f>登记表!N342</f>
        <v>ZS1E-Z ID#000284</v>
      </c>
      <c r="O53" s="93" t="str">
        <f>登记表!N351</f>
        <v>ZS1E-Z ID#000287</v>
      </c>
      <c r="P53" s="93" t="str">
        <f>登记表!N363</f>
        <v>ZS1E-Z ID#000291</v>
      </c>
      <c r="Q53" s="93" t="s">
        <v>578</v>
      </c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 t="str">
        <f>登记表!N385</f>
        <v>ZS1E-Z ID#000317</v>
      </c>
      <c r="AC53" s="93"/>
      <c r="AD53" s="93" t="str">
        <f>登记表!N412</f>
        <v>ZS1E-Z ID#000253</v>
      </c>
      <c r="AE53" s="93"/>
      <c r="AF53" s="93"/>
      <c r="AG53" s="93" t="str">
        <f>登记表!L430</f>
        <v>术后第6天</v>
      </c>
      <c r="AH53" s="93"/>
      <c r="AI53" s="93"/>
      <c r="AJ53" s="93"/>
      <c r="AK53" s="93"/>
      <c r="AL53" s="161"/>
      <c r="AN53" s="26" t="str">
        <f t="shared" ref="AN53:AZ54" si="39">L53</f>
        <v>ZS1E-Z ID#000242</v>
      </c>
      <c r="AO53" s="26" t="str">
        <f t="shared" si="39"/>
        <v>ZS1E-Z ID#000225</v>
      </c>
      <c r="AP53" s="26" t="str">
        <f t="shared" si="39"/>
        <v>ZS1E-Z ID#000284</v>
      </c>
      <c r="AQ53" s="26" t="str">
        <f t="shared" si="39"/>
        <v>ZS1E-Z ID#000287</v>
      </c>
      <c r="AR53" s="26" t="str">
        <f t="shared" si="39"/>
        <v>ZS1E-Z ID#000291</v>
      </c>
      <c r="AS53" s="26" t="str">
        <f t="shared" si="39"/>
        <v/>
      </c>
      <c r="AT53" s="26">
        <f t="shared" si="39"/>
        <v>0</v>
      </c>
      <c r="AU53" s="26">
        <f t="shared" si="39"/>
        <v>0</v>
      </c>
      <c r="AV53" s="26">
        <f t="shared" si="39"/>
        <v>0</v>
      </c>
      <c r="AW53" s="26">
        <f t="shared" si="39"/>
        <v>0</v>
      </c>
      <c r="AX53" s="26">
        <f t="shared" si="39"/>
        <v>0</v>
      </c>
      <c r="AY53" s="26">
        <f t="shared" si="39"/>
        <v>0</v>
      </c>
      <c r="AZ53" s="26">
        <f t="shared" si="39"/>
        <v>0</v>
      </c>
      <c r="BA53" s="26"/>
      <c r="BB53" s="26"/>
      <c r="BC53" s="26"/>
      <c r="BD53" s="26" t="str">
        <f t="shared" ref="BD53:BF54" si="40">AB53</f>
        <v>ZS1E-Z ID#000317</v>
      </c>
      <c r="BE53" s="26">
        <f t="shared" si="40"/>
        <v>0</v>
      </c>
      <c r="BF53" s="26" t="str">
        <f t="shared" si="40"/>
        <v>ZS1E-Z ID#000253</v>
      </c>
      <c r="BG53" s="26"/>
      <c r="BH53" s="26">
        <f t="shared" ref="BH53:BN54" si="41">AF53</f>
        <v>0</v>
      </c>
      <c r="BI53" s="26" t="str">
        <f t="shared" si="41"/>
        <v>术后第6天</v>
      </c>
      <c r="BJ53" s="26">
        <f t="shared" si="41"/>
        <v>0</v>
      </c>
      <c r="BK53" s="26">
        <f t="shared" si="41"/>
        <v>0</v>
      </c>
      <c r="BL53" s="26">
        <f t="shared" si="41"/>
        <v>0</v>
      </c>
      <c r="BM53" s="26">
        <f t="shared" si="41"/>
        <v>0</v>
      </c>
      <c r="BN53" s="161">
        <f t="shared" si="41"/>
        <v>0</v>
      </c>
    </row>
    <row r="54" spans="1:66" s="19" customFormat="1" ht="32.25" customHeight="1">
      <c r="A54" s="19">
        <v>44</v>
      </c>
      <c r="B54" s="174" t="str">
        <f>登记表!D343</f>
        <v>何卫德</v>
      </c>
      <c r="C54" s="214">
        <f>姓名随机码对照!B44</f>
        <v>264</v>
      </c>
      <c r="D54" s="48" t="str">
        <f>姓名随机码对照!C44</f>
        <v>HWDE</v>
      </c>
      <c r="E54" s="48" t="str">
        <f>登记表!F343</f>
        <v>女</v>
      </c>
      <c r="F54" s="54">
        <f>登记表!H343</f>
        <v>245693</v>
      </c>
      <c r="G54" s="60"/>
      <c r="H54" s="60"/>
      <c r="I54" s="56"/>
      <c r="J54" s="46">
        <f>登记表!J343</f>
        <v>44571</v>
      </c>
      <c r="L54" s="93" t="str">
        <f>登记表!N343</f>
        <v>ZS1E-Z ID#000285</v>
      </c>
      <c r="M54" s="93" t="str">
        <f>登记表!N352</f>
        <v>ZS1E-Z ID#000299</v>
      </c>
      <c r="N54" s="93" t="str">
        <f>登记表!N364</f>
        <v>ZS1E-Z ID#000277</v>
      </c>
      <c r="O54" s="93" t="str">
        <f>登记表!N371</f>
        <v>ZS1E-Z ID#000339</v>
      </c>
      <c r="P54" s="93" t="str">
        <f>登记表!N374</f>
        <v>ZS1E-Z ID#000305</v>
      </c>
      <c r="Q54" s="93" t="str">
        <f>登记表!N388</f>
        <v>ZS1E-Z ID#000320</v>
      </c>
      <c r="R54" s="93" t="str">
        <f>登记表!N413</f>
        <v>ZS1E-Z ID#000251</v>
      </c>
      <c r="S54" s="93"/>
      <c r="T54" s="93"/>
      <c r="U54" s="93"/>
      <c r="V54" s="93"/>
      <c r="W54" s="93"/>
      <c r="X54" s="93"/>
      <c r="Y54" s="93"/>
      <c r="Z54" s="93"/>
      <c r="AA54" s="93"/>
      <c r="AB54" s="93" t="str">
        <f>登记表!N424</f>
        <v>ZS1E-M ID#000343</v>
      </c>
      <c r="AC54" s="93"/>
      <c r="AD54" s="93"/>
      <c r="AE54" s="93"/>
      <c r="AF54" s="93"/>
      <c r="AG54" s="93"/>
      <c r="AH54" s="93"/>
      <c r="AI54" s="93"/>
      <c r="AJ54" s="93"/>
      <c r="AK54" s="93"/>
      <c r="AL54" s="161"/>
      <c r="AN54" s="26" t="str">
        <f t="shared" si="39"/>
        <v>ZS1E-Z ID#000285</v>
      </c>
      <c r="AO54" s="26" t="str">
        <f t="shared" si="39"/>
        <v>ZS1E-Z ID#000299</v>
      </c>
      <c r="AP54" s="26" t="str">
        <f t="shared" si="39"/>
        <v>ZS1E-Z ID#000277</v>
      </c>
      <c r="AQ54" s="26" t="str">
        <f t="shared" si="39"/>
        <v>ZS1E-Z ID#000339</v>
      </c>
      <c r="AR54" s="26" t="str">
        <f t="shared" si="39"/>
        <v>ZS1E-Z ID#000305</v>
      </c>
      <c r="AS54" s="26" t="str">
        <f t="shared" si="39"/>
        <v>ZS1E-Z ID#000320</v>
      </c>
      <c r="AT54" s="26" t="str">
        <f t="shared" si="39"/>
        <v>ZS1E-Z ID#000251</v>
      </c>
      <c r="AU54" s="26">
        <f t="shared" si="39"/>
        <v>0</v>
      </c>
      <c r="AV54" s="26">
        <f t="shared" si="39"/>
        <v>0</v>
      </c>
      <c r="AW54" s="26">
        <f t="shared" si="39"/>
        <v>0</v>
      </c>
      <c r="AX54" s="26">
        <f t="shared" si="39"/>
        <v>0</v>
      </c>
      <c r="AY54" s="26">
        <f t="shared" si="39"/>
        <v>0</v>
      </c>
      <c r="AZ54" s="26">
        <f t="shared" si="39"/>
        <v>0</v>
      </c>
      <c r="BA54" s="26"/>
      <c r="BB54" s="26"/>
      <c r="BC54" s="26"/>
      <c r="BD54" s="26" t="str">
        <f t="shared" si="40"/>
        <v>ZS1E-M ID#000343</v>
      </c>
      <c r="BE54" s="26">
        <f t="shared" si="40"/>
        <v>0</v>
      </c>
      <c r="BF54" s="26">
        <f t="shared" si="40"/>
        <v>0</v>
      </c>
      <c r="BG54" s="26"/>
      <c r="BH54" s="26">
        <f t="shared" si="41"/>
        <v>0</v>
      </c>
      <c r="BI54" s="26">
        <f t="shared" si="41"/>
        <v>0</v>
      </c>
      <c r="BJ54" s="26">
        <f t="shared" si="41"/>
        <v>0</v>
      </c>
      <c r="BK54" s="26">
        <f t="shared" si="41"/>
        <v>0</v>
      </c>
      <c r="BL54" s="26">
        <f t="shared" si="41"/>
        <v>0</v>
      </c>
      <c r="BM54" s="26">
        <f t="shared" si="41"/>
        <v>0</v>
      </c>
      <c r="BN54" s="161">
        <f t="shared" si="41"/>
        <v>0</v>
      </c>
    </row>
    <row r="55" spans="1:66" s="19" customFormat="1" ht="32.25" customHeight="1">
      <c r="B55" s="174"/>
      <c r="C55" s="214"/>
      <c r="D55" s="48"/>
      <c r="E55" s="48"/>
      <c r="F55" s="54"/>
      <c r="G55" s="60"/>
      <c r="H55" s="60"/>
      <c r="I55" s="56"/>
      <c r="J55" s="46"/>
      <c r="L55" s="93"/>
      <c r="M55" s="93"/>
      <c r="N55" s="93"/>
      <c r="O55" s="93"/>
      <c r="P55" s="93" t="str">
        <f>登记表!N381</f>
        <v>ZS1E-Z ID#000308</v>
      </c>
      <c r="Q55" s="93" t="str">
        <f>登记表!N391</f>
        <v>ZS1E-Z ID#000323</v>
      </c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161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161"/>
    </row>
    <row r="56" spans="1:66" s="19" customFormat="1" ht="32.25" customHeight="1">
      <c r="B56" s="174"/>
      <c r="C56" s="214"/>
      <c r="D56" s="48"/>
      <c r="E56" s="48"/>
      <c r="F56" s="54"/>
      <c r="G56" s="60"/>
      <c r="H56" s="60"/>
      <c r="I56" s="56"/>
      <c r="J56" s="46"/>
      <c r="L56" s="93"/>
      <c r="M56" s="93"/>
      <c r="N56" s="93"/>
      <c r="O56" s="93"/>
      <c r="P56" s="93" t="str">
        <f>登记表!N378</f>
        <v>ZS1E-Z ID#000313</v>
      </c>
      <c r="Q56" s="93" t="str">
        <f>登记表!N398</f>
        <v>ZS1E-Z ID#000329</v>
      </c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161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161"/>
    </row>
    <row r="57" spans="1:66" s="19" customFormat="1" ht="32.25" customHeight="1">
      <c r="A57" s="19">
        <v>45</v>
      </c>
      <c r="B57" s="174" t="str">
        <f>登记表!D348</f>
        <v>陈晓玲</v>
      </c>
      <c r="C57" s="214">
        <f>姓名随机码对照!B45</f>
        <v>440</v>
      </c>
      <c r="D57" s="48" t="str">
        <f>姓名随机码对照!C45</f>
        <v>CXLI</v>
      </c>
      <c r="E57" s="48" t="str">
        <f>登记表!F348</f>
        <v>女</v>
      </c>
      <c r="F57" s="54">
        <f>登记表!H348</f>
        <v>440</v>
      </c>
      <c r="G57" s="60"/>
      <c r="H57" s="60"/>
      <c r="I57" s="56"/>
      <c r="J57" s="46">
        <f>登记表!J348</f>
        <v>44572</v>
      </c>
      <c r="L57" s="93" t="str">
        <f>登记表!N348</f>
        <v>ZS1E-Z ID#000280</v>
      </c>
      <c r="M57" s="93" t="str">
        <f>登记表!N355</f>
        <v>ZS1E-Z ID#000298</v>
      </c>
      <c r="N57" s="93" t="str">
        <f>登记表!N360</f>
        <v>ZS1E-Z ID#000290</v>
      </c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 t="str">
        <f>登记表!N386</f>
        <v>ZS1E-Z ID#000312</v>
      </c>
      <c r="AC57" s="93"/>
      <c r="AD57" s="93" t="str">
        <f>登记表!N411</f>
        <v>ZS1E-Z ID#000293</v>
      </c>
      <c r="AE57" s="93"/>
      <c r="AF57" s="93"/>
      <c r="AG57" s="93" t="str">
        <f>登记表!N432</f>
        <v>ZS1E-M ID#000351</v>
      </c>
      <c r="AH57" s="93"/>
      <c r="AI57" s="93"/>
      <c r="AJ57" s="93"/>
      <c r="AK57" s="93"/>
      <c r="AL57" s="161"/>
      <c r="AN57" s="26" t="str">
        <f t="shared" ref="AN57:AZ58" si="42">L57</f>
        <v>ZS1E-Z ID#000280</v>
      </c>
      <c r="AO57" s="26" t="str">
        <f t="shared" si="42"/>
        <v>ZS1E-Z ID#000298</v>
      </c>
      <c r="AP57" s="26" t="str">
        <f t="shared" si="42"/>
        <v>ZS1E-Z ID#000290</v>
      </c>
      <c r="AQ57" s="26">
        <f t="shared" si="42"/>
        <v>0</v>
      </c>
      <c r="AR57" s="26">
        <f t="shared" si="42"/>
        <v>0</v>
      </c>
      <c r="AS57" s="26">
        <f t="shared" si="42"/>
        <v>0</v>
      </c>
      <c r="AT57" s="26">
        <f t="shared" si="42"/>
        <v>0</v>
      </c>
      <c r="AU57" s="26">
        <f t="shared" si="42"/>
        <v>0</v>
      </c>
      <c r="AV57" s="26">
        <f t="shared" si="42"/>
        <v>0</v>
      </c>
      <c r="AW57" s="26">
        <f t="shared" si="42"/>
        <v>0</v>
      </c>
      <c r="AX57" s="26">
        <f t="shared" si="42"/>
        <v>0</v>
      </c>
      <c r="AY57" s="26">
        <f t="shared" si="42"/>
        <v>0</v>
      </c>
      <c r="AZ57" s="26">
        <f t="shared" si="42"/>
        <v>0</v>
      </c>
      <c r="BA57" s="26"/>
      <c r="BB57" s="26"/>
      <c r="BC57" s="26"/>
      <c r="BD57" s="26" t="str">
        <f t="shared" ref="BD57:BF58" si="43">AB57</f>
        <v>ZS1E-Z ID#000312</v>
      </c>
      <c r="BE57" s="26">
        <f t="shared" si="43"/>
        <v>0</v>
      </c>
      <c r="BF57" s="26" t="str">
        <f t="shared" si="43"/>
        <v>ZS1E-Z ID#000293</v>
      </c>
      <c r="BG57" s="26"/>
      <c r="BH57" s="26">
        <f t="shared" ref="BH57:BN58" si="44">AF57</f>
        <v>0</v>
      </c>
      <c r="BI57" s="26" t="str">
        <f t="shared" si="44"/>
        <v>ZS1E-M ID#000351</v>
      </c>
      <c r="BJ57" s="26">
        <f t="shared" si="44"/>
        <v>0</v>
      </c>
      <c r="BK57" s="26">
        <f t="shared" si="44"/>
        <v>0</v>
      </c>
      <c r="BL57" s="26">
        <f t="shared" si="44"/>
        <v>0</v>
      </c>
      <c r="BM57" s="26">
        <f t="shared" si="44"/>
        <v>0</v>
      </c>
      <c r="BN57" s="161">
        <f t="shared" si="44"/>
        <v>0</v>
      </c>
    </row>
    <row r="58" spans="1:66" s="19" customFormat="1" ht="32.25" customHeight="1">
      <c r="A58" s="19">
        <v>46</v>
      </c>
      <c r="B58" s="174" t="str">
        <f>登记表!D354</f>
        <v>向为</v>
      </c>
      <c r="C58" s="214">
        <f>姓名随机码对照!B46</f>
        <v>390</v>
      </c>
      <c r="D58" s="48" t="str">
        <f>姓名随机码对照!C46</f>
        <v>XIWE</v>
      </c>
      <c r="E58" s="48" t="str">
        <f>登记表!F354</f>
        <v>男</v>
      </c>
      <c r="F58" s="54">
        <f>登记表!H354</f>
        <v>246128</v>
      </c>
      <c r="G58" s="60"/>
      <c r="H58" s="60"/>
      <c r="I58" s="56"/>
      <c r="J58" s="46">
        <f>登记表!J354</f>
        <v>44572</v>
      </c>
      <c r="L58" s="93" t="str">
        <f>登记表!N354</f>
        <v>ZS1E-Z ID#000297</v>
      </c>
      <c r="M58" s="93" t="str">
        <f>登记表!N366</f>
        <v>ZS1E-Z ID#000262</v>
      </c>
      <c r="N58" s="93" t="str">
        <f>登记表!N367</f>
        <v>ZS1E-Z ID#000340</v>
      </c>
      <c r="O58" s="93" t="str">
        <f>登记表!N376</f>
        <v>ZS1E-Z ID#000309</v>
      </c>
      <c r="P58" s="93" t="str">
        <f>登记表!N390</f>
        <v>ZS1E-Z ID#000318</v>
      </c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 t="str">
        <f>登记表!N416</f>
        <v>ZS1E-Z ID#000333</v>
      </c>
      <c r="AC58" s="93"/>
      <c r="AD58" s="93" t="str">
        <f>登记表!N431</f>
        <v>ZS1E-M ID#000350</v>
      </c>
      <c r="AE58" s="93"/>
      <c r="AF58" s="93"/>
      <c r="AG58" s="93"/>
      <c r="AH58" s="93"/>
      <c r="AI58" s="93"/>
      <c r="AJ58" s="93"/>
      <c r="AK58" s="93"/>
      <c r="AL58" s="161"/>
      <c r="AN58" s="26" t="str">
        <f t="shared" si="42"/>
        <v>ZS1E-Z ID#000297</v>
      </c>
      <c r="AO58" s="26" t="str">
        <f t="shared" si="42"/>
        <v>ZS1E-Z ID#000262</v>
      </c>
      <c r="AP58" s="26" t="str">
        <f t="shared" si="42"/>
        <v>ZS1E-Z ID#000340</v>
      </c>
      <c r="AQ58" s="26" t="str">
        <f t="shared" si="42"/>
        <v>ZS1E-Z ID#000309</v>
      </c>
      <c r="AR58" s="26" t="str">
        <f t="shared" si="42"/>
        <v>ZS1E-Z ID#000318</v>
      </c>
      <c r="AS58" s="26">
        <f t="shared" si="42"/>
        <v>0</v>
      </c>
      <c r="AT58" s="26">
        <f t="shared" si="42"/>
        <v>0</v>
      </c>
      <c r="AU58" s="26">
        <f t="shared" si="42"/>
        <v>0</v>
      </c>
      <c r="AV58" s="26">
        <f t="shared" si="42"/>
        <v>0</v>
      </c>
      <c r="AW58" s="26">
        <f t="shared" si="42"/>
        <v>0</v>
      </c>
      <c r="AX58" s="26">
        <f t="shared" si="42"/>
        <v>0</v>
      </c>
      <c r="AY58" s="26">
        <f t="shared" si="42"/>
        <v>0</v>
      </c>
      <c r="AZ58" s="26">
        <f t="shared" si="42"/>
        <v>0</v>
      </c>
      <c r="BA58" s="26"/>
      <c r="BB58" s="26"/>
      <c r="BC58" s="26"/>
      <c r="BD58" s="26" t="str">
        <f t="shared" si="43"/>
        <v>ZS1E-Z ID#000333</v>
      </c>
      <c r="BE58" s="26">
        <f t="shared" si="43"/>
        <v>0</v>
      </c>
      <c r="BF58" s="26" t="str">
        <f t="shared" si="43"/>
        <v>ZS1E-M ID#000350</v>
      </c>
      <c r="BG58" s="26"/>
      <c r="BH58" s="26">
        <f t="shared" si="44"/>
        <v>0</v>
      </c>
      <c r="BI58" s="26">
        <f t="shared" si="44"/>
        <v>0</v>
      </c>
      <c r="BJ58" s="26">
        <f t="shared" si="44"/>
        <v>0</v>
      </c>
      <c r="BK58" s="26">
        <f t="shared" si="44"/>
        <v>0</v>
      </c>
      <c r="BL58" s="26">
        <f t="shared" si="44"/>
        <v>0</v>
      </c>
      <c r="BM58" s="26">
        <f t="shared" si="44"/>
        <v>0</v>
      </c>
      <c r="BN58" s="161">
        <f t="shared" si="44"/>
        <v>0</v>
      </c>
    </row>
    <row r="59" spans="1:66" s="19" customFormat="1" ht="32.25" customHeight="1">
      <c r="B59" s="174"/>
      <c r="C59" s="214"/>
      <c r="D59" s="48"/>
      <c r="E59" s="48"/>
      <c r="F59" s="54"/>
      <c r="G59" s="60"/>
      <c r="H59" s="60"/>
      <c r="I59" s="56"/>
      <c r="J59" s="46"/>
      <c r="L59" s="93"/>
      <c r="M59" s="93"/>
      <c r="N59" s="93"/>
      <c r="O59" s="93" t="str">
        <f>登记表!N384</f>
        <v>ZS1E-Z ID#000311</v>
      </c>
      <c r="P59" s="93" t="str">
        <f>登记表!N395</f>
        <v>ZS1E-Z ID#000326</v>
      </c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161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161"/>
    </row>
    <row r="60" spans="1:66" s="19" customFormat="1" ht="32.25" customHeight="1">
      <c r="B60" s="174"/>
      <c r="C60" s="214"/>
      <c r="D60" s="48"/>
      <c r="E60" s="48"/>
      <c r="F60" s="54"/>
      <c r="G60" s="60"/>
      <c r="H60" s="60"/>
      <c r="I60" s="56"/>
      <c r="J60" s="46"/>
      <c r="L60" s="93"/>
      <c r="M60" s="93"/>
      <c r="N60" s="93"/>
      <c r="O60" s="93" t="str">
        <f>登记表!N380</f>
        <v>ZS1E-Z ID#000316</v>
      </c>
      <c r="P60" s="93" t="str">
        <f>登记表!N401</f>
        <v>ZS1E-Z ID#000332</v>
      </c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161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161"/>
    </row>
    <row r="61" spans="1:66" s="19" customFormat="1" ht="32.25" customHeight="1">
      <c r="A61" s="19">
        <v>47</v>
      </c>
      <c r="B61" s="174" t="str">
        <f>登记表!D368</f>
        <v>廖明英</v>
      </c>
      <c r="C61" s="214">
        <f>姓名随机码对照!B47</f>
        <v>374</v>
      </c>
      <c r="D61" s="48" t="str">
        <f>姓名随机码对照!C47</f>
        <v>LMYI</v>
      </c>
      <c r="E61" s="48" t="str">
        <f>登记表!F368</f>
        <v>女</v>
      </c>
      <c r="F61" s="54">
        <f>登记表!H368</f>
        <v>245885</v>
      </c>
      <c r="G61" s="60"/>
      <c r="H61" s="60"/>
      <c r="I61" s="56"/>
      <c r="J61" s="46">
        <f>登记表!J368</f>
        <v>44566</v>
      </c>
      <c r="L61" s="93" t="str">
        <f>登记表!N368</f>
        <v>ZS1E-Z ID#000301</v>
      </c>
      <c r="M61" s="93" t="str">
        <f>登记表!N375</f>
        <v>ZS1E-Z ID#000306</v>
      </c>
      <c r="N61" s="93" t="str">
        <f>登记表!N389</f>
        <v>ZS1E-Z ID#000321</v>
      </c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 t="str">
        <f>登记表!N415</f>
        <v>ZS1E-Z ID#000338</v>
      </c>
      <c r="AC61" s="93" t="str">
        <f>登记表!N425</f>
        <v>ZS1E-M ID#000344</v>
      </c>
      <c r="AD61" s="93" t="str">
        <f>登记表!N429</f>
        <v>ZS1E-M ID#000348</v>
      </c>
      <c r="AE61" s="93"/>
      <c r="AF61" s="93"/>
      <c r="AG61" s="93"/>
      <c r="AH61" s="93"/>
      <c r="AI61" s="93"/>
      <c r="AJ61" s="93"/>
      <c r="AK61" s="93"/>
      <c r="AL61" s="161"/>
      <c r="AN61" s="26" t="str">
        <f t="shared" ref="AN61:AZ64" si="45">L61</f>
        <v>ZS1E-Z ID#000301</v>
      </c>
      <c r="AO61" s="26" t="str">
        <f t="shared" si="45"/>
        <v>ZS1E-Z ID#000306</v>
      </c>
      <c r="AP61" s="26" t="str">
        <f t="shared" si="45"/>
        <v>ZS1E-Z ID#000321</v>
      </c>
      <c r="AQ61" s="26">
        <f t="shared" si="45"/>
        <v>0</v>
      </c>
      <c r="AR61" s="26">
        <f t="shared" si="45"/>
        <v>0</v>
      </c>
      <c r="AS61" s="26">
        <f t="shared" si="45"/>
        <v>0</v>
      </c>
      <c r="AT61" s="26">
        <f t="shared" si="45"/>
        <v>0</v>
      </c>
      <c r="AU61" s="26">
        <f t="shared" si="45"/>
        <v>0</v>
      </c>
      <c r="AV61" s="26">
        <f t="shared" si="45"/>
        <v>0</v>
      </c>
      <c r="AW61" s="26">
        <f t="shared" si="45"/>
        <v>0</v>
      </c>
      <c r="AX61" s="26">
        <f t="shared" si="45"/>
        <v>0</v>
      </c>
      <c r="AY61" s="26">
        <f t="shared" si="45"/>
        <v>0</v>
      </c>
      <c r="AZ61" s="26">
        <f t="shared" si="45"/>
        <v>0</v>
      </c>
      <c r="BA61" s="26"/>
      <c r="BB61" s="26"/>
      <c r="BC61" s="26"/>
      <c r="BD61" s="26" t="str">
        <f t="shared" ref="BD61:BF64" si="46">AB61</f>
        <v>ZS1E-Z ID#000338</v>
      </c>
      <c r="BE61" s="26" t="str">
        <f t="shared" si="46"/>
        <v>ZS1E-M ID#000344</v>
      </c>
      <c r="BF61" s="26" t="str">
        <f t="shared" si="46"/>
        <v>ZS1E-M ID#000348</v>
      </c>
      <c r="BG61" s="26"/>
      <c r="BH61" s="26">
        <f t="shared" ref="BH61:BN64" si="47">AF61</f>
        <v>0</v>
      </c>
      <c r="BI61" s="26">
        <f t="shared" si="47"/>
        <v>0</v>
      </c>
      <c r="BJ61" s="26">
        <f t="shared" si="47"/>
        <v>0</v>
      </c>
      <c r="BK61" s="26">
        <f t="shared" si="47"/>
        <v>0</v>
      </c>
      <c r="BL61" s="26">
        <f t="shared" si="47"/>
        <v>0</v>
      </c>
      <c r="BM61" s="26">
        <f t="shared" si="47"/>
        <v>0</v>
      </c>
      <c r="BN61" s="161">
        <f t="shared" si="47"/>
        <v>0</v>
      </c>
    </row>
    <row r="62" spans="1:66" ht="27" customHeight="1">
      <c r="B62" s="174"/>
      <c r="C62" s="214"/>
      <c r="D62" s="48"/>
      <c r="E62" s="48"/>
      <c r="F62" s="54"/>
      <c r="G62" s="60"/>
      <c r="H62" s="60"/>
      <c r="I62" s="56"/>
      <c r="J62" s="46"/>
      <c r="L62" s="93"/>
      <c r="M62" s="93" t="str">
        <f>登记表!N382</f>
        <v>ZS1E-Z ID#000307</v>
      </c>
      <c r="N62" s="93" t="str">
        <f>登记表!N392</f>
        <v>ZS1E-Z ID#000322</v>
      </c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161"/>
      <c r="AN62" s="26">
        <f t="shared" si="45"/>
        <v>0</v>
      </c>
      <c r="AO62" s="26" t="str">
        <f t="shared" si="45"/>
        <v>ZS1E-Z ID#000307</v>
      </c>
      <c r="AP62" s="26" t="str">
        <f t="shared" si="45"/>
        <v>ZS1E-Z ID#000322</v>
      </c>
      <c r="AQ62" s="26">
        <f t="shared" si="45"/>
        <v>0</v>
      </c>
      <c r="AR62" s="26">
        <f t="shared" si="45"/>
        <v>0</v>
      </c>
      <c r="AS62" s="26">
        <f t="shared" si="45"/>
        <v>0</v>
      </c>
      <c r="AT62" s="26">
        <f t="shared" si="45"/>
        <v>0</v>
      </c>
      <c r="AU62" s="26">
        <f t="shared" si="45"/>
        <v>0</v>
      </c>
      <c r="AV62" s="26">
        <f t="shared" si="45"/>
        <v>0</v>
      </c>
      <c r="AW62" s="26">
        <f t="shared" si="45"/>
        <v>0</v>
      </c>
      <c r="AX62" s="26">
        <f t="shared" si="45"/>
        <v>0</v>
      </c>
      <c r="AY62" s="26">
        <f t="shared" si="45"/>
        <v>0</v>
      </c>
      <c r="AZ62" s="26">
        <f t="shared" si="45"/>
        <v>0</v>
      </c>
      <c r="BA62" s="26"/>
      <c r="BB62" s="26"/>
      <c r="BC62" s="26"/>
      <c r="BD62" s="26">
        <f t="shared" si="46"/>
        <v>0</v>
      </c>
      <c r="BE62" s="26">
        <f t="shared" si="46"/>
        <v>0</v>
      </c>
      <c r="BF62" s="26">
        <f t="shared" si="46"/>
        <v>0</v>
      </c>
      <c r="BG62" s="26"/>
      <c r="BH62" s="26">
        <f t="shared" si="47"/>
        <v>0</v>
      </c>
      <c r="BI62" s="26">
        <f t="shared" si="47"/>
        <v>0</v>
      </c>
      <c r="BJ62" s="26">
        <f t="shared" si="47"/>
        <v>0</v>
      </c>
      <c r="BK62" s="26">
        <f t="shared" si="47"/>
        <v>0</v>
      </c>
      <c r="BL62" s="26">
        <f t="shared" si="47"/>
        <v>0</v>
      </c>
      <c r="BM62" s="26">
        <f t="shared" si="47"/>
        <v>0</v>
      </c>
      <c r="BN62" s="161">
        <f t="shared" si="47"/>
        <v>0</v>
      </c>
    </row>
    <row r="63" spans="1:66" ht="27" customHeight="1">
      <c r="B63" s="174"/>
      <c r="C63" s="214"/>
      <c r="D63" s="48"/>
      <c r="E63" s="48"/>
      <c r="F63" s="54"/>
      <c r="G63" s="60"/>
      <c r="H63" s="60"/>
      <c r="I63" s="56"/>
      <c r="J63" s="46"/>
      <c r="L63" s="93"/>
      <c r="M63" s="93" t="str">
        <f>登记表!N379</f>
        <v>ZS1E-Z ID#000314</v>
      </c>
      <c r="N63" s="93" t="str">
        <f>登记表!N399</f>
        <v>ZS1E-Z ID#000330</v>
      </c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161"/>
      <c r="AN63" s="26">
        <f t="shared" si="45"/>
        <v>0</v>
      </c>
      <c r="AO63" s="26" t="str">
        <f t="shared" si="45"/>
        <v>ZS1E-Z ID#000314</v>
      </c>
      <c r="AP63" s="26" t="str">
        <f t="shared" si="45"/>
        <v>ZS1E-Z ID#000330</v>
      </c>
      <c r="AQ63" s="26">
        <f t="shared" si="45"/>
        <v>0</v>
      </c>
      <c r="AR63" s="26">
        <f t="shared" si="45"/>
        <v>0</v>
      </c>
      <c r="AS63" s="26">
        <f t="shared" si="45"/>
        <v>0</v>
      </c>
      <c r="AT63" s="26">
        <f t="shared" si="45"/>
        <v>0</v>
      </c>
      <c r="AU63" s="26">
        <f t="shared" si="45"/>
        <v>0</v>
      </c>
      <c r="AV63" s="26">
        <f t="shared" si="45"/>
        <v>0</v>
      </c>
      <c r="AW63" s="26">
        <f t="shared" si="45"/>
        <v>0</v>
      </c>
      <c r="AX63" s="26">
        <f t="shared" si="45"/>
        <v>0</v>
      </c>
      <c r="AY63" s="26">
        <f t="shared" si="45"/>
        <v>0</v>
      </c>
      <c r="AZ63" s="26">
        <f t="shared" si="45"/>
        <v>0</v>
      </c>
      <c r="BA63" s="26"/>
      <c r="BB63" s="26"/>
      <c r="BC63" s="26"/>
      <c r="BD63" s="26">
        <f t="shared" si="46"/>
        <v>0</v>
      </c>
      <c r="BE63" s="26">
        <f t="shared" si="46"/>
        <v>0</v>
      </c>
      <c r="BF63" s="26">
        <f t="shared" si="46"/>
        <v>0</v>
      </c>
      <c r="BG63" s="26"/>
      <c r="BH63" s="26">
        <f t="shared" si="47"/>
        <v>0</v>
      </c>
      <c r="BI63" s="26">
        <f t="shared" si="47"/>
        <v>0</v>
      </c>
      <c r="BJ63" s="26">
        <f t="shared" si="47"/>
        <v>0</v>
      </c>
      <c r="BK63" s="26">
        <f t="shared" si="47"/>
        <v>0</v>
      </c>
      <c r="BL63" s="26">
        <f t="shared" si="47"/>
        <v>0</v>
      </c>
      <c r="BM63" s="26">
        <f t="shared" si="47"/>
        <v>0</v>
      </c>
      <c r="BN63" s="161">
        <f t="shared" si="47"/>
        <v>0</v>
      </c>
    </row>
    <row r="64" spans="1:66" ht="27" customHeight="1">
      <c r="A64" s="19">
        <v>48</v>
      </c>
      <c r="B64" s="25"/>
      <c r="C64" s="214">
        <f>登记表!H419</f>
        <v>71</v>
      </c>
      <c r="D64" s="25" t="str">
        <f>登记表!E419</f>
        <v>WYME</v>
      </c>
      <c r="E64" s="48" t="str">
        <f>登记表!F419</f>
        <v>女</v>
      </c>
      <c r="F64" s="54"/>
      <c r="G64" s="60"/>
      <c r="H64" s="60"/>
      <c r="I64" s="56"/>
      <c r="J64" s="46">
        <f>登记表!J419</f>
        <v>44568</v>
      </c>
      <c r="L64" s="93" t="str">
        <f>登记表!N419</f>
        <v>ZS1E-M ID#000335</v>
      </c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161"/>
      <c r="AN64" s="26" t="str">
        <f t="shared" si="45"/>
        <v>ZS1E-M ID#000335</v>
      </c>
      <c r="AO64" s="26">
        <f t="shared" si="45"/>
        <v>0</v>
      </c>
      <c r="AP64" s="26">
        <f t="shared" si="45"/>
        <v>0</v>
      </c>
      <c r="AQ64" s="26">
        <f t="shared" si="45"/>
        <v>0</v>
      </c>
      <c r="AR64" s="26">
        <f t="shared" si="45"/>
        <v>0</v>
      </c>
      <c r="AS64" s="26">
        <f t="shared" si="45"/>
        <v>0</v>
      </c>
      <c r="AT64" s="26">
        <f t="shared" si="45"/>
        <v>0</v>
      </c>
      <c r="AU64" s="26">
        <f t="shared" si="45"/>
        <v>0</v>
      </c>
      <c r="AV64" s="26">
        <f t="shared" si="45"/>
        <v>0</v>
      </c>
      <c r="AW64" s="26">
        <f t="shared" si="45"/>
        <v>0</v>
      </c>
      <c r="AX64" s="26">
        <f t="shared" si="45"/>
        <v>0</v>
      </c>
      <c r="AY64" s="26">
        <f t="shared" si="45"/>
        <v>0</v>
      </c>
      <c r="AZ64" s="26">
        <f t="shared" si="45"/>
        <v>0</v>
      </c>
      <c r="BA64" s="26"/>
      <c r="BB64" s="26"/>
      <c r="BC64" s="26"/>
      <c r="BD64" s="26">
        <f t="shared" si="46"/>
        <v>0</v>
      </c>
      <c r="BE64" s="26">
        <f t="shared" si="46"/>
        <v>0</v>
      </c>
      <c r="BF64" s="26">
        <f t="shared" si="46"/>
        <v>0</v>
      </c>
      <c r="BG64" s="26"/>
      <c r="BH64" s="26">
        <f t="shared" si="47"/>
        <v>0</v>
      </c>
      <c r="BI64" s="26">
        <f t="shared" si="47"/>
        <v>0</v>
      </c>
      <c r="BJ64" s="26">
        <f t="shared" si="47"/>
        <v>0</v>
      </c>
      <c r="BK64" s="26">
        <f t="shared" si="47"/>
        <v>0</v>
      </c>
      <c r="BL64" s="26">
        <f t="shared" si="47"/>
        <v>0</v>
      </c>
      <c r="BM64" s="26">
        <f t="shared" si="47"/>
        <v>0</v>
      </c>
      <c r="BN64" s="161">
        <f t="shared" si="47"/>
        <v>0</v>
      </c>
    </row>
    <row r="65" spans="1:66" ht="27" customHeight="1">
      <c r="A65" s="19"/>
      <c r="B65" s="174"/>
      <c r="C65" s="214"/>
      <c r="D65" s="25"/>
      <c r="E65" s="48"/>
      <c r="F65" s="54"/>
      <c r="G65" s="60"/>
      <c r="H65" s="60"/>
      <c r="I65" s="56"/>
      <c r="J65" s="46"/>
      <c r="L65" s="93" t="str">
        <f>登记表!N423</f>
        <v>ZS1E-M ID#000342</v>
      </c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161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161"/>
    </row>
    <row r="66" spans="1:66" ht="27" customHeight="1">
      <c r="A66" s="19"/>
      <c r="B66" s="174"/>
      <c r="C66" s="214"/>
      <c r="D66" s="25"/>
      <c r="E66" s="48"/>
      <c r="F66" s="54"/>
      <c r="G66" s="60"/>
      <c r="H66" s="60"/>
      <c r="I66" s="56"/>
      <c r="J66" s="46"/>
      <c r="L66" s="93" t="str">
        <f>登记表!N426</f>
        <v>ZS1E-M ID#000345</v>
      </c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161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161"/>
    </row>
    <row r="67" spans="1:66" ht="27" customHeight="1">
      <c r="A67" s="19">
        <v>49</v>
      </c>
      <c r="B67" s="25"/>
      <c r="C67" s="214">
        <f>登记表!H420</f>
        <v>410</v>
      </c>
      <c r="D67" s="25" t="str">
        <f>登记表!E420</f>
        <v>SUSH</v>
      </c>
      <c r="E67" s="48" t="str">
        <f>登记表!F420</f>
        <v>女</v>
      </c>
      <c r="F67" s="54"/>
      <c r="G67" s="60"/>
      <c r="H67" s="60"/>
      <c r="I67" s="56"/>
      <c r="J67" s="46">
        <f>登记表!J420</f>
        <v>44572</v>
      </c>
      <c r="L67" s="93" t="str">
        <f>登记表!N420</f>
        <v>ZS1E-M ID#000336</v>
      </c>
      <c r="M67" s="93" t="str">
        <f>登记表!N428</f>
        <v>ZS1E-M ID#000347</v>
      </c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161"/>
      <c r="AN67" s="26" t="str">
        <f t="shared" ref="AN67:AZ110" si="48">L67</f>
        <v>ZS1E-M ID#000336</v>
      </c>
      <c r="AO67" s="26" t="str">
        <f t="shared" ref="AO67:AO110" si="49">M67</f>
        <v>ZS1E-M ID#000347</v>
      </c>
      <c r="AP67" s="26">
        <f t="shared" ref="AP67:AP110" si="50">N67</f>
        <v>0</v>
      </c>
      <c r="AQ67" s="26">
        <f t="shared" ref="AQ67:AQ110" si="51">O67</f>
        <v>0</v>
      </c>
      <c r="AR67" s="26">
        <f t="shared" ref="AR67:AR110" si="52">P67</f>
        <v>0</v>
      </c>
      <c r="AS67" s="26">
        <f t="shared" ref="AS67:AS110" si="53">Q67</f>
        <v>0</v>
      </c>
      <c r="AT67" s="26">
        <f t="shared" ref="AT67:AT110" si="54">R67</f>
        <v>0</v>
      </c>
      <c r="AU67" s="26">
        <f t="shared" ref="AU67:AU110" si="55">S67</f>
        <v>0</v>
      </c>
      <c r="AV67" s="26">
        <f t="shared" ref="AV67:AV110" si="56">T67</f>
        <v>0</v>
      </c>
      <c r="AW67" s="26">
        <f t="shared" ref="AW67:AW110" si="57">U67</f>
        <v>0</v>
      </c>
      <c r="AX67" s="26">
        <f t="shared" ref="AX67:AX110" si="58">V67</f>
        <v>0</v>
      </c>
      <c r="AY67" s="26">
        <f t="shared" ref="AY67:AY110" si="59">W67</f>
        <v>0</v>
      </c>
      <c r="AZ67" s="26">
        <f t="shared" ref="AZ67:AZ110" si="60">X67</f>
        <v>0</v>
      </c>
      <c r="BA67" s="26"/>
      <c r="BB67" s="26"/>
      <c r="BC67" s="26"/>
      <c r="BD67" s="26">
        <f t="shared" ref="BD67:BD110" si="61">AB67</f>
        <v>0</v>
      </c>
      <c r="BE67" s="26">
        <f t="shared" ref="BE67:BE110" si="62">AC67</f>
        <v>0</v>
      </c>
      <c r="BF67" s="26">
        <f t="shared" ref="BF67:BF110" si="63">AD67</f>
        <v>0</v>
      </c>
      <c r="BG67" s="26"/>
      <c r="BH67" s="26">
        <f t="shared" ref="BH67:BN110" si="64">AF67</f>
        <v>0</v>
      </c>
      <c r="BI67" s="26">
        <f t="shared" ref="BI67:BI110" si="65">AG67</f>
        <v>0</v>
      </c>
      <c r="BJ67" s="26">
        <f t="shared" ref="BJ67:BJ110" si="66">AH67</f>
        <v>0</v>
      </c>
      <c r="BK67" s="26">
        <f t="shared" ref="BK67:BK110" si="67">AI67</f>
        <v>0</v>
      </c>
      <c r="BL67" s="26">
        <f t="shared" ref="BL67:BL110" si="68">AJ67</f>
        <v>0</v>
      </c>
      <c r="BM67" s="26">
        <f t="shared" ref="BM67:BM110" si="69">AK67</f>
        <v>0</v>
      </c>
      <c r="BN67" s="161">
        <f t="shared" ref="BN67:BN110" si="70">AL67</f>
        <v>0</v>
      </c>
    </row>
    <row r="68" spans="1:66" ht="27" customHeight="1">
      <c r="A68" s="19"/>
      <c r="B68" s="174"/>
      <c r="C68" s="214"/>
      <c r="D68" s="48"/>
      <c r="E68" s="48"/>
      <c r="F68" s="54"/>
      <c r="G68" s="60"/>
      <c r="H68" s="60"/>
      <c r="I68" s="56"/>
      <c r="J68" s="46"/>
      <c r="L68" s="93" t="str">
        <f>登记表!N421</f>
        <v>ZS1E-M ID#000337</v>
      </c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161"/>
      <c r="AN68" s="26" t="str">
        <f t="shared" si="48"/>
        <v>ZS1E-M ID#000337</v>
      </c>
      <c r="AO68" s="26">
        <f t="shared" si="49"/>
        <v>0</v>
      </c>
      <c r="AP68" s="26">
        <f t="shared" si="50"/>
        <v>0</v>
      </c>
      <c r="AQ68" s="26">
        <f t="shared" si="51"/>
        <v>0</v>
      </c>
      <c r="AR68" s="26">
        <f t="shared" si="52"/>
        <v>0</v>
      </c>
      <c r="AS68" s="26">
        <f t="shared" si="53"/>
        <v>0</v>
      </c>
      <c r="AT68" s="26">
        <f t="shared" si="54"/>
        <v>0</v>
      </c>
      <c r="AU68" s="26">
        <f t="shared" si="55"/>
        <v>0</v>
      </c>
      <c r="AV68" s="26">
        <f t="shared" si="56"/>
        <v>0</v>
      </c>
      <c r="AW68" s="26">
        <f t="shared" si="57"/>
        <v>0</v>
      </c>
      <c r="AX68" s="26">
        <f t="shared" si="58"/>
        <v>0</v>
      </c>
      <c r="AY68" s="26">
        <f t="shared" si="59"/>
        <v>0</v>
      </c>
      <c r="AZ68" s="26">
        <f t="shared" si="60"/>
        <v>0</v>
      </c>
      <c r="BA68" s="26"/>
      <c r="BB68" s="26"/>
      <c r="BC68" s="26"/>
      <c r="BD68" s="26">
        <f t="shared" si="61"/>
        <v>0</v>
      </c>
      <c r="BE68" s="26">
        <f t="shared" si="62"/>
        <v>0</v>
      </c>
      <c r="BF68" s="26">
        <f t="shared" si="63"/>
        <v>0</v>
      </c>
      <c r="BG68" s="26"/>
      <c r="BH68" s="26">
        <f t="shared" si="64"/>
        <v>0</v>
      </c>
      <c r="BI68" s="26">
        <f t="shared" si="65"/>
        <v>0</v>
      </c>
      <c r="BJ68" s="26">
        <f t="shared" si="66"/>
        <v>0</v>
      </c>
      <c r="BK68" s="26">
        <f t="shared" si="67"/>
        <v>0</v>
      </c>
      <c r="BL68" s="26">
        <f t="shared" si="68"/>
        <v>0</v>
      </c>
      <c r="BM68" s="26">
        <f t="shared" si="69"/>
        <v>0</v>
      </c>
      <c r="BN68" s="161">
        <f t="shared" si="70"/>
        <v>0</v>
      </c>
    </row>
    <row r="69" spans="1:66" ht="27" customHeight="1">
      <c r="B69" s="174"/>
      <c r="C69" s="214"/>
      <c r="D69" s="48"/>
      <c r="E69" s="48"/>
      <c r="F69" s="54"/>
      <c r="G69" s="60"/>
      <c r="H69" s="60"/>
      <c r="I69" s="56"/>
      <c r="J69" s="46"/>
      <c r="L69" s="93" t="str">
        <f>登记表!N427</f>
        <v>ZS1E-M ID#000346</v>
      </c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161"/>
      <c r="AN69" s="26" t="str">
        <f t="shared" si="48"/>
        <v>ZS1E-M ID#000346</v>
      </c>
      <c r="AO69" s="26">
        <f t="shared" si="49"/>
        <v>0</v>
      </c>
      <c r="AP69" s="26">
        <f t="shared" si="50"/>
        <v>0</v>
      </c>
      <c r="AQ69" s="26">
        <f t="shared" si="51"/>
        <v>0</v>
      </c>
      <c r="AR69" s="26">
        <f t="shared" si="52"/>
        <v>0</v>
      </c>
      <c r="AS69" s="26">
        <f t="shared" si="53"/>
        <v>0</v>
      </c>
      <c r="AT69" s="26">
        <f t="shared" si="54"/>
        <v>0</v>
      </c>
      <c r="AU69" s="26">
        <f t="shared" si="55"/>
        <v>0</v>
      </c>
      <c r="AV69" s="26">
        <f t="shared" si="56"/>
        <v>0</v>
      </c>
      <c r="AW69" s="26">
        <f t="shared" si="57"/>
        <v>0</v>
      </c>
      <c r="AX69" s="26">
        <f t="shared" si="58"/>
        <v>0</v>
      </c>
      <c r="AY69" s="26">
        <f t="shared" si="59"/>
        <v>0</v>
      </c>
      <c r="AZ69" s="26">
        <f t="shared" si="60"/>
        <v>0</v>
      </c>
      <c r="BA69" s="26"/>
      <c r="BB69" s="26"/>
      <c r="BC69" s="26"/>
      <c r="BD69" s="26">
        <f t="shared" si="61"/>
        <v>0</v>
      </c>
      <c r="BE69" s="26">
        <f t="shared" si="62"/>
        <v>0</v>
      </c>
      <c r="BF69" s="26">
        <f t="shared" si="63"/>
        <v>0</v>
      </c>
      <c r="BG69" s="26"/>
      <c r="BH69" s="26">
        <f t="shared" si="64"/>
        <v>0</v>
      </c>
      <c r="BI69" s="26">
        <f t="shared" si="65"/>
        <v>0</v>
      </c>
      <c r="BJ69" s="26">
        <f t="shared" si="66"/>
        <v>0</v>
      </c>
      <c r="BK69" s="26">
        <f t="shared" si="67"/>
        <v>0</v>
      </c>
      <c r="BL69" s="26">
        <f t="shared" si="68"/>
        <v>0</v>
      </c>
      <c r="BM69" s="26">
        <f t="shared" si="69"/>
        <v>0</v>
      </c>
      <c r="BN69" s="161">
        <f t="shared" si="70"/>
        <v>0</v>
      </c>
    </row>
    <row r="70" spans="1:66" s="237" customFormat="1" ht="27" customHeight="1">
      <c r="A70" s="257">
        <v>50</v>
      </c>
      <c r="B70" s="258"/>
      <c r="C70" s="256">
        <f>[1]登记表!H429</f>
        <v>374</v>
      </c>
      <c r="D70" s="259" t="str">
        <f>[1]登记表!E429</f>
        <v>LMYI</v>
      </c>
      <c r="E70" s="256" t="str">
        <f>[1]登记表!F429</f>
        <v>女</v>
      </c>
      <c r="F70" s="260">
        <f>[1]登记表!H429</f>
        <v>374</v>
      </c>
      <c r="G70" s="261"/>
      <c r="H70" s="261"/>
      <c r="I70" s="262"/>
      <c r="J70" s="263">
        <f>[1]登记表!J429</f>
        <v>44566</v>
      </c>
      <c r="L70" s="264" t="str">
        <f>[1]登记表!N429</f>
        <v>ZS1E-M ID#000348</v>
      </c>
      <c r="M70" s="264" t="str">
        <f>[1]登记表!N465</f>
        <v>LCLN-ZS1E #000371</v>
      </c>
      <c r="N70" s="264" t="str">
        <f>[1]登记表!N472</f>
        <v>LCLN-ZS1E #000376</v>
      </c>
      <c r="O70" s="264" t="str">
        <f>[1]登记表!N478</f>
        <v>LCLN-ZS1E #000378</v>
      </c>
      <c r="P70" s="264" t="str">
        <f>[1]登记表!N489</f>
        <v>LCLN-ZS1E #000394</v>
      </c>
      <c r="Q70" s="264" t="str">
        <f>[1]登记表!N494</f>
        <v>LCLN-ZS1E #000398</v>
      </c>
      <c r="R70" s="264" t="str">
        <f>[1]登记表!N501</f>
        <v>LCLN-ZS1E #000456</v>
      </c>
      <c r="S70" s="264" t="str">
        <f>[1]登记表!N516</f>
        <v>ZS1E-M ID#000054</v>
      </c>
      <c r="T70" s="264" t="str">
        <f>[1]登记表!N522</f>
        <v>LCLN-ZS1E #000437</v>
      </c>
      <c r="U70" s="264"/>
      <c r="V70" s="264"/>
      <c r="W70" s="264"/>
      <c r="X70" s="264"/>
      <c r="Y70" s="264"/>
      <c r="Z70" s="264"/>
      <c r="AA70" s="264"/>
      <c r="AB70" s="264" t="s">
        <v>2289</v>
      </c>
      <c r="AC70" s="264"/>
      <c r="AD70" s="264" t="str">
        <f>[1]登记表!N554</f>
        <v>LCLN-ZS1E #000416</v>
      </c>
      <c r="AE70" s="264"/>
      <c r="AF70" s="264"/>
      <c r="AG70" s="264"/>
      <c r="AH70" s="264"/>
      <c r="AI70" s="264"/>
      <c r="AJ70" s="264"/>
      <c r="AK70" s="264"/>
      <c r="AL70" s="265"/>
      <c r="AN70" s="266" t="str">
        <f t="shared" si="48"/>
        <v>ZS1E-M ID#000348</v>
      </c>
      <c r="AO70" s="266" t="str">
        <f t="shared" si="48"/>
        <v>LCLN-ZS1E #000371</v>
      </c>
      <c r="AP70" s="266" t="str">
        <f t="shared" si="48"/>
        <v>LCLN-ZS1E #000376</v>
      </c>
      <c r="AQ70" s="266" t="str">
        <f t="shared" si="48"/>
        <v>LCLN-ZS1E #000378</v>
      </c>
      <c r="AR70" s="266" t="str">
        <f t="shared" si="48"/>
        <v>LCLN-ZS1E #000394</v>
      </c>
      <c r="AS70" s="266" t="str">
        <f t="shared" si="48"/>
        <v>LCLN-ZS1E #000398</v>
      </c>
      <c r="AT70" s="266" t="str">
        <f t="shared" si="48"/>
        <v>LCLN-ZS1E #000456</v>
      </c>
      <c r="AU70" s="266" t="str">
        <f t="shared" si="48"/>
        <v>ZS1E-M ID#000054</v>
      </c>
      <c r="AV70" s="266" t="str">
        <f t="shared" si="48"/>
        <v>LCLN-ZS1E #000437</v>
      </c>
      <c r="AW70" s="266">
        <f t="shared" si="48"/>
        <v>0</v>
      </c>
      <c r="AX70" s="266">
        <f t="shared" si="48"/>
        <v>0</v>
      </c>
      <c r="AY70" s="266">
        <f t="shared" si="48"/>
        <v>0</v>
      </c>
      <c r="AZ70" s="266">
        <f t="shared" si="48"/>
        <v>0</v>
      </c>
      <c r="BA70" s="266"/>
      <c r="BB70" s="266"/>
      <c r="BC70" s="266"/>
      <c r="BD70" s="266" t="str">
        <f t="shared" si="61"/>
        <v>漏采</v>
      </c>
      <c r="BE70" s="266">
        <f t="shared" si="62"/>
        <v>0</v>
      </c>
      <c r="BF70" s="266" t="str">
        <f t="shared" si="63"/>
        <v>LCLN-ZS1E #000416</v>
      </c>
      <c r="BG70" s="266"/>
      <c r="BH70" s="266">
        <f t="shared" si="64"/>
        <v>0</v>
      </c>
      <c r="BI70" s="266">
        <f t="shared" si="64"/>
        <v>0</v>
      </c>
      <c r="BJ70" s="266">
        <f t="shared" si="64"/>
        <v>0</v>
      </c>
      <c r="BK70" s="266">
        <f t="shared" si="64"/>
        <v>0</v>
      </c>
      <c r="BL70" s="266">
        <f t="shared" si="64"/>
        <v>0</v>
      </c>
      <c r="BM70" s="266">
        <f t="shared" si="64"/>
        <v>0</v>
      </c>
      <c r="BN70" s="265">
        <f t="shared" si="64"/>
        <v>0</v>
      </c>
    </row>
    <row r="71" spans="1:66" s="237" customFormat="1" ht="27" customHeight="1">
      <c r="A71" s="257">
        <v>51</v>
      </c>
      <c r="B71" s="258"/>
      <c r="C71" s="256">
        <f>[1]登记表!H430</f>
        <v>283</v>
      </c>
      <c r="D71" s="267" t="str">
        <f>[1]登记表!E430</f>
        <v>LHYI</v>
      </c>
      <c r="E71" s="256" t="str">
        <f>[1]登记表!F430</f>
        <v>女</v>
      </c>
      <c r="F71" s="258">
        <f>[1]登记表!H430</f>
        <v>283</v>
      </c>
      <c r="G71" s="261"/>
      <c r="H71" s="261"/>
      <c r="I71" s="262"/>
      <c r="J71" s="263">
        <f>[1]登记表!J430</f>
        <v>44570</v>
      </c>
      <c r="L71" s="264" t="str">
        <f>[1]登记表!N430</f>
        <v>ZS1E-M ID#000349</v>
      </c>
      <c r="M71" s="264" t="str">
        <f>[1]登记表!N437</f>
        <v>LCLN-ZS1E #000352</v>
      </c>
      <c r="N71" s="264"/>
      <c r="O71" s="264"/>
      <c r="P71" s="264"/>
      <c r="Q71" s="264"/>
      <c r="R71" s="264"/>
      <c r="S71" s="264"/>
      <c r="T71" s="264"/>
      <c r="U71" s="264"/>
      <c r="V71" s="264"/>
      <c r="W71" s="264"/>
      <c r="X71" s="264"/>
      <c r="Y71" s="264"/>
      <c r="Z71" s="264"/>
      <c r="AA71" s="264"/>
      <c r="AB71" s="264" t="str">
        <f>[1]登记表!N447</f>
        <v>ZS1E-Z ID#000275</v>
      </c>
      <c r="AC71" s="264"/>
      <c r="AD71" s="264" t="str">
        <f>[1]登记表!N460</f>
        <v>ZS1E-M ID#000070</v>
      </c>
      <c r="AE71" s="264"/>
      <c r="AF71" s="264"/>
      <c r="AG71" s="264" t="str">
        <f>[1]登记表!N479</f>
        <v>LCLN-ZS1E #000379</v>
      </c>
      <c r="AH71" s="264"/>
      <c r="AI71" s="264"/>
      <c r="AJ71" s="264"/>
      <c r="AK71" s="264"/>
      <c r="AL71" s="265"/>
      <c r="AN71" s="266" t="str">
        <f t="shared" si="48"/>
        <v>ZS1E-M ID#000349</v>
      </c>
      <c r="AO71" s="266" t="str">
        <f t="shared" si="48"/>
        <v>LCLN-ZS1E #000352</v>
      </c>
      <c r="AP71" s="266">
        <f t="shared" si="48"/>
        <v>0</v>
      </c>
      <c r="AQ71" s="266">
        <f t="shared" si="48"/>
        <v>0</v>
      </c>
      <c r="AR71" s="266">
        <f t="shared" si="48"/>
        <v>0</v>
      </c>
      <c r="AS71" s="266">
        <f t="shared" si="48"/>
        <v>0</v>
      </c>
      <c r="AT71" s="266">
        <f t="shared" si="48"/>
        <v>0</v>
      </c>
      <c r="AU71" s="266">
        <f t="shared" si="48"/>
        <v>0</v>
      </c>
      <c r="AV71" s="266">
        <f t="shared" si="48"/>
        <v>0</v>
      </c>
      <c r="AW71" s="266">
        <f t="shared" si="48"/>
        <v>0</v>
      </c>
      <c r="AX71" s="266">
        <f t="shared" si="48"/>
        <v>0</v>
      </c>
      <c r="AY71" s="266">
        <f t="shared" si="48"/>
        <v>0</v>
      </c>
      <c r="AZ71" s="266">
        <f t="shared" si="48"/>
        <v>0</v>
      </c>
      <c r="BA71" s="266"/>
      <c r="BB71" s="266"/>
      <c r="BC71" s="266"/>
      <c r="BD71" s="266" t="str">
        <f t="shared" si="61"/>
        <v>ZS1E-Z ID#000275</v>
      </c>
      <c r="BE71" s="266">
        <f t="shared" si="62"/>
        <v>0</v>
      </c>
      <c r="BF71" s="266" t="str">
        <f t="shared" si="63"/>
        <v>ZS1E-M ID#000070</v>
      </c>
      <c r="BG71" s="266"/>
      <c r="BH71" s="266">
        <f t="shared" si="64"/>
        <v>0</v>
      </c>
      <c r="BI71" s="266" t="str">
        <f t="shared" si="64"/>
        <v>LCLN-ZS1E #000379</v>
      </c>
      <c r="BJ71" s="266">
        <f t="shared" si="64"/>
        <v>0</v>
      </c>
      <c r="BK71" s="266">
        <f t="shared" si="64"/>
        <v>0</v>
      </c>
      <c r="BL71" s="266">
        <f t="shared" si="64"/>
        <v>0</v>
      </c>
      <c r="BM71" s="266">
        <f t="shared" si="64"/>
        <v>0</v>
      </c>
      <c r="BN71" s="265">
        <f t="shared" si="64"/>
        <v>0</v>
      </c>
    </row>
    <row r="72" spans="1:66" s="237" customFormat="1" ht="27" customHeight="1">
      <c r="A72" s="257">
        <v>52</v>
      </c>
      <c r="B72" s="258"/>
      <c r="C72" s="256">
        <f>[1]登记表!H432</f>
        <v>440</v>
      </c>
      <c r="D72" s="267" t="str">
        <f>[1]登记表!E432</f>
        <v>CXLI</v>
      </c>
      <c r="E72" s="256" t="str">
        <f>[1]登记表!F432</f>
        <v>女</v>
      </c>
      <c r="F72" s="258">
        <f>[1]登记表!H432</f>
        <v>440</v>
      </c>
      <c r="G72" s="261"/>
      <c r="H72" s="261"/>
      <c r="I72" s="262"/>
      <c r="J72" s="263">
        <f>[1]登记表!J432</f>
        <v>44571</v>
      </c>
      <c r="L72" s="264" t="str">
        <f>[1]登记表!N432</f>
        <v>ZS1E-M ID#000351</v>
      </c>
      <c r="M72" s="264" t="str">
        <f>[1]登记表!N435</f>
        <v>LCLN-ZS1E #000354</v>
      </c>
      <c r="N72" s="264"/>
      <c r="O72" s="264"/>
      <c r="P72" s="264"/>
      <c r="Q72" s="264"/>
      <c r="R72" s="264"/>
      <c r="S72" s="264"/>
      <c r="T72" s="264"/>
      <c r="U72" s="264"/>
      <c r="V72" s="264"/>
      <c r="W72" s="264"/>
      <c r="X72" s="264"/>
      <c r="Y72" s="264"/>
      <c r="Z72" s="264"/>
      <c r="AA72" s="264"/>
      <c r="AB72" s="264" t="str">
        <f>[1]登记表!N448</f>
        <v>ZS1E-Z ID#000270</v>
      </c>
      <c r="AC72" s="264"/>
      <c r="AD72" s="264" t="str">
        <f>[1]登记表!N461</f>
        <v>ZS1E-M ID#000071</v>
      </c>
      <c r="AE72" s="264"/>
      <c r="AF72" s="264"/>
      <c r="AG72" s="264" t="str">
        <f>[1]登记表!N485</f>
        <v>LCLN-ZS1E #000388</v>
      </c>
      <c r="AH72" s="264"/>
      <c r="AI72" s="264"/>
      <c r="AJ72" s="264"/>
      <c r="AK72" s="264"/>
      <c r="AL72" s="265"/>
      <c r="AN72" s="266" t="str">
        <f t="shared" si="48"/>
        <v>ZS1E-M ID#000351</v>
      </c>
      <c r="AO72" s="266" t="str">
        <f t="shared" si="48"/>
        <v>LCLN-ZS1E #000354</v>
      </c>
      <c r="AP72" s="266">
        <f t="shared" si="48"/>
        <v>0</v>
      </c>
      <c r="AQ72" s="266">
        <f t="shared" si="48"/>
        <v>0</v>
      </c>
      <c r="AR72" s="266">
        <f t="shared" si="48"/>
        <v>0</v>
      </c>
      <c r="AS72" s="266">
        <f t="shared" si="48"/>
        <v>0</v>
      </c>
      <c r="AT72" s="266">
        <f t="shared" si="48"/>
        <v>0</v>
      </c>
      <c r="AU72" s="266">
        <f t="shared" si="48"/>
        <v>0</v>
      </c>
      <c r="AV72" s="266">
        <f t="shared" si="48"/>
        <v>0</v>
      </c>
      <c r="AW72" s="266">
        <f t="shared" si="48"/>
        <v>0</v>
      </c>
      <c r="AX72" s="266">
        <f t="shared" si="48"/>
        <v>0</v>
      </c>
      <c r="AY72" s="266">
        <f t="shared" si="48"/>
        <v>0</v>
      </c>
      <c r="AZ72" s="266">
        <f t="shared" si="48"/>
        <v>0</v>
      </c>
      <c r="BA72" s="266"/>
      <c r="BB72" s="266"/>
      <c r="BC72" s="266"/>
      <c r="BD72" s="266" t="str">
        <f t="shared" si="61"/>
        <v>ZS1E-Z ID#000270</v>
      </c>
      <c r="BE72" s="266">
        <f t="shared" si="62"/>
        <v>0</v>
      </c>
      <c r="BF72" s="266" t="str">
        <f t="shared" si="63"/>
        <v>ZS1E-M ID#000071</v>
      </c>
      <c r="BG72" s="266"/>
      <c r="BH72" s="266">
        <f t="shared" si="64"/>
        <v>0</v>
      </c>
      <c r="BI72" s="266" t="str">
        <f t="shared" si="64"/>
        <v>LCLN-ZS1E #000388</v>
      </c>
      <c r="BJ72" s="266">
        <f t="shared" si="64"/>
        <v>0</v>
      </c>
      <c r="BK72" s="266">
        <f t="shared" si="64"/>
        <v>0</v>
      </c>
      <c r="BL72" s="266">
        <f t="shared" si="64"/>
        <v>0</v>
      </c>
      <c r="BM72" s="266">
        <f t="shared" si="64"/>
        <v>0</v>
      </c>
      <c r="BN72" s="265">
        <f t="shared" si="64"/>
        <v>0</v>
      </c>
    </row>
    <row r="73" spans="1:66" s="237" customFormat="1" ht="27" customHeight="1">
      <c r="A73" s="257">
        <v>53</v>
      </c>
      <c r="B73" s="258"/>
      <c r="C73" s="256">
        <f>[1]登记表!H434</f>
        <v>261</v>
      </c>
      <c r="D73" s="267" t="str">
        <f>[1]登记表!E434</f>
        <v>LYHA</v>
      </c>
      <c r="E73" s="256" t="str">
        <f>[1]登记表!F434</f>
        <v>男</v>
      </c>
      <c r="F73" s="258">
        <f>[1]登记表!H434</f>
        <v>261</v>
      </c>
      <c r="G73" s="261"/>
      <c r="H73" s="261"/>
      <c r="I73" s="262"/>
      <c r="J73" s="263">
        <f>[1]登记表!J434</f>
        <v>44598</v>
      </c>
      <c r="L73" s="264" t="str">
        <f>[1]登记表!N434</f>
        <v>LCLN-ZS1E #000353</v>
      </c>
      <c r="M73" s="264" t="str">
        <f>[1]登记表!N439</f>
        <v>LCLN-ZS1E #000357</v>
      </c>
      <c r="N73" s="264" t="str">
        <f>[1]登记表!N444</f>
        <v>ZS1E-Z ID#000272</v>
      </c>
      <c r="O73" s="264" t="str">
        <f>[1]登记表!N452</f>
        <v>LCLN-ZS1E #000363</v>
      </c>
      <c r="P73" s="264"/>
      <c r="Q73" s="264"/>
      <c r="R73" s="264"/>
      <c r="S73" s="264"/>
      <c r="T73" s="264"/>
      <c r="U73" s="264"/>
      <c r="V73" s="264"/>
      <c r="W73" s="264"/>
      <c r="X73" s="264"/>
      <c r="Y73" s="264"/>
      <c r="Z73" s="264"/>
      <c r="AA73" s="264"/>
      <c r="AB73" s="264" t="str">
        <f>[1]登记表!N466</f>
        <v>LCLN-ZS1E #000370</v>
      </c>
      <c r="AC73" s="264"/>
      <c r="AD73" s="264" t="str">
        <f>[1]登记表!N480</f>
        <v>LCLN-ZS1E #000384</v>
      </c>
      <c r="AE73" s="264"/>
      <c r="AF73" s="264"/>
      <c r="AG73" s="264" t="str">
        <f>[1]登记表!N502</f>
        <v>LCLN-ZS1E #000457</v>
      </c>
      <c r="AH73" s="264"/>
      <c r="AI73" s="264"/>
      <c r="AJ73" s="264"/>
      <c r="AK73" s="264"/>
      <c r="AL73" s="265"/>
      <c r="AN73" s="266" t="str">
        <f t="shared" si="48"/>
        <v>LCLN-ZS1E #000353</v>
      </c>
      <c r="AO73" s="266" t="str">
        <f t="shared" si="48"/>
        <v>LCLN-ZS1E #000357</v>
      </c>
      <c r="AP73" s="266" t="str">
        <f t="shared" si="48"/>
        <v>ZS1E-Z ID#000272</v>
      </c>
      <c r="AQ73" s="266" t="str">
        <f t="shared" si="48"/>
        <v>LCLN-ZS1E #000363</v>
      </c>
      <c r="AR73" s="266">
        <f t="shared" si="48"/>
        <v>0</v>
      </c>
      <c r="AS73" s="266">
        <f t="shared" si="48"/>
        <v>0</v>
      </c>
      <c r="AT73" s="266">
        <f t="shared" si="48"/>
        <v>0</v>
      </c>
      <c r="AU73" s="266">
        <f t="shared" si="48"/>
        <v>0</v>
      </c>
      <c r="AV73" s="266">
        <f t="shared" si="48"/>
        <v>0</v>
      </c>
      <c r="AW73" s="266">
        <f t="shared" si="48"/>
        <v>0</v>
      </c>
      <c r="AX73" s="266">
        <f t="shared" si="48"/>
        <v>0</v>
      </c>
      <c r="AY73" s="266">
        <f t="shared" si="48"/>
        <v>0</v>
      </c>
      <c r="AZ73" s="266">
        <f t="shared" si="48"/>
        <v>0</v>
      </c>
      <c r="BA73" s="266"/>
      <c r="BB73" s="266"/>
      <c r="BC73" s="266"/>
      <c r="BD73" s="266" t="str">
        <f t="shared" si="61"/>
        <v>LCLN-ZS1E #000370</v>
      </c>
      <c r="BE73" s="266">
        <f t="shared" si="62"/>
        <v>0</v>
      </c>
      <c r="BF73" s="266" t="str">
        <f t="shared" si="63"/>
        <v>LCLN-ZS1E #000384</v>
      </c>
      <c r="BG73" s="266"/>
      <c r="BH73" s="266">
        <f t="shared" si="64"/>
        <v>0</v>
      </c>
      <c r="BI73" s="266" t="str">
        <f t="shared" si="64"/>
        <v>LCLN-ZS1E #000457</v>
      </c>
      <c r="BJ73" s="266">
        <f t="shared" si="64"/>
        <v>0</v>
      </c>
      <c r="BK73" s="266">
        <f t="shared" si="64"/>
        <v>0</v>
      </c>
      <c r="BL73" s="266">
        <f t="shared" si="64"/>
        <v>0</v>
      </c>
      <c r="BM73" s="266">
        <f t="shared" si="64"/>
        <v>0</v>
      </c>
      <c r="BN73" s="265">
        <f t="shared" si="64"/>
        <v>0</v>
      </c>
    </row>
    <row r="74" spans="1:66" s="237" customFormat="1" ht="27" customHeight="1">
      <c r="A74" s="257">
        <v>54</v>
      </c>
      <c r="B74" s="258"/>
      <c r="C74" s="256">
        <f>[1]登记表!H436</f>
        <v>264</v>
      </c>
      <c r="D74" s="267" t="str">
        <f>[1]登记表!E436</f>
        <v>HWDE</v>
      </c>
      <c r="E74" s="256" t="str">
        <f>[1]登记表!F436</f>
        <v>男</v>
      </c>
      <c r="F74" s="258">
        <f>[1]登记表!H436</f>
        <v>264</v>
      </c>
      <c r="G74" s="261"/>
      <c r="H74" s="261"/>
      <c r="I74" s="262"/>
      <c r="J74" s="263">
        <f>[1]登记表!J436</f>
        <v>44600</v>
      </c>
      <c r="L74" s="264" t="str">
        <f>[1]登记表!N436</f>
        <v>LCLN-ZS1E #000355</v>
      </c>
      <c r="M74" s="264" t="str">
        <f>[1]登记表!N440</f>
        <v>LCLN-ZS1E #000358</v>
      </c>
      <c r="N74" s="264" t="str">
        <f>[1]登记表!N446</f>
        <v>ZS1E-Z ID#000274</v>
      </c>
      <c r="O74" s="264" t="str">
        <f>[1]登记表!N450</f>
        <v>LCLN-ZS1E #000366</v>
      </c>
      <c r="P74" s="264"/>
      <c r="Q74" s="264"/>
      <c r="R74" s="264"/>
      <c r="S74" s="264"/>
      <c r="T74" s="264"/>
      <c r="U74" s="264"/>
      <c r="V74" s="264"/>
      <c r="W74" s="264"/>
      <c r="X74" s="264"/>
      <c r="Y74" s="264"/>
      <c r="Z74" s="264"/>
      <c r="AA74" s="264"/>
      <c r="AB74" s="264" t="str">
        <f>[1]登记表!N470</f>
        <v>LCLN-ZS1E #000374</v>
      </c>
      <c r="AC74" s="264"/>
      <c r="AD74" s="264" t="str">
        <f>[1]登记表!N486</f>
        <v>LCLN-ZS1E #000389</v>
      </c>
      <c r="AE74" s="264"/>
      <c r="AF74" s="264"/>
      <c r="AG74" s="264" t="str">
        <f>[1]登记表!N507</f>
        <v>LCLN-ZS1E #000448</v>
      </c>
      <c r="AH74" s="264"/>
      <c r="AI74" s="264"/>
      <c r="AJ74" s="264"/>
      <c r="AK74" s="264"/>
      <c r="AL74" s="265"/>
      <c r="AN74" s="266" t="str">
        <f t="shared" si="48"/>
        <v>LCLN-ZS1E #000355</v>
      </c>
      <c r="AO74" s="266" t="str">
        <f t="shared" si="48"/>
        <v>LCLN-ZS1E #000358</v>
      </c>
      <c r="AP74" s="266" t="str">
        <f t="shared" si="48"/>
        <v>ZS1E-Z ID#000274</v>
      </c>
      <c r="AQ74" s="266" t="str">
        <f t="shared" si="48"/>
        <v>LCLN-ZS1E #000366</v>
      </c>
      <c r="AR74" s="266">
        <f t="shared" si="48"/>
        <v>0</v>
      </c>
      <c r="AS74" s="266">
        <f t="shared" si="48"/>
        <v>0</v>
      </c>
      <c r="AT74" s="266">
        <f t="shared" si="48"/>
        <v>0</v>
      </c>
      <c r="AU74" s="266">
        <f t="shared" si="48"/>
        <v>0</v>
      </c>
      <c r="AV74" s="266">
        <f t="shared" si="48"/>
        <v>0</v>
      </c>
      <c r="AW74" s="266">
        <f t="shared" si="48"/>
        <v>0</v>
      </c>
      <c r="AX74" s="266">
        <f t="shared" si="48"/>
        <v>0</v>
      </c>
      <c r="AY74" s="266">
        <f t="shared" si="48"/>
        <v>0</v>
      </c>
      <c r="AZ74" s="266">
        <f t="shared" si="48"/>
        <v>0</v>
      </c>
      <c r="BA74" s="266"/>
      <c r="BB74" s="266"/>
      <c r="BC74" s="266"/>
      <c r="BD74" s="266" t="str">
        <f t="shared" si="61"/>
        <v>LCLN-ZS1E #000374</v>
      </c>
      <c r="BE74" s="266">
        <f t="shared" si="62"/>
        <v>0</v>
      </c>
      <c r="BF74" s="266" t="str">
        <f t="shared" si="63"/>
        <v>LCLN-ZS1E #000389</v>
      </c>
      <c r="BG74" s="266"/>
      <c r="BH74" s="266">
        <f t="shared" si="64"/>
        <v>0</v>
      </c>
      <c r="BI74" s="266" t="str">
        <f t="shared" si="64"/>
        <v>LCLN-ZS1E #000448</v>
      </c>
      <c r="BJ74" s="266">
        <f t="shared" si="64"/>
        <v>0</v>
      </c>
      <c r="BK74" s="266">
        <f t="shared" si="64"/>
        <v>0</v>
      </c>
      <c r="BL74" s="266">
        <f t="shared" si="64"/>
        <v>0</v>
      </c>
      <c r="BM74" s="266">
        <f t="shared" si="64"/>
        <v>0</v>
      </c>
      <c r="BN74" s="265">
        <f t="shared" si="64"/>
        <v>0</v>
      </c>
    </row>
    <row r="75" spans="1:66" s="237" customFormat="1" ht="27" customHeight="1">
      <c r="A75" s="257">
        <v>55</v>
      </c>
      <c r="B75" s="258"/>
      <c r="C75" s="256">
        <f>[1]登记表!H438</f>
        <v>0</v>
      </c>
      <c r="D75" s="267">
        <f>[1]登记表!E438</f>
        <v>0</v>
      </c>
      <c r="E75" s="256">
        <f>[1]登记表!F438</f>
        <v>0</v>
      </c>
      <c r="F75" s="258">
        <f>[1]登记表!H438</f>
        <v>0</v>
      </c>
      <c r="G75" s="261"/>
      <c r="H75" s="261"/>
      <c r="I75" s="262"/>
      <c r="J75" s="263">
        <f>[1]登记表!J438</f>
        <v>0</v>
      </c>
      <c r="L75" s="264" t="str">
        <f>[1]登记表!N438</f>
        <v>病房空气2022-2-9日</v>
      </c>
      <c r="M75" s="264" t="str">
        <f>[1]登记表!N445</f>
        <v>ZS1E-Z ID#000276</v>
      </c>
      <c r="N75" s="264" t="str">
        <f>[1]登记表!N451</f>
        <v>LCLN-ZS1E #000365</v>
      </c>
      <c r="O75" s="264" t="str">
        <f>[1]登记表!N459</f>
        <v>ZS1E-M ID#000069</v>
      </c>
      <c r="P75" s="264"/>
      <c r="Q75" s="264"/>
      <c r="R75" s="264"/>
      <c r="S75" s="264"/>
      <c r="T75" s="264"/>
      <c r="U75" s="264"/>
      <c r="V75" s="264"/>
      <c r="W75" s="264"/>
      <c r="X75" s="264"/>
      <c r="Y75" s="264"/>
      <c r="Z75" s="264"/>
      <c r="AA75" s="264"/>
      <c r="AB75" s="264" t="str">
        <f>[1]登记表!N473</f>
        <v>LCLN-ZS1E #000377</v>
      </c>
      <c r="AC75" s="264"/>
      <c r="AD75" s="264" t="str">
        <f>[1]登记表!N488</f>
        <v>LCLN-ZS1E #000393</v>
      </c>
      <c r="AE75" s="264"/>
      <c r="AF75" s="264"/>
      <c r="AG75" s="264" t="str">
        <f>[1]登记表!N518</f>
        <v>ZS1E-M ID#000052</v>
      </c>
      <c r="AH75" s="264"/>
      <c r="AI75" s="264"/>
      <c r="AJ75" s="264"/>
      <c r="AK75" s="264"/>
      <c r="AL75" s="265"/>
      <c r="AN75" s="266" t="str">
        <f t="shared" si="48"/>
        <v>病房空气2022-2-9日</v>
      </c>
      <c r="AO75" s="266" t="str">
        <f t="shared" si="48"/>
        <v>ZS1E-Z ID#000276</v>
      </c>
      <c r="AP75" s="266" t="str">
        <f t="shared" si="48"/>
        <v>LCLN-ZS1E #000365</v>
      </c>
      <c r="AQ75" s="266" t="str">
        <f t="shared" si="48"/>
        <v>ZS1E-M ID#000069</v>
      </c>
      <c r="AR75" s="266">
        <f t="shared" si="48"/>
        <v>0</v>
      </c>
      <c r="AS75" s="266">
        <f t="shared" si="48"/>
        <v>0</v>
      </c>
      <c r="AT75" s="266">
        <f t="shared" si="48"/>
        <v>0</v>
      </c>
      <c r="AU75" s="266">
        <f t="shared" si="48"/>
        <v>0</v>
      </c>
      <c r="AV75" s="266">
        <f t="shared" si="48"/>
        <v>0</v>
      </c>
      <c r="AW75" s="266">
        <f t="shared" si="48"/>
        <v>0</v>
      </c>
      <c r="AX75" s="266">
        <f t="shared" si="48"/>
        <v>0</v>
      </c>
      <c r="AY75" s="266">
        <f t="shared" si="48"/>
        <v>0</v>
      </c>
      <c r="AZ75" s="266">
        <f t="shared" si="48"/>
        <v>0</v>
      </c>
      <c r="BA75" s="266"/>
      <c r="BB75" s="266"/>
      <c r="BC75" s="266"/>
      <c r="BD75" s="266" t="str">
        <f t="shared" si="61"/>
        <v>LCLN-ZS1E #000377</v>
      </c>
      <c r="BE75" s="266">
        <f t="shared" si="62"/>
        <v>0</v>
      </c>
      <c r="BF75" s="266" t="str">
        <f t="shared" si="63"/>
        <v>LCLN-ZS1E #000393</v>
      </c>
      <c r="BG75" s="266"/>
      <c r="BH75" s="266">
        <f t="shared" si="64"/>
        <v>0</v>
      </c>
      <c r="BI75" s="266" t="str">
        <f t="shared" si="64"/>
        <v>ZS1E-M ID#000052</v>
      </c>
      <c r="BJ75" s="266">
        <f t="shared" si="64"/>
        <v>0</v>
      </c>
      <c r="BK75" s="266">
        <f t="shared" si="64"/>
        <v>0</v>
      </c>
      <c r="BL75" s="266">
        <f t="shared" si="64"/>
        <v>0</v>
      </c>
      <c r="BM75" s="266">
        <f t="shared" si="64"/>
        <v>0</v>
      </c>
      <c r="BN75" s="265">
        <f t="shared" si="64"/>
        <v>0</v>
      </c>
    </row>
    <row r="76" spans="1:66" s="237" customFormat="1" ht="27" customHeight="1">
      <c r="A76" s="257">
        <v>56</v>
      </c>
      <c r="B76" s="258"/>
      <c r="C76" s="256">
        <f>[1]登记表!H443</f>
        <v>76</v>
      </c>
      <c r="D76" s="267" t="str">
        <f>[1]登记表!E443</f>
        <v>LUEA</v>
      </c>
      <c r="E76" s="256" t="str">
        <f>[1]登记表!F443</f>
        <v>女</v>
      </c>
      <c r="F76" s="258">
        <f>[1]登记表!H443</f>
        <v>76</v>
      </c>
      <c r="G76" s="261"/>
      <c r="H76" s="261"/>
      <c r="I76" s="262">
        <f>[1]登记表!M443</f>
        <v>0</v>
      </c>
      <c r="J76" s="263">
        <f>[1]登记表!J443</f>
        <v>44602</v>
      </c>
      <c r="L76" s="264" t="str">
        <f>[1]登记表!N443</f>
        <v>ZS1E-Z ID#000273</v>
      </c>
      <c r="M76" s="264" t="str">
        <f>[1]登记表!N449</f>
        <v>LCLN-ZS1E #000360</v>
      </c>
      <c r="N76" s="264" t="str">
        <f>[1]登记表!N462</f>
        <v>ZS1E-M ID#000072</v>
      </c>
      <c r="O76" s="264" t="str">
        <f>[1]登记表!N471</f>
        <v>LCLN-ZS1E #000375</v>
      </c>
      <c r="P76" s="264" t="str">
        <f>[1]登记表!N475</f>
        <v>LCLN-ZS1E #000392</v>
      </c>
      <c r="Q76" s="264" t="str">
        <f>[1]登记表!N492</f>
        <v>LCLN-ZS1E #000397</v>
      </c>
      <c r="R76" s="264" t="str">
        <f>[1]登记表!N505</f>
        <v>LCLN-ZS1E #000455</v>
      </c>
      <c r="S76" s="264" t="str">
        <f>[1]登记表!N521</f>
        <v>LCLN-ZS1E #000436</v>
      </c>
      <c r="T76" s="264" t="str">
        <f>[1]登记表!N527</f>
        <v>LCLN-ZS1E #000424</v>
      </c>
      <c r="U76" s="264" t="str">
        <f>[1]登记表!N535</f>
        <v>LCLN-ZS1E #000435</v>
      </c>
      <c r="V76" s="264"/>
      <c r="W76" s="264"/>
      <c r="X76" s="264"/>
      <c r="Y76" s="264"/>
      <c r="Z76" s="264"/>
      <c r="AA76" s="264"/>
      <c r="AB76" s="264"/>
      <c r="AC76" s="264"/>
      <c r="AD76" s="264"/>
      <c r="AE76" s="264"/>
      <c r="AF76" s="264"/>
      <c r="AG76" s="264"/>
      <c r="AH76" s="264"/>
      <c r="AI76" s="264"/>
      <c r="AJ76" s="264"/>
      <c r="AK76" s="264"/>
      <c r="AL76" s="265"/>
      <c r="AN76" s="266" t="str">
        <f t="shared" si="48"/>
        <v>ZS1E-Z ID#000273</v>
      </c>
      <c r="AO76" s="266" t="str">
        <f t="shared" si="48"/>
        <v>LCLN-ZS1E #000360</v>
      </c>
      <c r="AP76" s="266" t="str">
        <f t="shared" si="48"/>
        <v>ZS1E-M ID#000072</v>
      </c>
      <c r="AQ76" s="266" t="str">
        <f t="shared" si="48"/>
        <v>LCLN-ZS1E #000375</v>
      </c>
      <c r="AR76" s="266" t="str">
        <f t="shared" si="48"/>
        <v>LCLN-ZS1E #000392</v>
      </c>
      <c r="AS76" s="266" t="str">
        <f t="shared" si="48"/>
        <v>LCLN-ZS1E #000397</v>
      </c>
      <c r="AT76" s="266" t="str">
        <f t="shared" si="48"/>
        <v>LCLN-ZS1E #000455</v>
      </c>
      <c r="AU76" s="266" t="str">
        <f t="shared" si="48"/>
        <v>LCLN-ZS1E #000436</v>
      </c>
      <c r="AV76" s="266" t="str">
        <f t="shared" si="48"/>
        <v>LCLN-ZS1E #000424</v>
      </c>
      <c r="AW76" s="266" t="str">
        <f t="shared" si="48"/>
        <v>LCLN-ZS1E #000435</v>
      </c>
      <c r="AX76" s="266">
        <f t="shared" si="48"/>
        <v>0</v>
      </c>
      <c r="AY76" s="266">
        <f t="shared" si="48"/>
        <v>0</v>
      </c>
      <c r="AZ76" s="266">
        <f t="shared" si="48"/>
        <v>0</v>
      </c>
      <c r="BA76" s="266"/>
      <c r="BB76" s="266"/>
      <c r="BC76" s="266"/>
      <c r="BD76" s="266">
        <f t="shared" si="61"/>
        <v>0</v>
      </c>
      <c r="BE76" s="266">
        <f t="shared" si="62"/>
        <v>0</v>
      </c>
      <c r="BF76" s="266">
        <f t="shared" si="63"/>
        <v>0</v>
      </c>
      <c r="BG76" s="266"/>
      <c r="BH76" s="266">
        <f t="shared" si="64"/>
        <v>0</v>
      </c>
      <c r="BI76" s="266">
        <f t="shared" si="64"/>
        <v>0</v>
      </c>
      <c r="BJ76" s="266">
        <f t="shared" si="64"/>
        <v>0</v>
      </c>
      <c r="BK76" s="266">
        <f t="shared" si="64"/>
        <v>0</v>
      </c>
      <c r="BL76" s="266">
        <f t="shared" si="64"/>
        <v>0</v>
      </c>
      <c r="BM76" s="266">
        <f t="shared" si="64"/>
        <v>0</v>
      </c>
      <c r="BN76" s="265">
        <f t="shared" si="64"/>
        <v>0</v>
      </c>
    </row>
    <row r="77" spans="1:66" s="237" customFormat="1" ht="27" customHeight="1">
      <c r="A77" s="257">
        <v>57</v>
      </c>
      <c r="B77" s="258"/>
      <c r="C77" s="256" t="str">
        <f>[1]登记表!H463</f>
        <v>·0001334952</v>
      </c>
      <c r="D77" s="267">
        <f>[1]登记表!E463</f>
        <v>0</v>
      </c>
      <c r="E77" s="256" t="str">
        <f>[1]登记表!F463</f>
        <v>女</v>
      </c>
      <c r="F77" s="258" t="str">
        <f>[1]登记表!H463</f>
        <v>·0001334952</v>
      </c>
      <c r="G77" s="261"/>
      <c r="H77" s="261"/>
      <c r="I77" s="262"/>
      <c r="J77" s="263">
        <f>[1]登记表!J463</f>
        <v>0</v>
      </c>
      <c r="L77" s="264" t="str">
        <f>[1]登记表!N463</f>
        <v>ZS1E-M ID#000073</v>
      </c>
      <c r="M77" s="264" t="str">
        <f>[1]登记表!N464</f>
        <v>LCLN-ZS1E #000372</v>
      </c>
      <c r="N77" s="264" t="str">
        <f>[1]登记表!N476</f>
        <v>LCLN-ZS1E #000380</v>
      </c>
      <c r="O77" s="264"/>
      <c r="P77" s="264"/>
      <c r="Q77" s="264"/>
      <c r="R77" s="264"/>
      <c r="S77" s="264"/>
      <c r="T77" s="264"/>
      <c r="U77" s="264"/>
      <c r="V77" s="264"/>
      <c r="W77" s="264"/>
      <c r="X77" s="264"/>
      <c r="Y77" s="264"/>
      <c r="Z77" s="264"/>
      <c r="AA77" s="264"/>
      <c r="AB77" s="264" t="str">
        <f>[1]登记表!N487</f>
        <v>LCLN-ZS1E #000390</v>
      </c>
      <c r="AC77" s="264"/>
      <c r="AD77" s="264" t="str">
        <f>[1]登记表!N503</f>
        <v>LCLN-ZS1E #000420</v>
      </c>
      <c r="AE77" s="264"/>
      <c r="AF77" s="264"/>
      <c r="AG77" s="264" t="str">
        <f>[1]登记表!N528</f>
        <v>LCLN-ZS1E #000423</v>
      </c>
      <c r="AH77" s="264"/>
      <c r="AI77" s="264"/>
      <c r="AJ77" s="264"/>
      <c r="AK77" s="264"/>
      <c r="AL77" s="265"/>
      <c r="AN77" s="266" t="str">
        <f t="shared" si="48"/>
        <v>ZS1E-M ID#000073</v>
      </c>
      <c r="AO77" s="266" t="str">
        <f t="shared" si="48"/>
        <v>LCLN-ZS1E #000372</v>
      </c>
      <c r="AP77" s="266" t="str">
        <f t="shared" si="48"/>
        <v>LCLN-ZS1E #000380</v>
      </c>
      <c r="AQ77" s="266">
        <f t="shared" si="48"/>
        <v>0</v>
      </c>
      <c r="AR77" s="266">
        <f t="shared" si="48"/>
        <v>0</v>
      </c>
      <c r="AS77" s="266">
        <f t="shared" si="48"/>
        <v>0</v>
      </c>
      <c r="AT77" s="266">
        <f t="shared" si="48"/>
        <v>0</v>
      </c>
      <c r="AU77" s="266">
        <f t="shared" si="48"/>
        <v>0</v>
      </c>
      <c r="AV77" s="266">
        <f t="shared" si="48"/>
        <v>0</v>
      </c>
      <c r="AW77" s="266">
        <f t="shared" si="48"/>
        <v>0</v>
      </c>
      <c r="AX77" s="266">
        <f t="shared" si="48"/>
        <v>0</v>
      </c>
      <c r="AY77" s="266">
        <f t="shared" si="48"/>
        <v>0</v>
      </c>
      <c r="AZ77" s="266">
        <f t="shared" si="48"/>
        <v>0</v>
      </c>
      <c r="BA77" s="266"/>
      <c r="BB77" s="266"/>
      <c r="BC77" s="266"/>
      <c r="BD77" s="266" t="str">
        <f t="shared" si="61"/>
        <v>LCLN-ZS1E #000390</v>
      </c>
      <c r="BE77" s="266">
        <f t="shared" si="62"/>
        <v>0</v>
      </c>
      <c r="BF77" s="266" t="str">
        <f t="shared" si="63"/>
        <v>LCLN-ZS1E #000420</v>
      </c>
      <c r="BG77" s="266"/>
      <c r="BH77" s="266">
        <f t="shared" si="64"/>
        <v>0</v>
      </c>
      <c r="BI77" s="266" t="str">
        <f t="shared" si="64"/>
        <v>LCLN-ZS1E #000423</v>
      </c>
      <c r="BJ77" s="266">
        <f t="shared" si="64"/>
        <v>0</v>
      </c>
      <c r="BK77" s="266">
        <f t="shared" si="64"/>
        <v>0</v>
      </c>
      <c r="BL77" s="266">
        <f t="shared" si="64"/>
        <v>0</v>
      </c>
      <c r="BM77" s="266">
        <f t="shared" si="64"/>
        <v>0</v>
      </c>
      <c r="BN77" s="265">
        <f t="shared" si="64"/>
        <v>0</v>
      </c>
    </row>
    <row r="78" spans="1:66" s="237" customFormat="1" ht="27" customHeight="1">
      <c r="A78" s="257">
        <v>58</v>
      </c>
      <c r="B78" s="258"/>
      <c r="C78" s="256">
        <f>[1]登记表!H467</f>
        <v>8</v>
      </c>
      <c r="D78" s="267" t="str">
        <f>[1]登记表!E467</f>
        <v>CTAU</v>
      </c>
      <c r="E78" s="256" t="str">
        <f>[1]登记表!F467</f>
        <v>女</v>
      </c>
      <c r="F78" s="258">
        <f>[1]登记表!H467</f>
        <v>8</v>
      </c>
      <c r="G78" s="261"/>
      <c r="H78" s="261"/>
      <c r="I78" s="262"/>
      <c r="J78" s="263">
        <f>[1]登记表!J467</f>
        <v>44602</v>
      </c>
      <c r="L78" s="264" t="str">
        <f>[1]登记表!N467</f>
        <v>LCLN-ZS1E #000369</v>
      </c>
      <c r="M78" s="264" t="str">
        <f>[1]登记表!N493</f>
        <v>LCLN-ZS1E #000400</v>
      </c>
      <c r="N78" s="264" t="str">
        <f>[1]登记表!N495</f>
        <v>LCLN-ZS1E #000401</v>
      </c>
      <c r="O78" s="264" t="str">
        <f>[1]登记表!N500</f>
        <v>LCLN-ZS1E #000458</v>
      </c>
      <c r="P78" s="264" t="str">
        <f>[1]登记表!N515</f>
        <v>ZS1E-M ID#000055</v>
      </c>
      <c r="Q78" s="264" t="str">
        <f>[1]登记表!N523</f>
        <v>LCLN-ZS1E #000444</v>
      </c>
      <c r="R78" s="264" t="str">
        <f>[1]登记表!N529</f>
        <v>LCLN-ZS1E #000431</v>
      </c>
      <c r="S78" s="264"/>
      <c r="T78" s="264"/>
      <c r="U78" s="264"/>
      <c r="V78" s="264"/>
      <c r="W78" s="264"/>
      <c r="X78" s="264"/>
      <c r="Y78" s="264"/>
      <c r="Z78" s="264"/>
      <c r="AA78" s="264"/>
      <c r="AB78" s="264" t="str">
        <f>[1]登记表!N549</f>
        <v>LCLN-ZS1E #000411</v>
      </c>
      <c r="AC78" s="264"/>
      <c r="AD78" s="264"/>
      <c r="AE78" s="264"/>
      <c r="AF78" s="264"/>
      <c r="AG78" s="264"/>
      <c r="AH78" s="264"/>
      <c r="AI78" s="264"/>
      <c r="AJ78" s="264"/>
      <c r="AK78" s="264"/>
      <c r="AL78" s="265"/>
      <c r="AN78" s="266" t="str">
        <f t="shared" si="48"/>
        <v>LCLN-ZS1E #000369</v>
      </c>
      <c r="AO78" s="266" t="str">
        <f t="shared" si="48"/>
        <v>LCLN-ZS1E #000400</v>
      </c>
      <c r="AP78" s="266" t="str">
        <f t="shared" si="48"/>
        <v>LCLN-ZS1E #000401</v>
      </c>
      <c r="AQ78" s="266" t="str">
        <f t="shared" si="48"/>
        <v>LCLN-ZS1E #000458</v>
      </c>
      <c r="AR78" s="266" t="str">
        <f t="shared" si="48"/>
        <v>ZS1E-M ID#000055</v>
      </c>
      <c r="AS78" s="266" t="str">
        <f t="shared" si="48"/>
        <v>LCLN-ZS1E #000444</v>
      </c>
      <c r="AT78" s="266" t="str">
        <f t="shared" si="48"/>
        <v>LCLN-ZS1E #000431</v>
      </c>
      <c r="AU78" s="266">
        <f t="shared" si="48"/>
        <v>0</v>
      </c>
      <c r="AV78" s="266">
        <f t="shared" si="48"/>
        <v>0</v>
      </c>
      <c r="AW78" s="266">
        <f t="shared" si="48"/>
        <v>0</v>
      </c>
      <c r="AX78" s="266">
        <f t="shared" si="48"/>
        <v>0</v>
      </c>
      <c r="AY78" s="266">
        <f t="shared" si="48"/>
        <v>0</v>
      </c>
      <c r="AZ78" s="266">
        <f t="shared" si="48"/>
        <v>0</v>
      </c>
      <c r="BA78" s="266"/>
      <c r="BB78" s="266"/>
      <c r="BC78" s="266"/>
      <c r="BD78" s="266" t="str">
        <f t="shared" si="61"/>
        <v>LCLN-ZS1E #000411</v>
      </c>
      <c r="BE78" s="266">
        <f t="shared" si="62"/>
        <v>0</v>
      </c>
      <c r="BF78" s="266">
        <f t="shared" si="63"/>
        <v>0</v>
      </c>
      <c r="BG78" s="266"/>
      <c r="BH78" s="266">
        <f t="shared" si="64"/>
        <v>0</v>
      </c>
      <c r="BI78" s="266">
        <f t="shared" si="64"/>
        <v>0</v>
      </c>
      <c r="BJ78" s="266">
        <f t="shared" si="64"/>
        <v>0</v>
      </c>
      <c r="BK78" s="266">
        <f t="shared" si="64"/>
        <v>0</v>
      </c>
      <c r="BL78" s="266">
        <f t="shared" si="64"/>
        <v>0</v>
      </c>
      <c r="BM78" s="266">
        <f t="shared" si="64"/>
        <v>0</v>
      </c>
      <c r="BN78" s="265">
        <f t="shared" si="64"/>
        <v>0</v>
      </c>
    </row>
    <row r="79" spans="1:66" s="237" customFormat="1" ht="27" customHeight="1">
      <c r="A79" s="257">
        <v>59</v>
      </c>
      <c r="B79" s="258"/>
      <c r="C79" s="256">
        <f>[1]登记表!H468</f>
        <v>65</v>
      </c>
      <c r="D79" s="267" t="str">
        <f>[1]登记表!E468</f>
        <v>HCDO</v>
      </c>
      <c r="E79" s="256" t="str">
        <f>[1]登记表!F468</f>
        <v>男</v>
      </c>
      <c r="F79" s="258">
        <f>[1]登记表!H468</f>
        <v>65</v>
      </c>
      <c r="G79" s="261"/>
      <c r="H79" s="261"/>
      <c r="I79" s="262"/>
      <c r="J79" s="263">
        <f>[1]登记表!J468</f>
        <v>44603</v>
      </c>
      <c r="L79" s="264" t="str">
        <f>[1]登记表!N468</f>
        <v>LCLN-ZS1E #000368</v>
      </c>
      <c r="M79" s="264" t="str">
        <f>[1]登记表!N474</f>
        <v>LCLN-ZS1E #000391</v>
      </c>
      <c r="N79" s="264" t="str">
        <f>[1]登记表!N481</f>
        <v>LCLN-ZS1E #000385</v>
      </c>
      <c r="O79" s="264" t="str">
        <f>[1]登记表!N490</f>
        <v>LCLN-ZS1E #000395</v>
      </c>
      <c r="P79" s="264" t="str">
        <f>[1]登记表!N496</f>
        <v>LCLN-ZS1E #000402</v>
      </c>
      <c r="Q79" s="264" t="str">
        <f>[1]登记表!N508</f>
        <v>LCLN-ZS1E #000450</v>
      </c>
      <c r="R79" s="264"/>
      <c r="S79" s="264"/>
      <c r="T79" s="264"/>
      <c r="U79" s="264"/>
      <c r="V79" s="264"/>
      <c r="W79" s="264"/>
      <c r="X79" s="264"/>
      <c r="Y79" s="264"/>
      <c r="Z79" s="264"/>
      <c r="AA79" s="264"/>
      <c r="AB79" s="264" t="str">
        <f>[1]登记表!N525</f>
        <v>LCLN-ZS1E #000438</v>
      </c>
      <c r="AC79" s="264"/>
      <c r="AD79" s="264" t="str">
        <f>[1]登记表!N539</f>
        <v>LCLN-ZS1E #000433</v>
      </c>
      <c r="AE79" s="264"/>
      <c r="AF79" s="264"/>
      <c r="AG79" s="264"/>
      <c r="AH79" s="264"/>
      <c r="AI79" s="264"/>
      <c r="AJ79" s="264"/>
      <c r="AK79" s="264"/>
      <c r="AL79" s="265"/>
      <c r="AN79" s="266" t="str">
        <f t="shared" si="48"/>
        <v>LCLN-ZS1E #000368</v>
      </c>
      <c r="AO79" s="266" t="str">
        <f t="shared" si="48"/>
        <v>LCLN-ZS1E #000391</v>
      </c>
      <c r="AP79" s="266" t="str">
        <f t="shared" si="48"/>
        <v>LCLN-ZS1E #000385</v>
      </c>
      <c r="AQ79" s="266" t="str">
        <f t="shared" si="48"/>
        <v>LCLN-ZS1E #000395</v>
      </c>
      <c r="AR79" s="266" t="str">
        <f t="shared" si="48"/>
        <v>LCLN-ZS1E #000402</v>
      </c>
      <c r="AS79" s="266" t="str">
        <f t="shared" si="48"/>
        <v>LCLN-ZS1E #000450</v>
      </c>
      <c r="AT79" s="266">
        <f t="shared" si="48"/>
        <v>0</v>
      </c>
      <c r="AU79" s="266">
        <f t="shared" si="48"/>
        <v>0</v>
      </c>
      <c r="AV79" s="266">
        <f t="shared" si="48"/>
        <v>0</v>
      </c>
      <c r="AW79" s="266">
        <f t="shared" si="48"/>
        <v>0</v>
      </c>
      <c r="AX79" s="266">
        <f t="shared" si="48"/>
        <v>0</v>
      </c>
      <c r="AY79" s="266">
        <f t="shared" si="48"/>
        <v>0</v>
      </c>
      <c r="AZ79" s="266">
        <f t="shared" si="48"/>
        <v>0</v>
      </c>
      <c r="BA79" s="266"/>
      <c r="BB79" s="266"/>
      <c r="BC79" s="266"/>
      <c r="BD79" s="266" t="str">
        <f t="shared" si="61"/>
        <v>LCLN-ZS1E #000438</v>
      </c>
      <c r="BE79" s="266">
        <f t="shared" si="62"/>
        <v>0</v>
      </c>
      <c r="BF79" s="266" t="str">
        <f t="shared" si="63"/>
        <v>LCLN-ZS1E #000433</v>
      </c>
      <c r="BG79" s="266"/>
      <c r="BH79" s="266">
        <f t="shared" si="64"/>
        <v>0</v>
      </c>
      <c r="BI79" s="266">
        <f t="shared" si="64"/>
        <v>0</v>
      </c>
      <c r="BJ79" s="266">
        <f t="shared" si="64"/>
        <v>0</v>
      </c>
      <c r="BK79" s="266">
        <f t="shared" si="64"/>
        <v>0</v>
      </c>
      <c r="BL79" s="266">
        <f t="shared" si="64"/>
        <v>0</v>
      </c>
      <c r="BM79" s="266">
        <f t="shared" si="64"/>
        <v>0</v>
      </c>
      <c r="BN79" s="265">
        <f t="shared" si="64"/>
        <v>0</v>
      </c>
    </row>
    <row r="80" spans="1:66" s="237" customFormat="1" ht="27" customHeight="1">
      <c r="A80" s="257">
        <v>60</v>
      </c>
      <c r="B80" s="258"/>
      <c r="C80" s="256">
        <f>[1]登记表!H469</f>
        <v>65</v>
      </c>
      <c r="D80" s="267" t="str">
        <f>[1]登记表!E469</f>
        <v>HCDO</v>
      </c>
      <c r="E80" s="256" t="str">
        <f>[1]登记表!F469</f>
        <v>男</v>
      </c>
      <c r="F80" s="258">
        <f>[1]登记表!H469</f>
        <v>65</v>
      </c>
      <c r="G80" s="261"/>
      <c r="H80" s="261"/>
      <c r="I80" s="262"/>
      <c r="J80" s="263">
        <f>[1]登记表!J469</f>
        <v>44603</v>
      </c>
      <c r="L80" s="264" t="str">
        <f>[1]登记表!N469</f>
        <v>LCLN-ZS1E #000373</v>
      </c>
      <c r="M80" s="264" t="str">
        <f>[1]登记表!N477</f>
        <v>LCLN-ZS1E #000382</v>
      </c>
      <c r="N80" s="264" t="str">
        <f>[1]登记表!N483</f>
        <v>LCLN-ZS1E #000386</v>
      </c>
      <c r="O80" s="264"/>
      <c r="P80" s="264"/>
      <c r="Q80" s="264"/>
      <c r="R80" s="264"/>
      <c r="S80" s="264"/>
      <c r="T80" s="264"/>
      <c r="U80" s="264"/>
      <c r="V80" s="264"/>
      <c r="W80" s="264"/>
      <c r="X80" s="264"/>
      <c r="Y80" s="264"/>
      <c r="Z80" s="264"/>
      <c r="AA80" s="264"/>
      <c r="AB80" s="264"/>
      <c r="AC80" s="264"/>
      <c r="AD80" s="264"/>
      <c r="AE80" s="264"/>
      <c r="AF80" s="264"/>
      <c r="AG80" s="264"/>
      <c r="AH80" s="264"/>
      <c r="AI80" s="264"/>
      <c r="AJ80" s="264"/>
      <c r="AK80" s="264"/>
      <c r="AL80" s="265"/>
      <c r="AN80" s="266" t="str">
        <f t="shared" si="48"/>
        <v>LCLN-ZS1E #000373</v>
      </c>
      <c r="AO80" s="266" t="str">
        <f t="shared" si="48"/>
        <v>LCLN-ZS1E #000382</v>
      </c>
      <c r="AP80" s="266" t="str">
        <f t="shared" si="48"/>
        <v>LCLN-ZS1E #000386</v>
      </c>
      <c r="AQ80" s="266">
        <f t="shared" si="48"/>
        <v>0</v>
      </c>
      <c r="AR80" s="266">
        <f t="shared" si="48"/>
        <v>0</v>
      </c>
      <c r="AS80" s="266">
        <f t="shared" si="48"/>
        <v>0</v>
      </c>
      <c r="AT80" s="266">
        <f t="shared" si="48"/>
        <v>0</v>
      </c>
      <c r="AU80" s="266">
        <f t="shared" si="48"/>
        <v>0</v>
      </c>
      <c r="AV80" s="266">
        <f t="shared" si="48"/>
        <v>0</v>
      </c>
      <c r="AW80" s="266">
        <f t="shared" si="48"/>
        <v>0</v>
      </c>
      <c r="AX80" s="266">
        <f t="shared" si="48"/>
        <v>0</v>
      </c>
      <c r="AY80" s="266">
        <f t="shared" si="48"/>
        <v>0</v>
      </c>
      <c r="AZ80" s="266">
        <f t="shared" si="48"/>
        <v>0</v>
      </c>
      <c r="BA80" s="266"/>
      <c r="BB80" s="266"/>
      <c r="BC80" s="266"/>
      <c r="BD80" s="266">
        <f t="shared" si="61"/>
        <v>0</v>
      </c>
      <c r="BE80" s="266">
        <f t="shared" si="62"/>
        <v>0</v>
      </c>
      <c r="BF80" s="266">
        <f t="shared" si="63"/>
        <v>0</v>
      </c>
      <c r="BG80" s="266"/>
      <c r="BH80" s="266">
        <f t="shared" si="64"/>
        <v>0</v>
      </c>
      <c r="BI80" s="266">
        <f t="shared" si="64"/>
        <v>0</v>
      </c>
      <c r="BJ80" s="266">
        <f t="shared" si="64"/>
        <v>0</v>
      </c>
      <c r="BK80" s="266">
        <f t="shared" si="64"/>
        <v>0</v>
      </c>
      <c r="BL80" s="266">
        <f t="shared" si="64"/>
        <v>0</v>
      </c>
      <c r="BM80" s="266">
        <f t="shared" si="64"/>
        <v>0</v>
      </c>
      <c r="BN80" s="265">
        <f t="shared" si="64"/>
        <v>0</v>
      </c>
    </row>
    <row r="81" spans="1:66" s="237" customFormat="1" ht="27" customHeight="1">
      <c r="A81" s="257">
        <v>61</v>
      </c>
      <c r="B81" s="258"/>
      <c r="C81" s="256">
        <f>[1]登记表!H482</f>
        <v>245</v>
      </c>
      <c r="D81" s="267" t="str">
        <f>[1]登记表!E482</f>
        <v>HUPI</v>
      </c>
      <c r="E81" s="256" t="str">
        <f>[1]登记表!F482</f>
        <v>女</v>
      </c>
      <c r="F81" s="258">
        <f>[1]登记表!H482</f>
        <v>245</v>
      </c>
      <c r="G81" s="261"/>
      <c r="H81" s="261"/>
      <c r="I81" s="262"/>
      <c r="J81" s="263">
        <f>[1]登记表!J482</f>
        <v>44607</v>
      </c>
      <c r="L81" s="264" t="str">
        <f>[1]登记表!N482</f>
        <v>LCLN-ZS1E #000383</v>
      </c>
      <c r="M81" s="264" t="str">
        <f>[1]登记表!N491</f>
        <v>LCLN-ZS1E #000396</v>
      </c>
      <c r="N81" s="264" t="str">
        <f>[1]登记表!N499</f>
        <v>LCLN-ZS1E #000459</v>
      </c>
      <c r="O81" s="264" t="str">
        <f>[1]登记表!N506</f>
        <v>LCLN-ZS1E #000449</v>
      </c>
      <c r="P81" s="264" t="str">
        <f>[1]登记表!N519</f>
        <v>ZS1E-M ID#000051</v>
      </c>
      <c r="Q81" s="264"/>
      <c r="R81" s="264"/>
      <c r="S81" s="264"/>
      <c r="T81" s="264"/>
      <c r="U81" s="264"/>
      <c r="V81" s="264"/>
      <c r="W81" s="264"/>
      <c r="X81" s="264"/>
      <c r="Y81" s="264"/>
      <c r="Z81" s="264"/>
      <c r="AA81" s="264"/>
      <c r="AB81" s="264" t="str">
        <f>[1]登记表!N532</f>
        <v>LCLN-ZS1E #000443</v>
      </c>
      <c r="AC81" s="264"/>
      <c r="AD81" s="264" t="str">
        <f>[1]登记表!N544</f>
        <v>LCLN-ZS1E #000406</v>
      </c>
      <c r="AE81" s="264"/>
      <c r="AF81" s="264"/>
      <c r="AG81" s="264"/>
      <c r="AH81" s="264"/>
      <c r="AI81" s="264"/>
      <c r="AJ81" s="264"/>
      <c r="AK81" s="264"/>
      <c r="AL81" s="265"/>
      <c r="AN81" s="266" t="str">
        <f t="shared" si="48"/>
        <v>LCLN-ZS1E #000383</v>
      </c>
      <c r="AO81" s="266" t="str">
        <f t="shared" si="48"/>
        <v>LCLN-ZS1E #000396</v>
      </c>
      <c r="AP81" s="266" t="str">
        <f t="shared" si="48"/>
        <v>LCLN-ZS1E #000459</v>
      </c>
      <c r="AQ81" s="266" t="str">
        <f t="shared" si="48"/>
        <v>LCLN-ZS1E #000449</v>
      </c>
      <c r="AR81" s="266" t="str">
        <f t="shared" si="48"/>
        <v>ZS1E-M ID#000051</v>
      </c>
      <c r="AS81" s="266">
        <f t="shared" si="48"/>
        <v>0</v>
      </c>
      <c r="AT81" s="266">
        <f t="shared" si="48"/>
        <v>0</v>
      </c>
      <c r="AU81" s="266">
        <f t="shared" si="48"/>
        <v>0</v>
      </c>
      <c r="AV81" s="266">
        <f t="shared" si="48"/>
        <v>0</v>
      </c>
      <c r="AW81" s="266">
        <f t="shared" si="48"/>
        <v>0</v>
      </c>
      <c r="AX81" s="266">
        <f t="shared" si="48"/>
        <v>0</v>
      </c>
      <c r="AY81" s="266">
        <f t="shared" si="48"/>
        <v>0</v>
      </c>
      <c r="AZ81" s="266">
        <f t="shared" si="48"/>
        <v>0</v>
      </c>
      <c r="BA81" s="266"/>
      <c r="BB81" s="266"/>
      <c r="BC81" s="266"/>
      <c r="BD81" s="266" t="str">
        <f t="shared" si="61"/>
        <v>LCLN-ZS1E #000443</v>
      </c>
      <c r="BE81" s="266">
        <f t="shared" si="62"/>
        <v>0</v>
      </c>
      <c r="BF81" s="266" t="str">
        <f t="shared" si="63"/>
        <v>LCLN-ZS1E #000406</v>
      </c>
      <c r="BG81" s="266"/>
      <c r="BH81" s="266">
        <f t="shared" si="64"/>
        <v>0</v>
      </c>
      <c r="BI81" s="266">
        <f t="shared" si="64"/>
        <v>0</v>
      </c>
      <c r="BJ81" s="266">
        <f t="shared" si="64"/>
        <v>0</v>
      </c>
      <c r="BK81" s="266">
        <f t="shared" si="64"/>
        <v>0</v>
      </c>
      <c r="BL81" s="266">
        <f t="shared" si="64"/>
        <v>0</v>
      </c>
      <c r="BM81" s="266">
        <f t="shared" si="64"/>
        <v>0</v>
      </c>
      <c r="BN81" s="265">
        <f t="shared" si="64"/>
        <v>0</v>
      </c>
    </row>
    <row r="82" spans="1:66" s="237" customFormat="1" ht="27" customHeight="1">
      <c r="A82" s="257">
        <v>62</v>
      </c>
      <c r="B82" s="258"/>
      <c r="C82" s="256">
        <f>[1]登记表!H498</f>
        <v>64</v>
      </c>
      <c r="D82" s="267" t="str">
        <f>[1]登记表!E498</f>
        <v>LWYU</v>
      </c>
      <c r="E82" s="256" t="str">
        <f>[1]登记表!F499</f>
        <v>男</v>
      </c>
      <c r="F82" s="258">
        <f>[1]登记表!H498</f>
        <v>64</v>
      </c>
      <c r="G82" s="261"/>
      <c r="H82" s="261"/>
      <c r="I82" s="262"/>
      <c r="J82" s="263">
        <f>[1]登记表!J498</f>
        <v>44607</v>
      </c>
      <c r="L82" s="264" t="str">
        <f>[1]登记表!N499</f>
        <v>LCLN-ZS1E #000459</v>
      </c>
      <c r="M82" s="264" t="str">
        <f>[1]登记表!N504</f>
        <v>LCLN-ZS1E #000454</v>
      </c>
      <c r="N82" s="264" t="str">
        <f>[1]登记表!N520</f>
        <v>LCLN-ZS1E #000447</v>
      </c>
      <c r="O82" s="264" t="str">
        <f>[1]登记表!N526</f>
        <v>LCLN-ZS1E #000440</v>
      </c>
      <c r="P82" s="264" t="str">
        <f>[1]登记表!N534</f>
        <v>LCLN-ZS1E #000442</v>
      </c>
      <c r="Q82" s="264" t="str">
        <f>[1]登记表!N562</f>
        <v>ZS1E-Z ID#000266-1</v>
      </c>
      <c r="R82" s="264" t="str">
        <f>[1]登记表!N563</f>
        <v>ZS1E-Z ID#000266-2</v>
      </c>
      <c r="S82" s="264"/>
      <c r="T82" s="264"/>
      <c r="U82" s="264"/>
      <c r="V82" s="264"/>
      <c r="W82" s="264"/>
      <c r="X82" s="264"/>
      <c r="Y82" s="264"/>
      <c r="Z82" s="264"/>
      <c r="AA82" s="264"/>
      <c r="AB82" s="264"/>
      <c r="AC82" s="264"/>
      <c r="AD82" s="264"/>
      <c r="AE82" s="264"/>
      <c r="AF82" s="264"/>
      <c r="AG82" s="264"/>
      <c r="AH82" s="264"/>
      <c r="AI82" s="264"/>
      <c r="AJ82" s="264"/>
      <c r="AK82" s="264"/>
      <c r="AL82" s="265"/>
      <c r="AN82" s="266" t="str">
        <f t="shared" si="48"/>
        <v>LCLN-ZS1E #000459</v>
      </c>
      <c r="AO82" s="266" t="str">
        <f t="shared" si="48"/>
        <v>LCLN-ZS1E #000454</v>
      </c>
      <c r="AP82" s="266" t="str">
        <f t="shared" si="48"/>
        <v>LCLN-ZS1E #000447</v>
      </c>
      <c r="AQ82" s="266" t="str">
        <f t="shared" si="48"/>
        <v>LCLN-ZS1E #000440</v>
      </c>
      <c r="AR82" s="266" t="str">
        <f t="shared" si="48"/>
        <v>LCLN-ZS1E #000442</v>
      </c>
      <c r="AS82" s="266" t="str">
        <f t="shared" si="48"/>
        <v>ZS1E-Z ID#000266-1</v>
      </c>
      <c r="AT82" s="266" t="str">
        <f t="shared" si="48"/>
        <v>ZS1E-Z ID#000266-2</v>
      </c>
      <c r="AU82" s="266">
        <f t="shared" si="48"/>
        <v>0</v>
      </c>
      <c r="AV82" s="266">
        <f t="shared" si="48"/>
        <v>0</v>
      </c>
      <c r="AW82" s="266">
        <f t="shared" si="48"/>
        <v>0</v>
      </c>
      <c r="AX82" s="266">
        <f t="shared" si="48"/>
        <v>0</v>
      </c>
      <c r="AY82" s="266">
        <f t="shared" si="48"/>
        <v>0</v>
      </c>
      <c r="AZ82" s="266">
        <f t="shared" si="48"/>
        <v>0</v>
      </c>
      <c r="BA82" s="266"/>
      <c r="BB82" s="266"/>
      <c r="BC82" s="266"/>
      <c r="BD82" s="266">
        <f t="shared" si="61"/>
        <v>0</v>
      </c>
      <c r="BE82" s="266">
        <f t="shared" si="62"/>
        <v>0</v>
      </c>
      <c r="BF82" s="266">
        <f t="shared" si="63"/>
        <v>0</v>
      </c>
      <c r="BG82" s="266"/>
      <c r="BH82" s="266">
        <f t="shared" si="64"/>
        <v>0</v>
      </c>
      <c r="BI82" s="266">
        <f t="shared" si="64"/>
        <v>0</v>
      </c>
      <c r="BJ82" s="266">
        <f t="shared" si="64"/>
        <v>0</v>
      </c>
      <c r="BK82" s="266">
        <f t="shared" si="64"/>
        <v>0</v>
      </c>
      <c r="BL82" s="266">
        <f t="shared" si="64"/>
        <v>0</v>
      </c>
      <c r="BM82" s="266">
        <f t="shared" si="64"/>
        <v>0</v>
      </c>
      <c r="BN82" s="265">
        <f t="shared" si="64"/>
        <v>0</v>
      </c>
    </row>
    <row r="83" spans="1:66" s="237" customFormat="1" ht="27" customHeight="1">
      <c r="A83" s="257">
        <v>63</v>
      </c>
      <c r="B83" s="258"/>
      <c r="C83" s="256" t="str">
        <f>[1]登记表!H517</f>
        <v>·0001418951</v>
      </c>
      <c r="D83" s="267">
        <f>[1]登记表!E517</f>
        <v>0</v>
      </c>
      <c r="E83" s="256" t="str">
        <f>[1]登记表!F517</f>
        <v>男</v>
      </c>
      <c r="F83" s="258" t="str">
        <f>[1]登记表!H517</f>
        <v>·0001418951</v>
      </c>
      <c r="G83" s="261"/>
      <c r="H83" s="261"/>
      <c r="I83" s="262"/>
      <c r="J83" s="263">
        <f>[1]登记表!J517</f>
        <v>0</v>
      </c>
      <c r="L83" s="264" t="str">
        <f>[1]登记表!N517</f>
        <v>ZS1E-M ID#000053</v>
      </c>
      <c r="M83" s="264" t="str">
        <f>[1]登记表!N524</f>
        <v>LCLN-ZS1E #000439</v>
      </c>
      <c r="N83" s="264" t="str">
        <f>[1]登记表!N538</f>
        <v>LCLN-ZS1E #000425</v>
      </c>
      <c r="O83" s="264"/>
      <c r="P83" s="264"/>
      <c r="Q83" s="264"/>
      <c r="R83" s="264"/>
      <c r="S83" s="264"/>
      <c r="T83" s="264"/>
      <c r="U83" s="264"/>
      <c r="V83" s="264"/>
      <c r="W83" s="264"/>
      <c r="X83" s="264"/>
      <c r="Y83" s="264"/>
      <c r="Z83" s="264"/>
      <c r="AA83" s="264"/>
      <c r="AB83" s="264" t="str">
        <f>[1]登记表!N564</f>
        <v>ZS1E-Z ID#000267-1</v>
      </c>
      <c r="AC83" s="264"/>
      <c r="AD83" s="264"/>
      <c r="AE83" s="264"/>
      <c r="AF83" s="264"/>
      <c r="AG83" s="264"/>
      <c r="AH83" s="264"/>
      <c r="AI83" s="264"/>
      <c r="AJ83" s="264"/>
      <c r="AK83" s="264"/>
      <c r="AL83" s="265"/>
      <c r="AN83" s="266" t="str">
        <f t="shared" si="48"/>
        <v>ZS1E-M ID#000053</v>
      </c>
      <c r="AO83" s="266" t="str">
        <f t="shared" si="48"/>
        <v>LCLN-ZS1E #000439</v>
      </c>
      <c r="AP83" s="266" t="str">
        <f t="shared" si="48"/>
        <v>LCLN-ZS1E #000425</v>
      </c>
      <c r="AQ83" s="266">
        <f t="shared" si="48"/>
        <v>0</v>
      </c>
      <c r="AR83" s="266">
        <f t="shared" si="48"/>
        <v>0</v>
      </c>
      <c r="AS83" s="266">
        <f t="shared" si="48"/>
        <v>0</v>
      </c>
      <c r="AT83" s="266">
        <f t="shared" si="48"/>
        <v>0</v>
      </c>
      <c r="AU83" s="266">
        <f t="shared" si="48"/>
        <v>0</v>
      </c>
      <c r="AV83" s="266">
        <f t="shared" si="48"/>
        <v>0</v>
      </c>
      <c r="AW83" s="266">
        <f t="shared" si="48"/>
        <v>0</v>
      </c>
      <c r="AX83" s="266">
        <f t="shared" si="48"/>
        <v>0</v>
      </c>
      <c r="AY83" s="266">
        <f t="shared" si="48"/>
        <v>0</v>
      </c>
      <c r="AZ83" s="266">
        <f t="shared" si="48"/>
        <v>0</v>
      </c>
      <c r="BA83" s="266"/>
      <c r="BB83" s="266"/>
      <c r="BC83" s="266"/>
      <c r="BD83" s="266" t="str">
        <f t="shared" si="61"/>
        <v>ZS1E-Z ID#000267-1</v>
      </c>
      <c r="BE83" s="266">
        <f t="shared" si="62"/>
        <v>0</v>
      </c>
      <c r="BF83" s="266">
        <f t="shared" si="63"/>
        <v>0</v>
      </c>
      <c r="BG83" s="266"/>
      <c r="BH83" s="266">
        <f t="shared" si="64"/>
        <v>0</v>
      </c>
      <c r="BI83" s="266">
        <f t="shared" si="64"/>
        <v>0</v>
      </c>
      <c r="BJ83" s="266">
        <f t="shared" si="64"/>
        <v>0</v>
      </c>
      <c r="BK83" s="266">
        <f t="shared" si="64"/>
        <v>0</v>
      </c>
      <c r="BL83" s="266">
        <f t="shared" si="64"/>
        <v>0</v>
      </c>
      <c r="BM83" s="266">
        <f t="shared" si="64"/>
        <v>0</v>
      </c>
      <c r="BN83" s="265">
        <f t="shared" si="64"/>
        <v>0</v>
      </c>
    </row>
    <row r="84" spans="1:66" s="237" customFormat="1" ht="27" customHeight="1">
      <c r="A84" s="257">
        <v>64</v>
      </c>
      <c r="B84" s="258"/>
      <c r="C84" s="256">
        <f>[1]登记表!H530</f>
        <v>143</v>
      </c>
      <c r="D84" s="267" t="str">
        <f>[1]登记表!E530</f>
        <v>XJME</v>
      </c>
      <c r="E84" s="256" t="str">
        <f>[1]登记表!F530</f>
        <v>女</v>
      </c>
      <c r="F84" s="258">
        <f>[1]登记表!H530</f>
        <v>143</v>
      </c>
      <c r="G84" s="261"/>
      <c r="H84" s="261"/>
      <c r="I84" s="262"/>
      <c r="J84" s="263">
        <f>[1]登记表!J530</f>
        <v>44607</v>
      </c>
      <c r="L84" s="264" t="str">
        <f>[1]登记表!N530</f>
        <v>LCLN-ZS1E #000422</v>
      </c>
      <c r="M84" s="264" t="str">
        <f>[1]登记表!N542</f>
        <v>LCLN-ZS1E #000429</v>
      </c>
      <c r="N84" s="264" t="str">
        <f>[1]登记表!N555</f>
        <v>ZS1E-Z ID#000254-1</v>
      </c>
      <c r="O84" s="264" t="str">
        <f>[1]登记表!N556</f>
        <v>ZS1E-Z ID#000254-2</v>
      </c>
      <c r="P84" s="264"/>
      <c r="Q84" s="264"/>
      <c r="R84" s="264"/>
      <c r="S84" s="264"/>
      <c r="T84" s="264"/>
      <c r="U84" s="264"/>
      <c r="V84" s="264"/>
      <c r="W84" s="264"/>
      <c r="X84" s="264"/>
      <c r="Y84" s="264"/>
      <c r="Z84" s="264"/>
      <c r="AA84" s="264"/>
      <c r="AB84" s="264"/>
      <c r="AC84" s="264"/>
      <c r="AD84" s="264"/>
      <c r="AE84" s="264"/>
      <c r="AF84" s="264"/>
      <c r="AG84" s="264"/>
      <c r="AH84" s="264"/>
      <c r="AI84" s="264"/>
      <c r="AJ84" s="264"/>
      <c r="AK84" s="264"/>
      <c r="AL84" s="265"/>
      <c r="AN84" s="266" t="str">
        <f t="shared" si="48"/>
        <v>LCLN-ZS1E #000422</v>
      </c>
      <c r="AO84" s="266" t="str">
        <f t="shared" si="48"/>
        <v>LCLN-ZS1E #000429</v>
      </c>
      <c r="AP84" s="266" t="str">
        <f t="shared" si="48"/>
        <v>ZS1E-Z ID#000254-1</v>
      </c>
      <c r="AQ84" s="266" t="str">
        <f t="shared" si="48"/>
        <v>ZS1E-Z ID#000254-2</v>
      </c>
      <c r="AR84" s="266">
        <f t="shared" si="48"/>
        <v>0</v>
      </c>
      <c r="AS84" s="266">
        <f t="shared" si="48"/>
        <v>0</v>
      </c>
      <c r="AT84" s="266">
        <f t="shared" si="48"/>
        <v>0</v>
      </c>
      <c r="AU84" s="266">
        <f t="shared" si="48"/>
        <v>0</v>
      </c>
      <c r="AV84" s="266">
        <f t="shared" si="48"/>
        <v>0</v>
      </c>
      <c r="AW84" s="266">
        <f t="shared" si="48"/>
        <v>0</v>
      </c>
      <c r="AX84" s="266">
        <f t="shared" si="48"/>
        <v>0</v>
      </c>
      <c r="AY84" s="266">
        <f t="shared" si="48"/>
        <v>0</v>
      </c>
      <c r="AZ84" s="266">
        <f t="shared" si="48"/>
        <v>0</v>
      </c>
      <c r="BA84" s="266"/>
      <c r="BB84" s="266"/>
      <c r="BC84" s="266"/>
      <c r="BD84" s="266">
        <f t="shared" si="61"/>
        <v>0</v>
      </c>
      <c r="BE84" s="266">
        <f t="shared" si="62"/>
        <v>0</v>
      </c>
      <c r="BF84" s="266">
        <f t="shared" si="63"/>
        <v>0</v>
      </c>
      <c r="BG84" s="266"/>
      <c r="BH84" s="266">
        <f t="shared" si="64"/>
        <v>0</v>
      </c>
      <c r="BI84" s="266">
        <f t="shared" si="64"/>
        <v>0</v>
      </c>
      <c r="BJ84" s="266">
        <f t="shared" si="64"/>
        <v>0</v>
      </c>
      <c r="BK84" s="266">
        <f t="shared" si="64"/>
        <v>0</v>
      </c>
      <c r="BL84" s="266">
        <f t="shared" si="64"/>
        <v>0</v>
      </c>
      <c r="BM84" s="266">
        <f t="shared" si="64"/>
        <v>0</v>
      </c>
      <c r="BN84" s="265">
        <f t="shared" si="64"/>
        <v>0</v>
      </c>
    </row>
    <row r="85" spans="1:66" s="237" customFormat="1" ht="27" customHeight="1">
      <c r="A85" s="257">
        <v>65</v>
      </c>
      <c r="B85" s="258"/>
      <c r="C85" s="256">
        <f>[1]登记表!H531</f>
        <v>161</v>
      </c>
      <c r="D85" s="267" t="str">
        <f>[1]登记表!E531</f>
        <v>YAYA</v>
      </c>
      <c r="E85" s="256" t="str">
        <f>[1]登记表!F531</f>
        <v>女</v>
      </c>
      <c r="F85" s="258">
        <f>[1]登记表!H531</f>
        <v>161</v>
      </c>
      <c r="G85" s="261"/>
      <c r="H85" s="261"/>
      <c r="I85" s="262"/>
      <c r="J85" s="263">
        <f>[1]登记表!J531</f>
        <v>44610</v>
      </c>
      <c r="L85" s="264" t="str">
        <f>[1]登记表!N531</f>
        <v>LCLN-ZS1E #000432</v>
      </c>
      <c r="M85" s="264" t="str">
        <f>[1]登记表!N543</f>
        <v>LCLN-ZS1E #000405</v>
      </c>
      <c r="N85" s="264" t="str">
        <f>[1]登记表!N557</f>
        <v>ZS1E-Z ID#000256-1</v>
      </c>
      <c r="O85" s="264" t="str">
        <f>[1]登记表!N558</f>
        <v>ZS1E-Z ID#000256-2</v>
      </c>
      <c r="P85" s="264"/>
      <c r="Q85" s="264"/>
      <c r="R85" s="264"/>
      <c r="S85" s="264"/>
      <c r="T85" s="264"/>
      <c r="U85" s="264"/>
      <c r="V85" s="264"/>
      <c r="W85" s="264"/>
      <c r="X85" s="264"/>
      <c r="Y85" s="264"/>
      <c r="Z85" s="264"/>
      <c r="AA85" s="264"/>
      <c r="AB85" s="264"/>
      <c r="AC85" s="264"/>
      <c r="AD85" s="264"/>
      <c r="AE85" s="264"/>
      <c r="AF85" s="264"/>
      <c r="AG85" s="264"/>
      <c r="AH85" s="264"/>
      <c r="AI85" s="264"/>
      <c r="AJ85" s="264"/>
      <c r="AK85" s="264"/>
      <c r="AL85" s="265"/>
      <c r="AN85" s="266" t="str">
        <f t="shared" si="48"/>
        <v>LCLN-ZS1E #000432</v>
      </c>
      <c r="AO85" s="266" t="str">
        <f t="shared" si="48"/>
        <v>LCLN-ZS1E #000405</v>
      </c>
      <c r="AP85" s="266" t="str">
        <f t="shared" si="48"/>
        <v>ZS1E-Z ID#000256-1</v>
      </c>
      <c r="AQ85" s="266" t="str">
        <f t="shared" si="48"/>
        <v>ZS1E-Z ID#000256-2</v>
      </c>
      <c r="AR85" s="266">
        <f t="shared" si="48"/>
        <v>0</v>
      </c>
      <c r="AS85" s="266">
        <f t="shared" si="48"/>
        <v>0</v>
      </c>
      <c r="AT85" s="266">
        <f t="shared" si="48"/>
        <v>0</v>
      </c>
      <c r="AU85" s="266">
        <f t="shared" si="48"/>
        <v>0</v>
      </c>
      <c r="AV85" s="266">
        <f t="shared" si="48"/>
        <v>0</v>
      </c>
      <c r="AW85" s="266">
        <f t="shared" si="48"/>
        <v>0</v>
      </c>
      <c r="AX85" s="266">
        <f t="shared" si="48"/>
        <v>0</v>
      </c>
      <c r="AY85" s="266">
        <f t="shared" si="48"/>
        <v>0</v>
      </c>
      <c r="AZ85" s="266">
        <f t="shared" si="48"/>
        <v>0</v>
      </c>
      <c r="BA85" s="266"/>
      <c r="BB85" s="266"/>
      <c r="BC85" s="266"/>
      <c r="BD85" s="266">
        <f t="shared" si="61"/>
        <v>0</v>
      </c>
      <c r="BE85" s="266">
        <f t="shared" si="62"/>
        <v>0</v>
      </c>
      <c r="BF85" s="266">
        <f t="shared" si="63"/>
        <v>0</v>
      </c>
      <c r="BG85" s="266"/>
      <c r="BH85" s="266">
        <f t="shared" si="64"/>
        <v>0</v>
      </c>
      <c r="BI85" s="266">
        <f t="shared" si="64"/>
        <v>0</v>
      </c>
      <c r="BJ85" s="266">
        <f t="shared" si="64"/>
        <v>0</v>
      </c>
      <c r="BK85" s="266">
        <f t="shared" si="64"/>
        <v>0</v>
      </c>
      <c r="BL85" s="266">
        <f t="shared" si="64"/>
        <v>0</v>
      </c>
      <c r="BM85" s="266">
        <f t="shared" si="64"/>
        <v>0</v>
      </c>
      <c r="BN85" s="265">
        <f t="shared" si="64"/>
        <v>0</v>
      </c>
    </row>
    <row r="86" spans="1:66" s="237" customFormat="1" ht="27" customHeight="1">
      <c r="A86" s="257">
        <v>66</v>
      </c>
      <c r="B86" s="258"/>
      <c r="C86" s="256">
        <f>[1]登记表!H533</f>
        <v>65</v>
      </c>
      <c r="D86" s="267" t="str">
        <f>[1]登记表!E533</f>
        <v>HCDO</v>
      </c>
      <c r="E86" s="256" t="str">
        <f>[1]登记表!F533</f>
        <v>男</v>
      </c>
      <c r="F86" s="258">
        <f>[1]登记表!H533</f>
        <v>65</v>
      </c>
      <c r="G86" s="261"/>
      <c r="H86" s="261"/>
      <c r="I86" s="262"/>
      <c r="J86" s="263">
        <f>[1]登记表!J533</f>
        <v>44603</v>
      </c>
      <c r="L86" s="264" t="str">
        <f>[1]登记表!N533</f>
        <v>LCLN-ZS1E #000421</v>
      </c>
      <c r="M86" s="264" t="str">
        <f>[1]登记表!N545</f>
        <v>LCLN-ZS1E #000407</v>
      </c>
      <c r="N86" s="264"/>
      <c r="O86" s="264"/>
      <c r="P86" s="264"/>
      <c r="Q86" s="264"/>
      <c r="R86" s="264"/>
      <c r="S86" s="264"/>
      <c r="T86" s="264"/>
      <c r="U86" s="264"/>
      <c r="V86" s="264"/>
      <c r="W86" s="264"/>
      <c r="X86" s="264"/>
      <c r="Y86" s="264"/>
      <c r="Z86" s="264"/>
      <c r="AA86" s="264"/>
      <c r="AB86" s="264" t="str">
        <f>[1]登记表!N561</f>
        <v>ZS1E-Z ID#000268-2</v>
      </c>
      <c r="AC86" s="264"/>
      <c r="AD86" s="264"/>
      <c r="AE86" s="264"/>
      <c r="AF86" s="264"/>
      <c r="AG86" s="264"/>
      <c r="AH86" s="264"/>
      <c r="AI86" s="264"/>
      <c r="AJ86" s="264"/>
      <c r="AK86" s="264"/>
      <c r="AL86" s="265"/>
      <c r="AN86" s="266" t="str">
        <f t="shared" si="48"/>
        <v>LCLN-ZS1E #000421</v>
      </c>
      <c r="AO86" s="266" t="str">
        <f t="shared" si="48"/>
        <v>LCLN-ZS1E #000407</v>
      </c>
      <c r="AP86" s="266">
        <f t="shared" si="48"/>
        <v>0</v>
      </c>
      <c r="AQ86" s="266">
        <f t="shared" ref="AQ86:AZ86" si="71">O86</f>
        <v>0</v>
      </c>
      <c r="AR86" s="266">
        <f t="shared" si="71"/>
        <v>0</v>
      </c>
      <c r="AS86" s="266">
        <f t="shared" si="71"/>
        <v>0</v>
      </c>
      <c r="AT86" s="266">
        <f t="shared" si="71"/>
        <v>0</v>
      </c>
      <c r="AU86" s="266">
        <f t="shared" si="71"/>
        <v>0</v>
      </c>
      <c r="AV86" s="266">
        <f t="shared" si="71"/>
        <v>0</v>
      </c>
      <c r="AW86" s="266">
        <f t="shared" si="71"/>
        <v>0</v>
      </c>
      <c r="AX86" s="266">
        <f t="shared" si="71"/>
        <v>0</v>
      </c>
      <c r="AY86" s="266">
        <f t="shared" si="71"/>
        <v>0</v>
      </c>
      <c r="AZ86" s="266">
        <f t="shared" si="71"/>
        <v>0</v>
      </c>
      <c r="BA86" s="266"/>
      <c r="BB86" s="266"/>
      <c r="BC86" s="266"/>
      <c r="BD86" s="266" t="str">
        <f t="shared" si="61"/>
        <v>ZS1E-Z ID#000268-2</v>
      </c>
      <c r="BE86" s="266">
        <f t="shared" si="62"/>
        <v>0</v>
      </c>
      <c r="BF86" s="266">
        <f t="shared" si="63"/>
        <v>0</v>
      </c>
      <c r="BG86" s="266"/>
      <c r="BH86" s="266">
        <f t="shared" si="64"/>
        <v>0</v>
      </c>
      <c r="BI86" s="266">
        <f t="shared" si="64"/>
        <v>0</v>
      </c>
      <c r="BJ86" s="266">
        <f t="shared" si="64"/>
        <v>0</v>
      </c>
      <c r="BK86" s="266">
        <f t="shared" si="64"/>
        <v>0</v>
      </c>
      <c r="BL86" s="266">
        <f t="shared" si="64"/>
        <v>0</v>
      </c>
      <c r="BM86" s="266">
        <f t="shared" si="64"/>
        <v>0</v>
      </c>
      <c r="BN86" s="265">
        <f t="shared" si="64"/>
        <v>0</v>
      </c>
    </row>
    <row r="87" spans="1:66" s="237" customFormat="1" ht="27" customHeight="1">
      <c r="A87" s="257">
        <v>67</v>
      </c>
      <c r="B87" s="258"/>
      <c r="C87" s="256">
        <f>[1]登记表!H536</f>
        <v>27</v>
      </c>
      <c r="D87" s="267" t="str">
        <f>[1]登记表!E536</f>
        <v>LILI</v>
      </c>
      <c r="E87" s="256" t="str">
        <f>[1]登记表!F536</f>
        <v>女</v>
      </c>
      <c r="F87" s="258">
        <f>[1]登记表!H536</f>
        <v>27</v>
      </c>
      <c r="G87" s="261"/>
      <c r="H87" s="261"/>
      <c r="I87" s="262"/>
      <c r="J87" s="263">
        <f>[1]登记表!J536</f>
        <v>44613</v>
      </c>
      <c r="L87" s="264" t="str">
        <f>[1]登记表!N536</f>
        <v>LCLN-ZS1E #000441</v>
      </c>
      <c r="M87" s="264" t="str">
        <f>[1]登记表!N546</f>
        <v>LCLN-ZS1E #000408</v>
      </c>
      <c r="N87" s="264" t="str">
        <f>[1]登记表!N559</f>
        <v>ZS1E-Z ID#000269</v>
      </c>
      <c r="O87" s="264" t="str">
        <f>[1]登记表!N560</f>
        <v>ZS1E-Z ID#000268-1</v>
      </c>
      <c r="P87" s="264"/>
      <c r="Q87" s="264"/>
      <c r="R87" s="264"/>
      <c r="S87" s="264"/>
      <c r="T87" s="264"/>
      <c r="U87" s="264"/>
      <c r="V87" s="264"/>
      <c r="W87" s="264"/>
      <c r="X87" s="264"/>
      <c r="Y87" s="264"/>
      <c r="Z87" s="264"/>
      <c r="AA87" s="264"/>
      <c r="AB87" s="264"/>
      <c r="AC87" s="264"/>
      <c r="AD87" s="264"/>
      <c r="AE87" s="264"/>
      <c r="AF87" s="264"/>
      <c r="AG87" s="264"/>
      <c r="AH87" s="264"/>
      <c r="AI87" s="264"/>
      <c r="AJ87" s="264"/>
      <c r="AK87" s="264"/>
      <c r="AL87" s="265"/>
      <c r="AN87" s="266" t="str">
        <f t="shared" ref="AN87:AZ90" si="72">L87</f>
        <v>LCLN-ZS1E #000441</v>
      </c>
      <c r="AO87" s="266" t="str">
        <f t="shared" si="72"/>
        <v>LCLN-ZS1E #000408</v>
      </c>
      <c r="AP87" s="266" t="str">
        <f t="shared" si="72"/>
        <v>ZS1E-Z ID#000269</v>
      </c>
      <c r="AQ87" s="266" t="str">
        <f t="shared" si="72"/>
        <v>ZS1E-Z ID#000268-1</v>
      </c>
      <c r="AR87" s="266">
        <f t="shared" si="72"/>
        <v>0</v>
      </c>
      <c r="AS87" s="266">
        <f t="shared" si="72"/>
        <v>0</v>
      </c>
      <c r="AT87" s="266">
        <f t="shared" si="72"/>
        <v>0</v>
      </c>
      <c r="AU87" s="266">
        <f t="shared" si="72"/>
        <v>0</v>
      </c>
      <c r="AV87" s="266">
        <f t="shared" si="72"/>
        <v>0</v>
      </c>
      <c r="AW87" s="266">
        <f t="shared" si="72"/>
        <v>0</v>
      </c>
      <c r="AX87" s="266">
        <f t="shared" si="72"/>
        <v>0</v>
      </c>
      <c r="AY87" s="266">
        <f t="shared" si="72"/>
        <v>0</v>
      </c>
      <c r="AZ87" s="266">
        <f t="shared" si="72"/>
        <v>0</v>
      </c>
      <c r="BA87" s="266"/>
      <c r="BB87" s="266"/>
      <c r="BC87" s="266"/>
      <c r="BD87" s="266">
        <f t="shared" si="61"/>
        <v>0</v>
      </c>
      <c r="BE87" s="266">
        <f t="shared" si="62"/>
        <v>0</v>
      </c>
      <c r="BF87" s="266">
        <f t="shared" si="63"/>
        <v>0</v>
      </c>
      <c r="BG87" s="266"/>
      <c r="BH87" s="266">
        <f t="shared" si="64"/>
        <v>0</v>
      </c>
      <c r="BI87" s="266">
        <f t="shared" si="64"/>
        <v>0</v>
      </c>
      <c r="BJ87" s="266">
        <f t="shared" si="64"/>
        <v>0</v>
      </c>
      <c r="BK87" s="266">
        <f t="shared" si="64"/>
        <v>0</v>
      </c>
      <c r="BL87" s="266">
        <f t="shared" si="64"/>
        <v>0</v>
      </c>
      <c r="BM87" s="266">
        <f t="shared" si="64"/>
        <v>0</v>
      </c>
      <c r="BN87" s="265">
        <f t="shared" si="64"/>
        <v>0</v>
      </c>
    </row>
    <row r="88" spans="1:66" s="237" customFormat="1" ht="27" customHeight="1">
      <c r="A88" s="257">
        <v>68</v>
      </c>
      <c r="B88" s="258"/>
      <c r="C88" s="256">
        <f>[1]登记表!H537</f>
        <v>250</v>
      </c>
      <c r="D88" s="256" t="str">
        <f>[1]登记表!E537</f>
        <v>DCYI</v>
      </c>
      <c r="E88" s="256" t="str">
        <f>[1]登记表!F537</f>
        <v>女</v>
      </c>
      <c r="F88" s="258">
        <f>[1]登记表!H537</f>
        <v>250</v>
      </c>
      <c r="G88" s="261"/>
      <c r="H88" s="261"/>
      <c r="I88" s="262"/>
      <c r="J88" s="263">
        <f>[1]登记表!J537</f>
        <v>44608</v>
      </c>
      <c r="L88" s="264" t="str">
        <f>[1]登记表!N537</f>
        <v>LCLN-ZS1E #000434</v>
      </c>
      <c r="M88" s="264" t="str">
        <f>[1]登记表!N547</f>
        <v>LCLN-ZS1E #000409</v>
      </c>
      <c r="N88" s="264" t="str">
        <f>[1]登记表!N552</f>
        <v>LCLN-ZS1E #000414</v>
      </c>
      <c r="O88" s="264" t="str">
        <f>[1]登记表!N553</f>
        <v>LCLN-ZS1E #000415</v>
      </c>
      <c r="P88" s="264"/>
      <c r="Q88" s="264"/>
      <c r="R88" s="264"/>
      <c r="S88" s="264"/>
      <c r="T88" s="264"/>
      <c r="U88" s="264"/>
      <c r="V88" s="264"/>
      <c r="W88" s="264"/>
      <c r="X88" s="264"/>
      <c r="Y88" s="264"/>
      <c r="Z88" s="264"/>
      <c r="AA88" s="264"/>
      <c r="AB88" s="264"/>
      <c r="AC88" s="264"/>
      <c r="AD88" s="264"/>
      <c r="AE88" s="264"/>
      <c r="AF88" s="264"/>
      <c r="AG88" s="264"/>
      <c r="AH88" s="264"/>
      <c r="AI88" s="264"/>
      <c r="AJ88" s="264"/>
      <c r="AK88" s="264"/>
      <c r="AL88" s="265"/>
      <c r="AN88" s="266" t="str">
        <f t="shared" si="72"/>
        <v>LCLN-ZS1E #000434</v>
      </c>
      <c r="AO88" s="266" t="str">
        <f t="shared" si="72"/>
        <v>LCLN-ZS1E #000409</v>
      </c>
      <c r="AP88" s="266" t="str">
        <f t="shared" si="72"/>
        <v>LCLN-ZS1E #000414</v>
      </c>
      <c r="AQ88" s="266" t="str">
        <f t="shared" si="72"/>
        <v>LCLN-ZS1E #000415</v>
      </c>
      <c r="AR88" s="266">
        <f t="shared" si="72"/>
        <v>0</v>
      </c>
      <c r="AS88" s="266">
        <f t="shared" si="72"/>
        <v>0</v>
      </c>
      <c r="AT88" s="266">
        <f t="shared" si="72"/>
        <v>0</v>
      </c>
      <c r="AU88" s="266">
        <f t="shared" si="72"/>
        <v>0</v>
      </c>
      <c r="AV88" s="266">
        <f t="shared" si="72"/>
        <v>0</v>
      </c>
      <c r="AW88" s="266">
        <f t="shared" si="72"/>
        <v>0</v>
      </c>
      <c r="AX88" s="266">
        <f t="shared" si="72"/>
        <v>0</v>
      </c>
      <c r="AY88" s="266">
        <f t="shared" si="72"/>
        <v>0</v>
      </c>
      <c r="AZ88" s="266">
        <f t="shared" si="72"/>
        <v>0</v>
      </c>
      <c r="BA88" s="266"/>
      <c r="BB88" s="266"/>
      <c r="BC88" s="266"/>
      <c r="BD88" s="266">
        <f t="shared" si="61"/>
        <v>0</v>
      </c>
      <c r="BE88" s="266">
        <f t="shared" si="62"/>
        <v>0</v>
      </c>
      <c r="BF88" s="266">
        <f t="shared" si="63"/>
        <v>0</v>
      </c>
      <c r="BG88" s="266"/>
      <c r="BH88" s="266">
        <f t="shared" si="64"/>
        <v>0</v>
      </c>
      <c r="BI88" s="266">
        <f t="shared" si="64"/>
        <v>0</v>
      </c>
      <c r="BJ88" s="266">
        <f t="shared" si="64"/>
        <v>0</v>
      </c>
      <c r="BK88" s="266">
        <f t="shared" si="64"/>
        <v>0</v>
      </c>
      <c r="BL88" s="266">
        <f t="shared" si="64"/>
        <v>0</v>
      </c>
      <c r="BM88" s="266">
        <f t="shared" si="64"/>
        <v>0</v>
      </c>
      <c r="BN88" s="265">
        <f t="shared" si="64"/>
        <v>0</v>
      </c>
    </row>
    <row r="89" spans="1:66" s="237" customFormat="1" ht="27" customHeight="1">
      <c r="A89" s="257">
        <v>69</v>
      </c>
      <c r="B89" s="258"/>
      <c r="C89" s="256">
        <f>[1]登记表!H540</f>
        <v>8</v>
      </c>
      <c r="D89" s="256" t="str">
        <f>[1]登记表!E540</f>
        <v>CTAU</v>
      </c>
      <c r="E89" s="256" t="str">
        <f>[1]登记表!F540</f>
        <v>女</v>
      </c>
      <c r="F89" s="258">
        <f>[1]登记表!H540</f>
        <v>8</v>
      </c>
      <c r="G89" s="261"/>
      <c r="H89" s="261"/>
      <c r="I89" s="262"/>
      <c r="J89" s="263">
        <f>[1]登记表!J540</f>
        <v>44602</v>
      </c>
      <c r="L89" s="264" t="str">
        <f>[1]登记表!N540</f>
        <v>LCLN-ZS1E #000428</v>
      </c>
      <c r="M89" s="264" t="str">
        <f>[1]登记表!N548</f>
        <v>LCLN-ZS1E #000410</v>
      </c>
      <c r="N89" s="264" t="str">
        <f>[1]登记表!N550</f>
        <v>LCLN-ZS1E #000412</v>
      </c>
      <c r="O89" s="264" t="str">
        <f>[1]登记表!N551</f>
        <v>LCLN-ZS1E #000413</v>
      </c>
      <c r="P89" s="264"/>
      <c r="Q89" s="264"/>
      <c r="R89" s="264"/>
      <c r="S89" s="264"/>
      <c r="T89" s="264"/>
      <c r="U89" s="264"/>
      <c r="V89" s="264"/>
      <c r="W89" s="264"/>
      <c r="X89" s="264"/>
      <c r="Y89" s="264"/>
      <c r="Z89" s="264"/>
      <c r="AA89" s="264"/>
      <c r="AB89" s="264"/>
      <c r="AC89" s="264"/>
      <c r="AD89" s="264"/>
      <c r="AE89" s="264"/>
      <c r="AF89" s="264"/>
      <c r="AG89" s="264"/>
      <c r="AH89" s="264"/>
      <c r="AI89" s="264"/>
      <c r="AJ89" s="264"/>
      <c r="AK89" s="264"/>
      <c r="AL89" s="265"/>
      <c r="AN89" s="266" t="str">
        <f t="shared" si="72"/>
        <v>LCLN-ZS1E #000428</v>
      </c>
      <c r="AO89" s="266" t="str">
        <f t="shared" si="72"/>
        <v>LCLN-ZS1E #000410</v>
      </c>
      <c r="AP89" s="266" t="str">
        <f t="shared" si="72"/>
        <v>LCLN-ZS1E #000412</v>
      </c>
      <c r="AQ89" s="266" t="str">
        <f t="shared" si="72"/>
        <v>LCLN-ZS1E #000413</v>
      </c>
      <c r="AR89" s="266">
        <f t="shared" si="72"/>
        <v>0</v>
      </c>
      <c r="AS89" s="266">
        <f t="shared" si="72"/>
        <v>0</v>
      </c>
      <c r="AT89" s="266">
        <f t="shared" si="72"/>
        <v>0</v>
      </c>
      <c r="AU89" s="266">
        <f t="shared" si="72"/>
        <v>0</v>
      </c>
      <c r="AV89" s="266">
        <f t="shared" si="72"/>
        <v>0</v>
      </c>
      <c r="AW89" s="266">
        <f t="shared" si="72"/>
        <v>0</v>
      </c>
      <c r="AX89" s="266">
        <f t="shared" si="72"/>
        <v>0</v>
      </c>
      <c r="AY89" s="266">
        <f t="shared" si="72"/>
        <v>0</v>
      </c>
      <c r="AZ89" s="266">
        <f t="shared" si="72"/>
        <v>0</v>
      </c>
      <c r="BA89" s="266"/>
      <c r="BB89" s="266"/>
      <c r="BC89" s="266"/>
      <c r="BD89" s="266">
        <f t="shared" si="61"/>
        <v>0</v>
      </c>
      <c r="BE89" s="266">
        <f t="shared" si="62"/>
        <v>0</v>
      </c>
      <c r="BF89" s="266">
        <f t="shared" si="63"/>
        <v>0</v>
      </c>
      <c r="BG89" s="266"/>
      <c r="BH89" s="266">
        <f t="shared" si="64"/>
        <v>0</v>
      </c>
      <c r="BI89" s="266">
        <f t="shared" si="64"/>
        <v>0</v>
      </c>
      <c r="BJ89" s="266">
        <f t="shared" si="64"/>
        <v>0</v>
      </c>
      <c r="BK89" s="266">
        <f t="shared" si="64"/>
        <v>0</v>
      </c>
      <c r="BL89" s="266">
        <f t="shared" si="64"/>
        <v>0</v>
      </c>
      <c r="BM89" s="266">
        <f t="shared" si="64"/>
        <v>0</v>
      </c>
      <c r="BN89" s="265">
        <f t="shared" si="64"/>
        <v>0</v>
      </c>
    </row>
    <row r="90" spans="1:66" s="237" customFormat="1" ht="27" customHeight="1">
      <c r="A90" s="257">
        <v>70</v>
      </c>
      <c r="B90" s="258"/>
      <c r="C90" s="256">
        <f>[1]登记表!H541</f>
        <v>369</v>
      </c>
      <c r="D90" s="256" t="str">
        <f>[1]登记表!E541</f>
        <v>ZFXI</v>
      </c>
      <c r="E90" s="256" t="str">
        <f>[1]登记表!F541</f>
        <v>女</v>
      </c>
      <c r="F90" s="258">
        <f>[1]登记表!H541</f>
        <v>369</v>
      </c>
      <c r="G90" s="261"/>
      <c r="H90" s="261"/>
      <c r="I90" s="262"/>
      <c r="J90" s="263">
        <f>[1]登记表!J541</f>
        <v>44613</v>
      </c>
      <c r="L90" s="264" t="str">
        <f>[1]登记表!N541</f>
        <v>LCLN-ZS1E #000430</v>
      </c>
      <c r="M90" s="264"/>
      <c r="N90" s="264"/>
      <c r="O90" s="264"/>
      <c r="P90" s="264"/>
      <c r="Q90" s="264"/>
      <c r="R90" s="264"/>
      <c r="S90" s="264"/>
      <c r="T90" s="264"/>
      <c r="U90" s="264"/>
      <c r="V90" s="264"/>
      <c r="W90" s="264"/>
      <c r="X90" s="264"/>
      <c r="Y90" s="264"/>
      <c r="Z90" s="264"/>
      <c r="AA90" s="264"/>
      <c r="AB90" s="264"/>
      <c r="AC90" s="264"/>
      <c r="AD90" s="264"/>
      <c r="AE90" s="264"/>
      <c r="AF90" s="264"/>
      <c r="AG90" s="264"/>
      <c r="AH90" s="264"/>
      <c r="AI90" s="264"/>
      <c r="AJ90" s="264"/>
      <c r="AK90" s="264"/>
      <c r="AL90" s="265"/>
      <c r="AN90" s="266" t="str">
        <f t="shared" si="72"/>
        <v>LCLN-ZS1E #000430</v>
      </c>
      <c r="AO90" s="266">
        <f t="shared" si="72"/>
        <v>0</v>
      </c>
      <c r="AP90" s="266">
        <f t="shared" si="72"/>
        <v>0</v>
      </c>
      <c r="AQ90" s="266">
        <f t="shared" si="72"/>
        <v>0</v>
      </c>
      <c r="AR90" s="266">
        <f t="shared" si="72"/>
        <v>0</v>
      </c>
      <c r="AS90" s="266">
        <f t="shared" si="72"/>
        <v>0</v>
      </c>
      <c r="AT90" s="266">
        <f t="shared" si="72"/>
        <v>0</v>
      </c>
      <c r="AU90" s="266">
        <f t="shared" si="72"/>
        <v>0</v>
      </c>
      <c r="AV90" s="266">
        <f t="shared" si="72"/>
        <v>0</v>
      </c>
      <c r="AW90" s="266">
        <f t="shared" si="72"/>
        <v>0</v>
      </c>
      <c r="AX90" s="266">
        <f t="shared" si="72"/>
        <v>0</v>
      </c>
      <c r="AY90" s="266">
        <f t="shared" si="72"/>
        <v>0</v>
      </c>
      <c r="AZ90" s="266">
        <f t="shared" si="72"/>
        <v>0</v>
      </c>
      <c r="BA90" s="266"/>
      <c r="BB90" s="266"/>
      <c r="BC90" s="266"/>
      <c r="BD90" s="266">
        <f t="shared" si="61"/>
        <v>0</v>
      </c>
      <c r="BE90" s="266">
        <f t="shared" si="62"/>
        <v>0</v>
      </c>
      <c r="BF90" s="266">
        <f t="shared" si="63"/>
        <v>0</v>
      </c>
      <c r="BG90" s="266"/>
      <c r="BH90" s="266">
        <f t="shared" si="64"/>
        <v>0</v>
      </c>
      <c r="BI90" s="266">
        <f t="shared" si="64"/>
        <v>0</v>
      </c>
      <c r="BJ90" s="266">
        <f t="shared" si="64"/>
        <v>0</v>
      </c>
      <c r="BK90" s="266">
        <f t="shared" si="64"/>
        <v>0</v>
      </c>
      <c r="BL90" s="266">
        <f t="shared" si="64"/>
        <v>0</v>
      </c>
      <c r="BM90" s="266">
        <f t="shared" si="64"/>
        <v>0</v>
      </c>
      <c r="BN90" s="265">
        <f t="shared" si="64"/>
        <v>0</v>
      </c>
    </row>
    <row r="91" spans="1:66" ht="27" customHeight="1">
      <c r="B91" s="174"/>
      <c r="C91" s="214"/>
      <c r="D91" s="48"/>
      <c r="E91" s="48"/>
      <c r="F91" s="54"/>
      <c r="G91" s="60"/>
      <c r="H91" s="60"/>
      <c r="I91" s="56"/>
      <c r="J91" s="46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161"/>
      <c r="AN91" s="26">
        <f t="shared" si="48"/>
        <v>0</v>
      </c>
      <c r="AO91" s="26">
        <f t="shared" si="49"/>
        <v>0</v>
      </c>
      <c r="AP91" s="26">
        <f t="shared" si="50"/>
        <v>0</v>
      </c>
      <c r="AQ91" s="26">
        <f t="shared" si="51"/>
        <v>0</v>
      </c>
      <c r="AR91" s="26">
        <f t="shared" si="52"/>
        <v>0</v>
      </c>
      <c r="AS91" s="26">
        <f t="shared" si="53"/>
        <v>0</v>
      </c>
      <c r="AT91" s="26">
        <f t="shared" si="54"/>
        <v>0</v>
      </c>
      <c r="AU91" s="26">
        <f t="shared" si="55"/>
        <v>0</v>
      </c>
      <c r="AV91" s="26">
        <f t="shared" si="56"/>
        <v>0</v>
      </c>
      <c r="AW91" s="26">
        <f t="shared" si="57"/>
        <v>0</v>
      </c>
      <c r="AX91" s="26">
        <f t="shared" si="58"/>
        <v>0</v>
      </c>
      <c r="AY91" s="26">
        <f t="shared" si="59"/>
        <v>0</v>
      </c>
      <c r="AZ91" s="26">
        <f t="shared" si="60"/>
        <v>0</v>
      </c>
      <c r="BA91" s="26"/>
      <c r="BB91" s="26"/>
      <c r="BC91" s="26"/>
      <c r="BD91" s="26">
        <f t="shared" si="61"/>
        <v>0</v>
      </c>
      <c r="BE91" s="26">
        <f t="shared" si="62"/>
        <v>0</v>
      </c>
      <c r="BF91" s="26">
        <f t="shared" si="63"/>
        <v>0</v>
      </c>
      <c r="BG91" s="26"/>
      <c r="BH91" s="26">
        <f t="shared" si="64"/>
        <v>0</v>
      </c>
      <c r="BI91" s="26">
        <f t="shared" si="65"/>
        <v>0</v>
      </c>
      <c r="BJ91" s="26">
        <f t="shared" si="66"/>
        <v>0</v>
      </c>
      <c r="BK91" s="26">
        <f t="shared" si="67"/>
        <v>0</v>
      </c>
      <c r="BL91" s="26">
        <f t="shared" si="68"/>
        <v>0</v>
      </c>
      <c r="BM91" s="26">
        <f t="shared" si="69"/>
        <v>0</v>
      </c>
      <c r="BN91" s="161">
        <f t="shared" si="70"/>
        <v>0</v>
      </c>
    </row>
    <row r="92" spans="1:66" ht="27" customHeight="1">
      <c r="B92" s="174"/>
      <c r="C92" s="214"/>
      <c r="D92" s="48"/>
      <c r="E92" s="48"/>
      <c r="F92" s="54"/>
      <c r="G92" s="60"/>
      <c r="H92" s="60"/>
      <c r="I92" s="56"/>
      <c r="J92" s="46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161"/>
      <c r="AN92" s="26">
        <f t="shared" si="48"/>
        <v>0</v>
      </c>
      <c r="AO92" s="26">
        <f t="shared" si="49"/>
        <v>0</v>
      </c>
      <c r="AP92" s="26">
        <f t="shared" si="50"/>
        <v>0</v>
      </c>
      <c r="AQ92" s="26">
        <f t="shared" si="51"/>
        <v>0</v>
      </c>
      <c r="AR92" s="26">
        <f t="shared" si="52"/>
        <v>0</v>
      </c>
      <c r="AS92" s="26">
        <f t="shared" si="53"/>
        <v>0</v>
      </c>
      <c r="AT92" s="26">
        <f t="shared" si="54"/>
        <v>0</v>
      </c>
      <c r="AU92" s="26">
        <f t="shared" si="55"/>
        <v>0</v>
      </c>
      <c r="AV92" s="26">
        <f t="shared" si="56"/>
        <v>0</v>
      </c>
      <c r="AW92" s="26">
        <f t="shared" si="57"/>
        <v>0</v>
      </c>
      <c r="AX92" s="26">
        <f t="shared" si="58"/>
        <v>0</v>
      </c>
      <c r="AY92" s="26">
        <f t="shared" si="59"/>
        <v>0</v>
      </c>
      <c r="AZ92" s="26">
        <f t="shared" si="60"/>
        <v>0</v>
      </c>
      <c r="BA92" s="26"/>
      <c r="BB92" s="26"/>
      <c r="BC92" s="26"/>
      <c r="BD92" s="26">
        <f t="shared" si="61"/>
        <v>0</v>
      </c>
      <c r="BE92" s="26">
        <f t="shared" si="62"/>
        <v>0</v>
      </c>
      <c r="BF92" s="26">
        <f t="shared" si="63"/>
        <v>0</v>
      </c>
      <c r="BG92" s="26"/>
      <c r="BH92" s="26">
        <f t="shared" si="64"/>
        <v>0</v>
      </c>
      <c r="BI92" s="26">
        <f t="shared" si="65"/>
        <v>0</v>
      </c>
      <c r="BJ92" s="26">
        <f t="shared" si="66"/>
        <v>0</v>
      </c>
      <c r="BK92" s="26">
        <f t="shared" si="67"/>
        <v>0</v>
      </c>
      <c r="BL92" s="26">
        <f t="shared" si="68"/>
        <v>0</v>
      </c>
      <c r="BM92" s="26">
        <f t="shared" si="69"/>
        <v>0</v>
      </c>
      <c r="BN92" s="161">
        <f t="shared" si="70"/>
        <v>0</v>
      </c>
    </row>
    <row r="93" spans="1:66" ht="27" customHeight="1">
      <c r="B93" s="174"/>
      <c r="C93" s="214"/>
      <c r="D93" s="48"/>
      <c r="E93" s="48"/>
      <c r="F93" s="54"/>
      <c r="G93" s="60"/>
      <c r="H93" s="60"/>
      <c r="I93" s="56"/>
      <c r="J93" s="46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161"/>
      <c r="AN93" s="26">
        <f t="shared" si="48"/>
        <v>0</v>
      </c>
      <c r="AO93" s="26">
        <f t="shared" si="49"/>
        <v>0</v>
      </c>
      <c r="AP93" s="26">
        <f t="shared" si="50"/>
        <v>0</v>
      </c>
      <c r="AQ93" s="26">
        <f t="shared" si="51"/>
        <v>0</v>
      </c>
      <c r="AR93" s="26">
        <f t="shared" si="52"/>
        <v>0</v>
      </c>
      <c r="AS93" s="26">
        <f t="shared" si="53"/>
        <v>0</v>
      </c>
      <c r="AT93" s="26">
        <f t="shared" si="54"/>
        <v>0</v>
      </c>
      <c r="AU93" s="26">
        <f t="shared" si="55"/>
        <v>0</v>
      </c>
      <c r="AV93" s="26">
        <f t="shared" si="56"/>
        <v>0</v>
      </c>
      <c r="AW93" s="26">
        <f t="shared" si="57"/>
        <v>0</v>
      </c>
      <c r="AX93" s="26">
        <f t="shared" si="58"/>
        <v>0</v>
      </c>
      <c r="AY93" s="26">
        <f t="shared" si="59"/>
        <v>0</v>
      </c>
      <c r="AZ93" s="26">
        <f t="shared" si="60"/>
        <v>0</v>
      </c>
      <c r="BA93" s="26"/>
      <c r="BB93" s="26"/>
      <c r="BC93" s="26"/>
      <c r="BD93" s="26">
        <f t="shared" si="61"/>
        <v>0</v>
      </c>
      <c r="BE93" s="26">
        <f t="shared" si="62"/>
        <v>0</v>
      </c>
      <c r="BF93" s="26">
        <f t="shared" si="63"/>
        <v>0</v>
      </c>
      <c r="BG93" s="26"/>
      <c r="BH93" s="26">
        <f t="shared" si="64"/>
        <v>0</v>
      </c>
      <c r="BI93" s="26">
        <f t="shared" si="65"/>
        <v>0</v>
      </c>
      <c r="BJ93" s="26">
        <f t="shared" si="66"/>
        <v>0</v>
      </c>
      <c r="BK93" s="26">
        <f t="shared" si="67"/>
        <v>0</v>
      </c>
      <c r="BL93" s="26">
        <f t="shared" si="68"/>
        <v>0</v>
      </c>
      <c r="BM93" s="26">
        <f t="shared" si="69"/>
        <v>0</v>
      </c>
      <c r="BN93" s="161">
        <f t="shared" si="70"/>
        <v>0</v>
      </c>
    </row>
    <row r="94" spans="1:66" ht="27" customHeight="1">
      <c r="B94" s="174"/>
      <c r="C94" s="214"/>
      <c r="D94" s="48"/>
      <c r="E94" s="48"/>
      <c r="F94" s="54"/>
      <c r="G94" s="60"/>
      <c r="H94" s="60"/>
      <c r="I94" s="56"/>
      <c r="J94" s="46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161"/>
      <c r="AN94" s="26">
        <f t="shared" si="48"/>
        <v>0</v>
      </c>
      <c r="AO94" s="26">
        <f t="shared" si="49"/>
        <v>0</v>
      </c>
      <c r="AP94" s="26">
        <f t="shared" si="50"/>
        <v>0</v>
      </c>
      <c r="AQ94" s="26">
        <f t="shared" si="51"/>
        <v>0</v>
      </c>
      <c r="AR94" s="26">
        <f t="shared" si="52"/>
        <v>0</v>
      </c>
      <c r="AS94" s="26">
        <f t="shared" si="53"/>
        <v>0</v>
      </c>
      <c r="AT94" s="26">
        <f t="shared" si="54"/>
        <v>0</v>
      </c>
      <c r="AU94" s="26">
        <f t="shared" si="55"/>
        <v>0</v>
      </c>
      <c r="AV94" s="26">
        <f t="shared" si="56"/>
        <v>0</v>
      </c>
      <c r="AW94" s="26">
        <f t="shared" si="57"/>
        <v>0</v>
      </c>
      <c r="AX94" s="26">
        <f t="shared" si="58"/>
        <v>0</v>
      </c>
      <c r="AY94" s="26">
        <f t="shared" si="59"/>
        <v>0</v>
      </c>
      <c r="AZ94" s="26">
        <f t="shared" si="60"/>
        <v>0</v>
      </c>
      <c r="BA94" s="26"/>
      <c r="BB94" s="26"/>
      <c r="BC94" s="26"/>
      <c r="BD94" s="26">
        <f t="shared" si="61"/>
        <v>0</v>
      </c>
      <c r="BE94" s="26">
        <f t="shared" si="62"/>
        <v>0</v>
      </c>
      <c r="BF94" s="26">
        <f t="shared" si="63"/>
        <v>0</v>
      </c>
      <c r="BG94" s="26"/>
      <c r="BH94" s="26">
        <f t="shared" si="64"/>
        <v>0</v>
      </c>
      <c r="BI94" s="26">
        <f t="shared" si="65"/>
        <v>0</v>
      </c>
      <c r="BJ94" s="26">
        <f t="shared" si="66"/>
        <v>0</v>
      </c>
      <c r="BK94" s="26">
        <f t="shared" si="67"/>
        <v>0</v>
      </c>
      <c r="BL94" s="26">
        <f t="shared" si="68"/>
        <v>0</v>
      </c>
      <c r="BM94" s="26">
        <f t="shared" si="69"/>
        <v>0</v>
      </c>
      <c r="BN94" s="161">
        <f t="shared" si="70"/>
        <v>0</v>
      </c>
    </row>
    <row r="95" spans="1:66" ht="27" customHeight="1">
      <c r="B95" s="174"/>
      <c r="C95" s="214"/>
      <c r="D95" s="48"/>
      <c r="E95" s="48"/>
      <c r="F95" s="54"/>
      <c r="G95" s="60"/>
      <c r="H95" s="60"/>
      <c r="I95" s="56"/>
      <c r="J95" s="46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161"/>
      <c r="AN95" s="26">
        <f t="shared" si="48"/>
        <v>0</v>
      </c>
      <c r="AO95" s="26">
        <f t="shared" si="49"/>
        <v>0</v>
      </c>
      <c r="AP95" s="26">
        <f t="shared" si="50"/>
        <v>0</v>
      </c>
      <c r="AQ95" s="26">
        <f t="shared" si="51"/>
        <v>0</v>
      </c>
      <c r="AR95" s="26">
        <f t="shared" si="52"/>
        <v>0</v>
      </c>
      <c r="AS95" s="26">
        <f t="shared" si="53"/>
        <v>0</v>
      </c>
      <c r="AT95" s="26">
        <f t="shared" si="54"/>
        <v>0</v>
      </c>
      <c r="AU95" s="26">
        <f t="shared" si="55"/>
        <v>0</v>
      </c>
      <c r="AV95" s="26">
        <f t="shared" si="56"/>
        <v>0</v>
      </c>
      <c r="AW95" s="26">
        <f t="shared" si="57"/>
        <v>0</v>
      </c>
      <c r="AX95" s="26">
        <f t="shared" si="58"/>
        <v>0</v>
      </c>
      <c r="AY95" s="26">
        <f t="shared" si="59"/>
        <v>0</v>
      </c>
      <c r="AZ95" s="26">
        <f t="shared" si="60"/>
        <v>0</v>
      </c>
      <c r="BA95" s="26"/>
      <c r="BB95" s="26"/>
      <c r="BC95" s="26"/>
      <c r="BD95" s="26">
        <f t="shared" si="61"/>
        <v>0</v>
      </c>
      <c r="BE95" s="26">
        <f t="shared" si="62"/>
        <v>0</v>
      </c>
      <c r="BF95" s="26">
        <f t="shared" si="63"/>
        <v>0</v>
      </c>
      <c r="BG95" s="26"/>
      <c r="BH95" s="26">
        <f t="shared" si="64"/>
        <v>0</v>
      </c>
      <c r="BI95" s="26">
        <f t="shared" si="65"/>
        <v>0</v>
      </c>
      <c r="BJ95" s="26">
        <f t="shared" si="66"/>
        <v>0</v>
      </c>
      <c r="BK95" s="26">
        <f t="shared" si="67"/>
        <v>0</v>
      </c>
      <c r="BL95" s="26">
        <f t="shared" si="68"/>
        <v>0</v>
      </c>
      <c r="BM95" s="26">
        <f t="shared" si="69"/>
        <v>0</v>
      </c>
      <c r="BN95" s="161">
        <f t="shared" si="70"/>
        <v>0</v>
      </c>
    </row>
    <row r="96" spans="1:66" ht="27" customHeight="1">
      <c r="B96" s="174"/>
      <c r="C96" s="214"/>
      <c r="D96" s="48"/>
      <c r="E96" s="48"/>
      <c r="F96" s="54"/>
      <c r="G96" s="60"/>
      <c r="H96" s="60"/>
      <c r="I96" s="56"/>
      <c r="J96" s="46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161"/>
      <c r="AN96" s="26">
        <f t="shared" si="48"/>
        <v>0</v>
      </c>
      <c r="AO96" s="26">
        <f t="shared" si="49"/>
        <v>0</v>
      </c>
      <c r="AP96" s="26">
        <f t="shared" si="50"/>
        <v>0</v>
      </c>
      <c r="AQ96" s="26">
        <f t="shared" si="51"/>
        <v>0</v>
      </c>
      <c r="AR96" s="26">
        <f t="shared" si="52"/>
        <v>0</v>
      </c>
      <c r="AS96" s="26">
        <f t="shared" si="53"/>
        <v>0</v>
      </c>
      <c r="AT96" s="26">
        <f t="shared" si="54"/>
        <v>0</v>
      </c>
      <c r="AU96" s="26">
        <f t="shared" si="55"/>
        <v>0</v>
      </c>
      <c r="AV96" s="26">
        <f t="shared" si="56"/>
        <v>0</v>
      </c>
      <c r="AW96" s="26">
        <f t="shared" si="57"/>
        <v>0</v>
      </c>
      <c r="AX96" s="26">
        <f t="shared" si="58"/>
        <v>0</v>
      </c>
      <c r="AY96" s="26">
        <f t="shared" si="59"/>
        <v>0</v>
      </c>
      <c r="AZ96" s="26">
        <f t="shared" si="60"/>
        <v>0</v>
      </c>
      <c r="BA96" s="26"/>
      <c r="BB96" s="26"/>
      <c r="BC96" s="26"/>
      <c r="BD96" s="26">
        <f t="shared" si="61"/>
        <v>0</v>
      </c>
      <c r="BE96" s="26">
        <f t="shared" si="62"/>
        <v>0</v>
      </c>
      <c r="BF96" s="26">
        <f t="shared" si="63"/>
        <v>0</v>
      </c>
      <c r="BG96" s="26"/>
      <c r="BH96" s="26">
        <f t="shared" si="64"/>
        <v>0</v>
      </c>
      <c r="BI96" s="26">
        <f t="shared" si="65"/>
        <v>0</v>
      </c>
      <c r="BJ96" s="26">
        <f t="shared" si="66"/>
        <v>0</v>
      </c>
      <c r="BK96" s="26">
        <f t="shared" si="67"/>
        <v>0</v>
      </c>
      <c r="BL96" s="26">
        <f t="shared" si="68"/>
        <v>0</v>
      </c>
      <c r="BM96" s="26">
        <f t="shared" si="69"/>
        <v>0</v>
      </c>
      <c r="BN96" s="161">
        <f t="shared" si="70"/>
        <v>0</v>
      </c>
    </row>
    <row r="97" spans="2:66" ht="27" customHeight="1">
      <c r="B97" s="174"/>
      <c r="C97" s="214"/>
      <c r="D97" s="48"/>
      <c r="E97" s="48"/>
      <c r="F97" s="54"/>
      <c r="G97" s="60"/>
      <c r="H97" s="60"/>
      <c r="I97" s="56"/>
      <c r="J97" s="46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161"/>
      <c r="AN97" s="26">
        <f t="shared" si="48"/>
        <v>0</v>
      </c>
      <c r="AO97" s="26">
        <f t="shared" si="49"/>
        <v>0</v>
      </c>
      <c r="AP97" s="26">
        <f t="shared" si="50"/>
        <v>0</v>
      </c>
      <c r="AQ97" s="26">
        <f t="shared" si="51"/>
        <v>0</v>
      </c>
      <c r="AR97" s="26">
        <f t="shared" si="52"/>
        <v>0</v>
      </c>
      <c r="AS97" s="26">
        <f t="shared" si="53"/>
        <v>0</v>
      </c>
      <c r="AT97" s="26">
        <f t="shared" si="54"/>
        <v>0</v>
      </c>
      <c r="AU97" s="26">
        <f t="shared" si="55"/>
        <v>0</v>
      </c>
      <c r="AV97" s="26">
        <f t="shared" si="56"/>
        <v>0</v>
      </c>
      <c r="AW97" s="26">
        <f t="shared" si="57"/>
        <v>0</v>
      </c>
      <c r="AX97" s="26">
        <f t="shared" si="58"/>
        <v>0</v>
      </c>
      <c r="AY97" s="26">
        <f t="shared" si="59"/>
        <v>0</v>
      </c>
      <c r="AZ97" s="26">
        <f t="shared" si="60"/>
        <v>0</v>
      </c>
      <c r="BA97" s="26"/>
      <c r="BB97" s="26"/>
      <c r="BC97" s="26"/>
      <c r="BD97" s="26">
        <f t="shared" si="61"/>
        <v>0</v>
      </c>
      <c r="BE97" s="26">
        <f t="shared" si="62"/>
        <v>0</v>
      </c>
      <c r="BF97" s="26">
        <f t="shared" si="63"/>
        <v>0</v>
      </c>
      <c r="BG97" s="26"/>
      <c r="BH97" s="26">
        <f t="shared" si="64"/>
        <v>0</v>
      </c>
      <c r="BI97" s="26">
        <f t="shared" si="65"/>
        <v>0</v>
      </c>
      <c r="BJ97" s="26">
        <f t="shared" si="66"/>
        <v>0</v>
      </c>
      <c r="BK97" s="26">
        <f t="shared" si="67"/>
        <v>0</v>
      </c>
      <c r="BL97" s="26">
        <f t="shared" si="68"/>
        <v>0</v>
      </c>
      <c r="BM97" s="26">
        <f t="shared" si="69"/>
        <v>0</v>
      </c>
      <c r="BN97" s="161">
        <f t="shared" si="70"/>
        <v>0</v>
      </c>
    </row>
    <row r="98" spans="2:66" ht="27" customHeight="1">
      <c r="B98" s="174"/>
      <c r="C98" s="214"/>
      <c r="D98" s="48"/>
      <c r="E98" s="48"/>
      <c r="F98" s="54"/>
      <c r="G98" s="60"/>
      <c r="H98" s="60"/>
      <c r="I98" s="56"/>
      <c r="J98" s="46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161"/>
      <c r="AN98" s="26">
        <f t="shared" si="48"/>
        <v>0</v>
      </c>
      <c r="AO98" s="26">
        <f t="shared" si="49"/>
        <v>0</v>
      </c>
      <c r="AP98" s="26">
        <f t="shared" si="50"/>
        <v>0</v>
      </c>
      <c r="AQ98" s="26">
        <f t="shared" si="51"/>
        <v>0</v>
      </c>
      <c r="AR98" s="26">
        <f t="shared" si="52"/>
        <v>0</v>
      </c>
      <c r="AS98" s="26">
        <f t="shared" si="53"/>
        <v>0</v>
      </c>
      <c r="AT98" s="26">
        <f t="shared" si="54"/>
        <v>0</v>
      </c>
      <c r="AU98" s="26">
        <f t="shared" si="55"/>
        <v>0</v>
      </c>
      <c r="AV98" s="26">
        <f t="shared" si="56"/>
        <v>0</v>
      </c>
      <c r="AW98" s="26">
        <f t="shared" si="57"/>
        <v>0</v>
      </c>
      <c r="AX98" s="26">
        <f t="shared" si="58"/>
        <v>0</v>
      </c>
      <c r="AY98" s="26">
        <f t="shared" si="59"/>
        <v>0</v>
      </c>
      <c r="AZ98" s="26">
        <f t="shared" si="60"/>
        <v>0</v>
      </c>
      <c r="BA98" s="26"/>
      <c r="BB98" s="26"/>
      <c r="BC98" s="26"/>
      <c r="BD98" s="26">
        <f t="shared" si="61"/>
        <v>0</v>
      </c>
      <c r="BE98" s="26">
        <f t="shared" si="62"/>
        <v>0</v>
      </c>
      <c r="BF98" s="26">
        <f t="shared" si="63"/>
        <v>0</v>
      </c>
      <c r="BG98" s="26"/>
      <c r="BH98" s="26">
        <f t="shared" si="64"/>
        <v>0</v>
      </c>
      <c r="BI98" s="26">
        <f t="shared" si="65"/>
        <v>0</v>
      </c>
      <c r="BJ98" s="26">
        <f t="shared" si="66"/>
        <v>0</v>
      </c>
      <c r="BK98" s="26">
        <f t="shared" si="67"/>
        <v>0</v>
      </c>
      <c r="BL98" s="26">
        <f t="shared" si="68"/>
        <v>0</v>
      </c>
      <c r="BM98" s="26">
        <f t="shared" si="69"/>
        <v>0</v>
      </c>
      <c r="BN98" s="161">
        <f t="shared" si="70"/>
        <v>0</v>
      </c>
    </row>
    <row r="99" spans="2:66" ht="27" customHeight="1">
      <c r="B99" s="174"/>
      <c r="C99" s="214"/>
      <c r="D99" s="48"/>
      <c r="E99" s="48"/>
      <c r="F99" s="54"/>
      <c r="G99" s="60"/>
      <c r="H99" s="60"/>
      <c r="I99" s="56"/>
      <c r="J99" s="46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161"/>
      <c r="AN99" s="26">
        <f t="shared" si="48"/>
        <v>0</v>
      </c>
      <c r="AO99" s="26">
        <f t="shared" si="49"/>
        <v>0</v>
      </c>
      <c r="AP99" s="26">
        <f t="shared" si="50"/>
        <v>0</v>
      </c>
      <c r="AQ99" s="26">
        <f t="shared" si="51"/>
        <v>0</v>
      </c>
      <c r="AR99" s="26">
        <f t="shared" si="52"/>
        <v>0</v>
      </c>
      <c r="AS99" s="26">
        <f t="shared" si="53"/>
        <v>0</v>
      </c>
      <c r="AT99" s="26">
        <f t="shared" si="54"/>
        <v>0</v>
      </c>
      <c r="AU99" s="26">
        <f t="shared" si="55"/>
        <v>0</v>
      </c>
      <c r="AV99" s="26">
        <f t="shared" si="56"/>
        <v>0</v>
      </c>
      <c r="AW99" s="26">
        <f t="shared" si="57"/>
        <v>0</v>
      </c>
      <c r="AX99" s="26">
        <f t="shared" si="58"/>
        <v>0</v>
      </c>
      <c r="AY99" s="26">
        <f t="shared" si="59"/>
        <v>0</v>
      </c>
      <c r="AZ99" s="26">
        <f t="shared" si="60"/>
        <v>0</v>
      </c>
      <c r="BA99" s="26"/>
      <c r="BB99" s="26"/>
      <c r="BC99" s="26"/>
      <c r="BD99" s="26">
        <f t="shared" si="61"/>
        <v>0</v>
      </c>
      <c r="BE99" s="26">
        <f t="shared" si="62"/>
        <v>0</v>
      </c>
      <c r="BF99" s="26">
        <f t="shared" si="63"/>
        <v>0</v>
      </c>
      <c r="BG99" s="26"/>
      <c r="BH99" s="26">
        <f t="shared" si="64"/>
        <v>0</v>
      </c>
      <c r="BI99" s="26">
        <f t="shared" si="65"/>
        <v>0</v>
      </c>
      <c r="BJ99" s="26">
        <f t="shared" si="66"/>
        <v>0</v>
      </c>
      <c r="BK99" s="26">
        <f t="shared" si="67"/>
        <v>0</v>
      </c>
      <c r="BL99" s="26">
        <f t="shared" si="68"/>
        <v>0</v>
      </c>
      <c r="BM99" s="26">
        <f t="shared" si="69"/>
        <v>0</v>
      </c>
      <c r="BN99" s="161">
        <f t="shared" si="70"/>
        <v>0</v>
      </c>
    </row>
    <row r="100" spans="2:66" ht="27" customHeight="1">
      <c r="B100" s="174"/>
      <c r="C100" s="214"/>
      <c r="D100" s="48"/>
      <c r="E100" s="48"/>
      <c r="F100" s="54"/>
      <c r="G100" s="60"/>
      <c r="H100" s="60"/>
      <c r="I100" s="56"/>
      <c r="J100" s="46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161"/>
      <c r="AN100" s="26">
        <f t="shared" si="48"/>
        <v>0</v>
      </c>
      <c r="AO100" s="26">
        <f t="shared" si="49"/>
        <v>0</v>
      </c>
      <c r="AP100" s="26">
        <f t="shared" si="50"/>
        <v>0</v>
      </c>
      <c r="AQ100" s="26">
        <f t="shared" si="51"/>
        <v>0</v>
      </c>
      <c r="AR100" s="26">
        <f t="shared" si="52"/>
        <v>0</v>
      </c>
      <c r="AS100" s="26">
        <f t="shared" si="53"/>
        <v>0</v>
      </c>
      <c r="AT100" s="26">
        <f t="shared" si="54"/>
        <v>0</v>
      </c>
      <c r="AU100" s="26">
        <f t="shared" si="55"/>
        <v>0</v>
      </c>
      <c r="AV100" s="26">
        <f t="shared" si="56"/>
        <v>0</v>
      </c>
      <c r="AW100" s="26">
        <f t="shared" si="57"/>
        <v>0</v>
      </c>
      <c r="AX100" s="26">
        <f t="shared" si="58"/>
        <v>0</v>
      </c>
      <c r="AY100" s="26">
        <f t="shared" si="59"/>
        <v>0</v>
      </c>
      <c r="AZ100" s="26">
        <f t="shared" si="60"/>
        <v>0</v>
      </c>
      <c r="BA100" s="26"/>
      <c r="BB100" s="26"/>
      <c r="BC100" s="26"/>
      <c r="BD100" s="26">
        <f t="shared" si="61"/>
        <v>0</v>
      </c>
      <c r="BE100" s="26">
        <f t="shared" si="62"/>
        <v>0</v>
      </c>
      <c r="BF100" s="26">
        <f t="shared" si="63"/>
        <v>0</v>
      </c>
      <c r="BG100" s="26"/>
      <c r="BH100" s="26">
        <f t="shared" si="64"/>
        <v>0</v>
      </c>
      <c r="BI100" s="26">
        <f t="shared" si="65"/>
        <v>0</v>
      </c>
      <c r="BJ100" s="26">
        <f t="shared" si="66"/>
        <v>0</v>
      </c>
      <c r="BK100" s="26">
        <f t="shared" si="67"/>
        <v>0</v>
      </c>
      <c r="BL100" s="26">
        <f t="shared" si="68"/>
        <v>0</v>
      </c>
      <c r="BM100" s="26">
        <f t="shared" si="69"/>
        <v>0</v>
      </c>
      <c r="BN100" s="161">
        <f t="shared" si="70"/>
        <v>0</v>
      </c>
    </row>
    <row r="101" spans="2:66" ht="27" customHeight="1">
      <c r="B101" s="174"/>
      <c r="C101" s="214"/>
      <c r="D101" s="48"/>
      <c r="E101" s="48"/>
      <c r="F101" s="54"/>
      <c r="G101" s="60"/>
      <c r="H101" s="60"/>
      <c r="I101" s="56"/>
      <c r="J101" s="46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161"/>
      <c r="AN101" s="26">
        <f t="shared" si="48"/>
        <v>0</v>
      </c>
      <c r="AO101" s="26">
        <f t="shared" si="49"/>
        <v>0</v>
      </c>
      <c r="AP101" s="26">
        <f t="shared" si="50"/>
        <v>0</v>
      </c>
      <c r="AQ101" s="26">
        <f t="shared" si="51"/>
        <v>0</v>
      </c>
      <c r="AR101" s="26">
        <f t="shared" si="52"/>
        <v>0</v>
      </c>
      <c r="AS101" s="26">
        <f t="shared" si="53"/>
        <v>0</v>
      </c>
      <c r="AT101" s="26">
        <f t="shared" si="54"/>
        <v>0</v>
      </c>
      <c r="AU101" s="26">
        <f t="shared" si="55"/>
        <v>0</v>
      </c>
      <c r="AV101" s="26">
        <f t="shared" si="56"/>
        <v>0</v>
      </c>
      <c r="AW101" s="26">
        <f t="shared" si="57"/>
        <v>0</v>
      </c>
      <c r="AX101" s="26">
        <f t="shared" si="58"/>
        <v>0</v>
      </c>
      <c r="AY101" s="26">
        <f t="shared" si="59"/>
        <v>0</v>
      </c>
      <c r="AZ101" s="26">
        <f t="shared" si="60"/>
        <v>0</v>
      </c>
      <c r="BA101" s="26"/>
      <c r="BB101" s="26"/>
      <c r="BC101" s="26"/>
      <c r="BD101" s="26">
        <f t="shared" si="61"/>
        <v>0</v>
      </c>
      <c r="BE101" s="26">
        <f t="shared" si="62"/>
        <v>0</v>
      </c>
      <c r="BF101" s="26">
        <f t="shared" si="63"/>
        <v>0</v>
      </c>
      <c r="BG101" s="26"/>
      <c r="BH101" s="26">
        <f t="shared" si="64"/>
        <v>0</v>
      </c>
      <c r="BI101" s="26">
        <f t="shared" si="65"/>
        <v>0</v>
      </c>
      <c r="BJ101" s="26">
        <f t="shared" si="66"/>
        <v>0</v>
      </c>
      <c r="BK101" s="26">
        <f t="shared" si="67"/>
        <v>0</v>
      </c>
      <c r="BL101" s="26">
        <f t="shared" si="68"/>
        <v>0</v>
      </c>
      <c r="BM101" s="26">
        <f t="shared" si="69"/>
        <v>0</v>
      </c>
      <c r="BN101" s="161">
        <f t="shared" si="70"/>
        <v>0</v>
      </c>
    </row>
    <row r="102" spans="2:66" ht="27" customHeight="1">
      <c r="B102" s="174"/>
      <c r="C102" s="214"/>
      <c r="D102" s="48"/>
      <c r="E102" s="48"/>
      <c r="F102" s="54"/>
      <c r="G102" s="60"/>
      <c r="H102" s="60"/>
      <c r="I102" s="56"/>
      <c r="J102" s="46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161"/>
      <c r="AN102" s="26">
        <f t="shared" si="48"/>
        <v>0</v>
      </c>
      <c r="AO102" s="26">
        <f t="shared" si="49"/>
        <v>0</v>
      </c>
      <c r="AP102" s="26">
        <f t="shared" si="50"/>
        <v>0</v>
      </c>
      <c r="AQ102" s="26">
        <f t="shared" si="51"/>
        <v>0</v>
      </c>
      <c r="AR102" s="26">
        <f t="shared" si="52"/>
        <v>0</v>
      </c>
      <c r="AS102" s="26">
        <f t="shared" si="53"/>
        <v>0</v>
      </c>
      <c r="AT102" s="26">
        <f t="shared" si="54"/>
        <v>0</v>
      </c>
      <c r="AU102" s="26">
        <f t="shared" si="55"/>
        <v>0</v>
      </c>
      <c r="AV102" s="26">
        <f t="shared" si="56"/>
        <v>0</v>
      </c>
      <c r="AW102" s="26">
        <f t="shared" si="57"/>
        <v>0</v>
      </c>
      <c r="AX102" s="26">
        <f t="shared" si="58"/>
        <v>0</v>
      </c>
      <c r="AY102" s="26">
        <f t="shared" si="59"/>
        <v>0</v>
      </c>
      <c r="AZ102" s="26">
        <f t="shared" si="60"/>
        <v>0</v>
      </c>
      <c r="BA102" s="26"/>
      <c r="BB102" s="26"/>
      <c r="BC102" s="26"/>
      <c r="BD102" s="26">
        <f t="shared" si="61"/>
        <v>0</v>
      </c>
      <c r="BE102" s="26">
        <f t="shared" si="62"/>
        <v>0</v>
      </c>
      <c r="BF102" s="26">
        <f t="shared" si="63"/>
        <v>0</v>
      </c>
      <c r="BG102" s="26"/>
      <c r="BH102" s="26">
        <f t="shared" si="64"/>
        <v>0</v>
      </c>
      <c r="BI102" s="26">
        <f t="shared" si="65"/>
        <v>0</v>
      </c>
      <c r="BJ102" s="26">
        <f t="shared" si="66"/>
        <v>0</v>
      </c>
      <c r="BK102" s="26">
        <f t="shared" si="67"/>
        <v>0</v>
      </c>
      <c r="BL102" s="26">
        <f t="shared" si="68"/>
        <v>0</v>
      </c>
      <c r="BM102" s="26">
        <f t="shared" si="69"/>
        <v>0</v>
      </c>
      <c r="BN102" s="161">
        <f t="shared" si="70"/>
        <v>0</v>
      </c>
    </row>
    <row r="103" spans="2:66" ht="27" customHeight="1">
      <c r="B103" s="174"/>
      <c r="C103" s="214"/>
      <c r="D103" s="48"/>
      <c r="E103" s="48"/>
      <c r="F103" s="54"/>
      <c r="G103" s="60"/>
      <c r="H103" s="60"/>
      <c r="I103" s="56"/>
      <c r="J103" s="46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161"/>
      <c r="AN103" s="26">
        <f t="shared" si="48"/>
        <v>0</v>
      </c>
      <c r="AO103" s="26">
        <f t="shared" si="49"/>
        <v>0</v>
      </c>
      <c r="AP103" s="26">
        <f t="shared" si="50"/>
        <v>0</v>
      </c>
      <c r="AQ103" s="26">
        <f t="shared" si="51"/>
        <v>0</v>
      </c>
      <c r="AR103" s="26">
        <f t="shared" si="52"/>
        <v>0</v>
      </c>
      <c r="AS103" s="26">
        <f t="shared" si="53"/>
        <v>0</v>
      </c>
      <c r="AT103" s="26">
        <f t="shared" si="54"/>
        <v>0</v>
      </c>
      <c r="AU103" s="26">
        <f t="shared" si="55"/>
        <v>0</v>
      </c>
      <c r="AV103" s="26">
        <f t="shared" si="56"/>
        <v>0</v>
      </c>
      <c r="AW103" s="26">
        <f t="shared" si="57"/>
        <v>0</v>
      </c>
      <c r="AX103" s="26">
        <f t="shared" si="58"/>
        <v>0</v>
      </c>
      <c r="AY103" s="26">
        <f t="shared" si="59"/>
        <v>0</v>
      </c>
      <c r="AZ103" s="26">
        <f t="shared" si="60"/>
        <v>0</v>
      </c>
      <c r="BA103" s="26"/>
      <c r="BB103" s="26"/>
      <c r="BC103" s="26"/>
      <c r="BD103" s="26">
        <f t="shared" si="61"/>
        <v>0</v>
      </c>
      <c r="BE103" s="26">
        <f t="shared" si="62"/>
        <v>0</v>
      </c>
      <c r="BF103" s="26">
        <f t="shared" si="63"/>
        <v>0</v>
      </c>
      <c r="BG103" s="26"/>
      <c r="BH103" s="26">
        <f t="shared" si="64"/>
        <v>0</v>
      </c>
      <c r="BI103" s="26">
        <f t="shared" si="65"/>
        <v>0</v>
      </c>
      <c r="BJ103" s="26">
        <f t="shared" si="66"/>
        <v>0</v>
      </c>
      <c r="BK103" s="26">
        <f t="shared" si="67"/>
        <v>0</v>
      </c>
      <c r="BL103" s="26">
        <f t="shared" si="68"/>
        <v>0</v>
      </c>
      <c r="BM103" s="26">
        <f t="shared" si="69"/>
        <v>0</v>
      </c>
      <c r="BN103" s="161">
        <f t="shared" si="70"/>
        <v>0</v>
      </c>
    </row>
    <row r="104" spans="2:66" ht="27" customHeight="1">
      <c r="B104" s="174"/>
      <c r="C104" s="214"/>
      <c r="D104" s="48"/>
      <c r="E104" s="48"/>
      <c r="F104" s="54"/>
      <c r="G104" s="60"/>
      <c r="H104" s="60"/>
      <c r="I104" s="56"/>
      <c r="J104" s="46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161"/>
      <c r="AN104" s="26">
        <f t="shared" si="48"/>
        <v>0</v>
      </c>
      <c r="AO104" s="26">
        <f t="shared" si="49"/>
        <v>0</v>
      </c>
      <c r="AP104" s="26">
        <f t="shared" si="50"/>
        <v>0</v>
      </c>
      <c r="AQ104" s="26">
        <f t="shared" si="51"/>
        <v>0</v>
      </c>
      <c r="AR104" s="26">
        <f t="shared" si="52"/>
        <v>0</v>
      </c>
      <c r="AS104" s="26">
        <f t="shared" si="53"/>
        <v>0</v>
      </c>
      <c r="AT104" s="26">
        <f t="shared" si="54"/>
        <v>0</v>
      </c>
      <c r="AU104" s="26">
        <f t="shared" si="55"/>
        <v>0</v>
      </c>
      <c r="AV104" s="26">
        <f t="shared" si="56"/>
        <v>0</v>
      </c>
      <c r="AW104" s="26">
        <f t="shared" si="57"/>
        <v>0</v>
      </c>
      <c r="AX104" s="26">
        <f t="shared" si="58"/>
        <v>0</v>
      </c>
      <c r="AY104" s="26">
        <f t="shared" si="59"/>
        <v>0</v>
      </c>
      <c r="AZ104" s="26">
        <f t="shared" si="60"/>
        <v>0</v>
      </c>
      <c r="BA104" s="26"/>
      <c r="BB104" s="26"/>
      <c r="BC104" s="26"/>
      <c r="BD104" s="26">
        <f t="shared" si="61"/>
        <v>0</v>
      </c>
      <c r="BE104" s="26">
        <f t="shared" si="62"/>
        <v>0</v>
      </c>
      <c r="BF104" s="26">
        <f t="shared" si="63"/>
        <v>0</v>
      </c>
      <c r="BG104" s="26"/>
      <c r="BH104" s="26">
        <f t="shared" si="64"/>
        <v>0</v>
      </c>
      <c r="BI104" s="26">
        <f t="shared" si="65"/>
        <v>0</v>
      </c>
      <c r="BJ104" s="26">
        <f t="shared" si="66"/>
        <v>0</v>
      </c>
      <c r="BK104" s="26">
        <f t="shared" si="67"/>
        <v>0</v>
      </c>
      <c r="BL104" s="26">
        <f t="shared" si="68"/>
        <v>0</v>
      </c>
      <c r="BM104" s="26">
        <f t="shared" si="69"/>
        <v>0</v>
      </c>
      <c r="BN104" s="161">
        <f t="shared" si="70"/>
        <v>0</v>
      </c>
    </row>
    <row r="105" spans="2:66" ht="27" customHeight="1">
      <c r="B105" s="174"/>
      <c r="C105" s="214"/>
      <c r="D105" s="48"/>
      <c r="E105" s="48"/>
      <c r="F105" s="54"/>
      <c r="G105" s="60"/>
      <c r="H105" s="60"/>
      <c r="I105" s="56"/>
      <c r="J105" s="46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161"/>
      <c r="AN105" s="26">
        <f t="shared" si="48"/>
        <v>0</v>
      </c>
      <c r="AO105" s="26">
        <f t="shared" si="49"/>
        <v>0</v>
      </c>
      <c r="AP105" s="26">
        <f t="shared" si="50"/>
        <v>0</v>
      </c>
      <c r="AQ105" s="26">
        <f t="shared" si="51"/>
        <v>0</v>
      </c>
      <c r="AR105" s="26">
        <f t="shared" si="52"/>
        <v>0</v>
      </c>
      <c r="AS105" s="26">
        <f t="shared" si="53"/>
        <v>0</v>
      </c>
      <c r="AT105" s="26">
        <f t="shared" si="54"/>
        <v>0</v>
      </c>
      <c r="AU105" s="26">
        <f t="shared" si="55"/>
        <v>0</v>
      </c>
      <c r="AV105" s="26">
        <f t="shared" si="56"/>
        <v>0</v>
      </c>
      <c r="AW105" s="26">
        <f t="shared" si="57"/>
        <v>0</v>
      </c>
      <c r="AX105" s="26">
        <f t="shared" si="58"/>
        <v>0</v>
      </c>
      <c r="AY105" s="26">
        <f t="shared" si="59"/>
        <v>0</v>
      </c>
      <c r="AZ105" s="26">
        <f t="shared" si="60"/>
        <v>0</v>
      </c>
      <c r="BA105" s="26"/>
      <c r="BB105" s="26"/>
      <c r="BC105" s="26"/>
      <c r="BD105" s="26">
        <f t="shared" si="61"/>
        <v>0</v>
      </c>
      <c r="BE105" s="26">
        <f t="shared" si="62"/>
        <v>0</v>
      </c>
      <c r="BF105" s="26">
        <f t="shared" si="63"/>
        <v>0</v>
      </c>
      <c r="BG105" s="26"/>
      <c r="BH105" s="26">
        <f t="shared" si="64"/>
        <v>0</v>
      </c>
      <c r="BI105" s="26">
        <f t="shared" si="65"/>
        <v>0</v>
      </c>
      <c r="BJ105" s="26">
        <f t="shared" si="66"/>
        <v>0</v>
      </c>
      <c r="BK105" s="26">
        <f t="shared" si="67"/>
        <v>0</v>
      </c>
      <c r="BL105" s="26">
        <f t="shared" si="68"/>
        <v>0</v>
      </c>
      <c r="BM105" s="26">
        <f t="shared" si="69"/>
        <v>0</v>
      </c>
      <c r="BN105" s="161">
        <f t="shared" si="70"/>
        <v>0</v>
      </c>
    </row>
    <row r="106" spans="2:66" ht="27" customHeight="1">
      <c r="B106" s="174"/>
      <c r="C106" s="214"/>
      <c r="D106" s="48"/>
      <c r="E106" s="48"/>
      <c r="F106" s="54"/>
      <c r="G106" s="60"/>
      <c r="H106" s="60"/>
      <c r="I106" s="56"/>
      <c r="J106" s="46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161"/>
      <c r="AN106" s="26">
        <f t="shared" si="48"/>
        <v>0</v>
      </c>
      <c r="AO106" s="26">
        <f t="shared" si="49"/>
        <v>0</v>
      </c>
      <c r="AP106" s="26">
        <f t="shared" si="50"/>
        <v>0</v>
      </c>
      <c r="AQ106" s="26">
        <f t="shared" si="51"/>
        <v>0</v>
      </c>
      <c r="AR106" s="26">
        <f t="shared" si="52"/>
        <v>0</v>
      </c>
      <c r="AS106" s="26">
        <f t="shared" si="53"/>
        <v>0</v>
      </c>
      <c r="AT106" s="26">
        <f t="shared" si="54"/>
        <v>0</v>
      </c>
      <c r="AU106" s="26">
        <f t="shared" si="55"/>
        <v>0</v>
      </c>
      <c r="AV106" s="26">
        <f t="shared" si="56"/>
        <v>0</v>
      </c>
      <c r="AW106" s="26">
        <f t="shared" si="57"/>
        <v>0</v>
      </c>
      <c r="AX106" s="26">
        <f t="shared" si="58"/>
        <v>0</v>
      </c>
      <c r="AY106" s="26">
        <f t="shared" si="59"/>
        <v>0</v>
      </c>
      <c r="AZ106" s="26">
        <f t="shared" si="60"/>
        <v>0</v>
      </c>
      <c r="BA106" s="26"/>
      <c r="BB106" s="26"/>
      <c r="BC106" s="26"/>
      <c r="BD106" s="26">
        <f t="shared" si="61"/>
        <v>0</v>
      </c>
      <c r="BE106" s="26">
        <f t="shared" si="62"/>
        <v>0</v>
      </c>
      <c r="BF106" s="26">
        <f t="shared" si="63"/>
        <v>0</v>
      </c>
      <c r="BG106" s="26"/>
      <c r="BH106" s="26">
        <f t="shared" si="64"/>
        <v>0</v>
      </c>
      <c r="BI106" s="26">
        <f t="shared" si="65"/>
        <v>0</v>
      </c>
      <c r="BJ106" s="26">
        <f t="shared" si="66"/>
        <v>0</v>
      </c>
      <c r="BK106" s="26">
        <f t="shared" si="67"/>
        <v>0</v>
      </c>
      <c r="BL106" s="26">
        <f t="shared" si="68"/>
        <v>0</v>
      </c>
      <c r="BM106" s="26">
        <f t="shared" si="69"/>
        <v>0</v>
      </c>
      <c r="BN106" s="161">
        <f t="shared" si="70"/>
        <v>0</v>
      </c>
    </row>
    <row r="107" spans="2:66" ht="27" customHeight="1">
      <c r="B107" s="174"/>
      <c r="C107" s="214"/>
      <c r="D107" s="48"/>
      <c r="E107" s="48"/>
      <c r="F107" s="54"/>
      <c r="G107" s="60"/>
      <c r="H107" s="60"/>
      <c r="I107" s="56"/>
      <c r="J107" s="46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161"/>
      <c r="AN107" s="26">
        <f t="shared" si="48"/>
        <v>0</v>
      </c>
      <c r="AO107" s="26">
        <f t="shared" si="49"/>
        <v>0</v>
      </c>
      <c r="AP107" s="26">
        <f t="shared" si="50"/>
        <v>0</v>
      </c>
      <c r="AQ107" s="26">
        <f t="shared" si="51"/>
        <v>0</v>
      </c>
      <c r="AR107" s="26">
        <f t="shared" si="52"/>
        <v>0</v>
      </c>
      <c r="AS107" s="26">
        <f t="shared" si="53"/>
        <v>0</v>
      </c>
      <c r="AT107" s="26">
        <f t="shared" si="54"/>
        <v>0</v>
      </c>
      <c r="AU107" s="26">
        <f t="shared" si="55"/>
        <v>0</v>
      </c>
      <c r="AV107" s="26">
        <f t="shared" si="56"/>
        <v>0</v>
      </c>
      <c r="AW107" s="26">
        <f t="shared" si="57"/>
        <v>0</v>
      </c>
      <c r="AX107" s="26">
        <f t="shared" si="58"/>
        <v>0</v>
      </c>
      <c r="AY107" s="26">
        <f t="shared" si="59"/>
        <v>0</v>
      </c>
      <c r="AZ107" s="26">
        <f t="shared" si="60"/>
        <v>0</v>
      </c>
      <c r="BA107" s="26"/>
      <c r="BB107" s="26"/>
      <c r="BC107" s="26"/>
      <c r="BD107" s="26">
        <f t="shared" si="61"/>
        <v>0</v>
      </c>
      <c r="BE107" s="26">
        <f t="shared" si="62"/>
        <v>0</v>
      </c>
      <c r="BF107" s="26">
        <f t="shared" si="63"/>
        <v>0</v>
      </c>
      <c r="BG107" s="26"/>
      <c r="BH107" s="26">
        <f t="shared" si="64"/>
        <v>0</v>
      </c>
      <c r="BI107" s="26">
        <f t="shared" si="65"/>
        <v>0</v>
      </c>
      <c r="BJ107" s="26">
        <f t="shared" si="66"/>
        <v>0</v>
      </c>
      <c r="BK107" s="26">
        <f t="shared" si="67"/>
        <v>0</v>
      </c>
      <c r="BL107" s="26">
        <f t="shared" si="68"/>
        <v>0</v>
      </c>
      <c r="BM107" s="26">
        <f t="shared" si="69"/>
        <v>0</v>
      </c>
      <c r="BN107" s="161">
        <f t="shared" si="70"/>
        <v>0</v>
      </c>
    </row>
    <row r="108" spans="2:66" ht="27" customHeight="1">
      <c r="B108" s="174"/>
      <c r="C108" s="214"/>
      <c r="D108" s="48"/>
      <c r="E108" s="48"/>
      <c r="F108" s="54"/>
      <c r="G108" s="60"/>
      <c r="H108" s="60"/>
      <c r="I108" s="56"/>
      <c r="J108" s="46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161"/>
      <c r="AN108" s="26">
        <f t="shared" si="48"/>
        <v>0</v>
      </c>
      <c r="AO108" s="26">
        <f t="shared" si="49"/>
        <v>0</v>
      </c>
      <c r="AP108" s="26">
        <f t="shared" si="50"/>
        <v>0</v>
      </c>
      <c r="AQ108" s="26">
        <f t="shared" si="51"/>
        <v>0</v>
      </c>
      <c r="AR108" s="26">
        <f t="shared" si="52"/>
        <v>0</v>
      </c>
      <c r="AS108" s="26">
        <f t="shared" si="53"/>
        <v>0</v>
      </c>
      <c r="AT108" s="26">
        <f t="shared" si="54"/>
        <v>0</v>
      </c>
      <c r="AU108" s="26">
        <f t="shared" si="55"/>
        <v>0</v>
      </c>
      <c r="AV108" s="26">
        <f t="shared" si="56"/>
        <v>0</v>
      </c>
      <c r="AW108" s="26">
        <f t="shared" si="57"/>
        <v>0</v>
      </c>
      <c r="AX108" s="26">
        <f t="shared" si="58"/>
        <v>0</v>
      </c>
      <c r="AY108" s="26">
        <f t="shared" si="59"/>
        <v>0</v>
      </c>
      <c r="AZ108" s="26">
        <f t="shared" si="60"/>
        <v>0</v>
      </c>
      <c r="BA108" s="26"/>
      <c r="BB108" s="26"/>
      <c r="BC108" s="26"/>
      <c r="BD108" s="26">
        <f t="shared" si="61"/>
        <v>0</v>
      </c>
      <c r="BE108" s="26">
        <f t="shared" si="62"/>
        <v>0</v>
      </c>
      <c r="BF108" s="26">
        <f t="shared" si="63"/>
        <v>0</v>
      </c>
      <c r="BG108" s="26"/>
      <c r="BH108" s="26">
        <f t="shared" si="64"/>
        <v>0</v>
      </c>
      <c r="BI108" s="26">
        <f t="shared" si="65"/>
        <v>0</v>
      </c>
      <c r="BJ108" s="26">
        <f t="shared" si="66"/>
        <v>0</v>
      </c>
      <c r="BK108" s="26">
        <f t="shared" si="67"/>
        <v>0</v>
      </c>
      <c r="BL108" s="26">
        <f t="shared" si="68"/>
        <v>0</v>
      </c>
      <c r="BM108" s="26">
        <f t="shared" si="69"/>
        <v>0</v>
      </c>
      <c r="BN108" s="161">
        <f t="shared" si="70"/>
        <v>0</v>
      </c>
    </row>
    <row r="109" spans="2:66" ht="27" customHeight="1">
      <c r="B109" s="174"/>
      <c r="C109" s="214"/>
      <c r="D109" s="48"/>
      <c r="E109" s="48"/>
      <c r="F109" s="54"/>
      <c r="G109" s="60"/>
      <c r="H109" s="60"/>
      <c r="I109" s="56"/>
      <c r="J109" s="46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161"/>
      <c r="AN109" s="26">
        <f t="shared" si="48"/>
        <v>0</v>
      </c>
      <c r="AO109" s="26">
        <f t="shared" si="49"/>
        <v>0</v>
      </c>
      <c r="AP109" s="26">
        <f t="shared" si="50"/>
        <v>0</v>
      </c>
      <c r="AQ109" s="26">
        <f t="shared" si="51"/>
        <v>0</v>
      </c>
      <c r="AR109" s="26">
        <f t="shared" si="52"/>
        <v>0</v>
      </c>
      <c r="AS109" s="26">
        <f t="shared" si="53"/>
        <v>0</v>
      </c>
      <c r="AT109" s="26">
        <f t="shared" si="54"/>
        <v>0</v>
      </c>
      <c r="AU109" s="26">
        <f t="shared" si="55"/>
        <v>0</v>
      </c>
      <c r="AV109" s="26">
        <f t="shared" si="56"/>
        <v>0</v>
      </c>
      <c r="AW109" s="26">
        <f t="shared" si="57"/>
        <v>0</v>
      </c>
      <c r="AX109" s="26">
        <f t="shared" si="58"/>
        <v>0</v>
      </c>
      <c r="AY109" s="26">
        <f t="shared" si="59"/>
        <v>0</v>
      </c>
      <c r="AZ109" s="26">
        <f t="shared" si="60"/>
        <v>0</v>
      </c>
      <c r="BA109" s="26"/>
      <c r="BB109" s="26"/>
      <c r="BC109" s="26"/>
      <c r="BD109" s="26">
        <f t="shared" si="61"/>
        <v>0</v>
      </c>
      <c r="BE109" s="26">
        <f t="shared" si="62"/>
        <v>0</v>
      </c>
      <c r="BF109" s="26">
        <f t="shared" si="63"/>
        <v>0</v>
      </c>
      <c r="BG109" s="26"/>
      <c r="BH109" s="26">
        <f t="shared" si="64"/>
        <v>0</v>
      </c>
      <c r="BI109" s="26">
        <f t="shared" si="65"/>
        <v>0</v>
      </c>
      <c r="BJ109" s="26">
        <f t="shared" si="66"/>
        <v>0</v>
      </c>
      <c r="BK109" s="26">
        <f t="shared" si="67"/>
        <v>0</v>
      </c>
      <c r="BL109" s="26">
        <f t="shared" si="68"/>
        <v>0</v>
      </c>
      <c r="BM109" s="26">
        <f t="shared" si="69"/>
        <v>0</v>
      </c>
      <c r="BN109" s="161">
        <f t="shared" si="70"/>
        <v>0</v>
      </c>
    </row>
    <row r="110" spans="2:66" ht="27" customHeight="1">
      <c r="B110" s="174"/>
      <c r="C110" s="214"/>
      <c r="D110" s="48"/>
      <c r="E110" s="48"/>
      <c r="F110" s="54"/>
      <c r="G110" s="60"/>
      <c r="H110" s="60"/>
      <c r="I110" s="56"/>
      <c r="J110" s="46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161"/>
      <c r="AN110" s="26">
        <f t="shared" si="48"/>
        <v>0</v>
      </c>
      <c r="AO110" s="26">
        <f t="shared" si="49"/>
        <v>0</v>
      </c>
      <c r="AP110" s="26">
        <f t="shared" si="50"/>
        <v>0</v>
      </c>
      <c r="AQ110" s="26">
        <f t="shared" si="51"/>
        <v>0</v>
      </c>
      <c r="AR110" s="26">
        <f t="shared" si="52"/>
        <v>0</v>
      </c>
      <c r="AS110" s="26">
        <f t="shared" si="53"/>
        <v>0</v>
      </c>
      <c r="AT110" s="26">
        <f t="shared" si="54"/>
        <v>0</v>
      </c>
      <c r="AU110" s="26">
        <f t="shared" si="55"/>
        <v>0</v>
      </c>
      <c r="AV110" s="26">
        <f t="shared" si="56"/>
        <v>0</v>
      </c>
      <c r="AW110" s="26">
        <f t="shared" si="57"/>
        <v>0</v>
      </c>
      <c r="AX110" s="26">
        <f t="shared" si="58"/>
        <v>0</v>
      </c>
      <c r="AY110" s="26">
        <f t="shared" si="59"/>
        <v>0</v>
      </c>
      <c r="AZ110" s="26">
        <f t="shared" si="60"/>
        <v>0</v>
      </c>
      <c r="BA110" s="26"/>
      <c r="BB110" s="26"/>
      <c r="BC110" s="26"/>
      <c r="BD110" s="26">
        <f t="shared" si="61"/>
        <v>0</v>
      </c>
      <c r="BE110" s="26">
        <f t="shared" si="62"/>
        <v>0</v>
      </c>
      <c r="BF110" s="26">
        <f t="shared" si="63"/>
        <v>0</v>
      </c>
      <c r="BG110" s="26"/>
      <c r="BH110" s="26">
        <f t="shared" si="64"/>
        <v>0</v>
      </c>
      <c r="BI110" s="26">
        <f t="shared" si="65"/>
        <v>0</v>
      </c>
      <c r="BJ110" s="26">
        <f t="shared" si="66"/>
        <v>0</v>
      </c>
      <c r="BK110" s="26">
        <f t="shared" si="67"/>
        <v>0</v>
      </c>
      <c r="BL110" s="26">
        <f t="shared" si="68"/>
        <v>0</v>
      </c>
      <c r="BM110" s="26">
        <f t="shared" si="69"/>
        <v>0</v>
      </c>
      <c r="BN110" s="161">
        <f t="shared" si="70"/>
        <v>0</v>
      </c>
    </row>
  </sheetData>
  <autoFilter ref="C1:C110" xr:uid="{00000000-0009-0000-0000-000004000000}"/>
  <mergeCells count="7">
    <mergeCell ref="A1:F1"/>
    <mergeCell ref="BO1:BR1"/>
    <mergeCell ref="BV1:CB1"/>
    <mergeCell ref="CD1:CJ1"/>
    <mergeCell ref="AN1:BJ1"/>
    <mergeCell ref="L1:AH1"/>
    <mergeCell ref="G1:I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61"/>
  <sheetViews>
    <sheetView topLeftCell="A44" zoomScale="85" zoomScaleNormal="85" workbookViewId="0">
      <selection activeCell="I58" sqref="I58"/>
    </sheetView>
  </sheetViews>
  <sheetFormatPr baseColWidth="10" defaultColWidth="10" defaultRowHeight="16.5" customHeight="1"/>
  <cols>
    <col min="1" max="1" width="6.33203125" style="95" customWidth="1"/>
    <col min="2" max="2" width="24.5" style="82" customWidth="1"/>
    <col min="7" max="7" width="12.6640625" customWidth="1"/>
    <col min="8" max="8" width="20.83203125" customWidth="1"/>
    <col min="9" max="9" width="20.5" style="85" customWidth="1"/>
    <col min="10" max="10" width="23.1640625" style="152" customWidth="1"/>
  </cols>
  <sheetData>
    <row r="1" spans="1:10" ht="16.5" customHeight="1">
      <c r="A1" s="94"/>
      <c r="B1" s="44"/>
      <c r="C1" s="1"/>
    </row>
    <row r="2" spans="1:10" ht="16.5" customHeight="1">
      <c r="A2" s="96"/>
      <c r="B2" s="21" t="s">
        <v>1807</v>
      </c>
      <c r="C2" s="21" t="s">
        <v>3</v>
      </c>
      <c r="D2" s="21" t="s">
        <v>106</v>
      </c>
      <c r="E2" s="127" t="s">
        <v>1</v>
      </c>
      <c r="F2" s="21" t="s">
        <v>107</v>
      </c>
      <c r="G2" s="21" t="s">
        <v>1731</v>
      </c>
      <c r="H2" s="30" t="s">
        <v>1732</v>
      </c>
      <c r="I2" s="86" t="s">
        <v>114</v>
      </c>
      <c r="J2" s="153" t="s">
        <v>1808</v>
      </c>
    </row>
    <row r="3" spans="1:10" ht="25.5" customHeight="1">
      <c r="A3" s="622" t="s">
        <v>1809</v>
      </c>
      <c r="B3" s="623"/>
      <c r="C3" s="624"/>
      <c r="D3" s="25"/>
      <c r="E3" s="25"/>
      <c r="F3" s="25"/>
      <c r="G3" s="45"/>
      <c r="H3" s="27"/>
      <c r="I3" s="87"/>
      <c r="J3" s="154"/>
    </row>
    <row r="4" spans="1:10" ht="25.5" customHeight="1">
      <c r="A4" s="97">
        <v>1</v>
      </c>
      <c r="B4" s="90" t="s">
        <v>223</v>
      </c>
      <c r="C4" s="64" t="s">
        <v>225</v>
      </c>
      <c r="D4" s="25"/>
      <c r="E4" s="25"/>
      <c r="F4" s="25" t="s">
        <v>122</v>
      </c>
      <c r="G4" s="45">
        <v>507403</v>
      </c>
      <c r="H4" s="27"/>
      <c r="I4" s="87"/>
      <c r="J4" s="154" t="str">
        <f>登记表!N23</f>
        <v>ZS1E-M ID#000021</v>
      </c>
    </row>
    <row r="5" spans="1:10" ht="25.5" customHeight="1">
      <c r="A5" s="97">
        <v>2</v>
      </c>
      <c r="B5" s="90" t="s">
        <v>232</v>
      </c>
      <c r="C5" s="65" t="s">
        <v>233</v>
      </c>
      <c r="D5" s="25"/>
      <c r="E5" s="25"/>
      <c r="F5" s="25" t="s">
        <v>122</v>
      </c>
      <c r="G5" s="45">
        <v>1062598</v>
      </c>
      <c r="H5" s="27"/>
      <c r="I5" s="87"/>
      <c r="J5" s="154" t="str">
        <f>登记表!N24</f>
        <v>ZS1E-M ID#000022</v>
      </c>
    </row>
    <row r="6" spans="1:10" ht="25.5" customHeight="1">
      <c r="A6" s="97">
        <v>3</v>
      </c>
      <c r="B6" s="90" t="s">
        <v>238</v>
      </c>
      <c r="C6" s="65" t="s">
        <v>239</v>
      </c>
      <c r="D6" s="25"/>
      <c r="E6" s="25"/>
      <c r="F6" s="25" t="s">
        <v>122</v>
      </c>
      <c r="G6" s="45">
        <v>547530</v>
      </c>
      <c r="H6" s="27"/>
      <c r="I6" s="87" t="s">
        <v>240</v>
      </c>
      <c r="J6" s="154" t="str">
        <f>登记表!N25</f>
        <v>ZS1E-M ID#000023</v>
      </c>
    </row>
    <row r="7" spans="1:10" ht="25.5" customHeight="1">
      <c r="A7" s="97">
        <v>4</v>
      </c>
      <c r="B7" s="90" t="s">
        <v>245</v>
      </c>
      <c r="C7" s="65" t="s">
        <v>246</v>
      </c>
      <c r="D7" s="25"/>
      <c r="E7" s="25"/>
      <c r="F7" s="25" t="s">
        <v>162</v>
      </c>
      <c r="G7" s="45">
        <v>1396850</v>
      </c>
      <c r="H7" s="27"/>
      <c r="I7" s="87" t="s">
        <v>247</v>
      </c>
      <c r="J7" s="154" t="str">
        <f>登记表!N26</f>
        <v>ZS1E-M ID#000024</v>
      </c>
    </row>
    <row r="8" spans="1:10" ht="25.5" customHeight="1">
      <c r="A8" s="97">
        <v>5</v>
      </c>
      <c r="B8" s="90" t="s">
        <v>252</v>
      </c>
      <c r="C8" s="65" t="s">
        <v>253</v>
      </c>
      <c r="D8" s="25"/>
      <c r="E8" s="25"/>
      <c r="F8" s="25" t="s">
        <v>122</v>
      </c>
      <c r="G8" s="45">
        <v>173476</v>
      </c>
      <c r="H8" s="27"/>
      <c r="I8" s="87" t="s">
        <v>254</v>
      </c>
      <c r="J8" s="154" t="str">
        <f>登记表!N27</f>
        <v>ZS1E-M ID#000025</v>
      </c>
    </row>
    <row r="9" spans="1:10" ht="25.5" customHeight="1">
      <c r="A9" s="97">
        <v>6</v>
      </c>
      <c r="B9" s="90" t="s">
        <v>259</v>
      </c>
      <c r="C9" s="65" t="s">
        <v>260</v>
      </c>
      <c r="D9" s="25"/>
      <c r="E9" s="25"/>
      <c r="F9" s="25" t="s">
        <v>162</v>
      </c>
      <c r="G9" s="45">
        <v>243255</v>
      </c>
      <c r="H9" s="27"/>
      <c r="I9" s="87"/>
      <c r="J9" s="154" t="str">
        <f>登记表!N28</f>
        <v>ZS1E-M ID#000026</v>
      </c>
    </row>
    <row r="10" spans="1:10" ht="25.5" customHeight="1">
      <c r="A10" s="97">
        <v>7</v>
      </c>
      <c r="B10" s="90" t="s">
        <v>265</v>
      </c>
      <c r="C10" s="65" t="s">
        <v>266</v>
      </c>
      <c r="D10" s="25"/>
      <c r="E10" s="25"/>
      <c r="F10" s="25" t="s">
        <v>122</v>
      </c>
      <c r="G10" s="45">
        <v>63998</v>
      </c>
      <c r="H10" s="27"/>
      <c r="I10" s="87"/>
      <c r="J10" s="154" t="str">
        <f>登记表!N29</f>
        <v>ZS1E-M ID#000027</v>
      </c>
    </row>
    <row r="11" spans="1:10" ht="25.5" customHeight="1">
      <c r="A11" s="97">
        <v>8</v>
      </c>
      <c r="B11" s="90" t="s">
        <v>271</v>
      </c>
      <c r="C11" s="65" t="s">
        <v>272</v>
      </c>
      <c r="D11" s="25"/>
      <c r="E11" s="25"/>
      <c r="F11" s="25" t="s">
        <v>122</v>
      </c>
      <c r="G11" s="45">
        <v>1420638</v>
      </c>
      <c r="H11" s="27"/>
      <c r="I11" s="87" t="s">
        <v>273</v>
      </c>
      <c r="J11" s="154" t="str">
        <f>登记表!N30</f>
        <v>ZS1E-M ID#000028</v>
      </c>
    </row>
    <row r="12" spans="1:10" ht="25.5" customHeight="1">
      <c r="A12" s="97">
        <v>9</v>
      </c>
      <c r="B12" s="90" t="s">
        <v>575</v>
      </c>
      <c r="C12" s="65" t="s">
        <v>576</v>
      </c>
      <c r="D12" s="25"/>
      <c r="E12" s="25"/>
      <c r="F12" s="25" t="s">
        <v>162</v>
      </c>
      <c r="G12" s="45" t="s">
        <v>577</v>
      </c>
      <c r="H12" s="27"/>
      <c r="I12" s="87" t="s">
        <v>579</v>
      </c>
      <c r="J12" s="154" t="str">
        <f>登记表!N94</f>
        <v>ZS1E-M ID#000081</v>
      </c>
    </row>
    <row r="13" spans="1:10" ht="25.5" customHeight="1">
      <c r="A13" s="97">
        <v>10</v>
      </c>
      <c r="B13" s="90" t="s">
        <v>585</v>
      </c>
      <c r="C13" s="65" t="s">
        <v>586</v>
      </c>
      <c r="D13" s="25"/>
      <c r="E13" s="25"/>
      <c r="F13" s="25" t="s">
        <v>122</v>
      </c>
      <c r="G13" s="45" t="s">
        <v>587</v>
      </c>
      <c r="H13" s="46"/>
      <c r="I13" s="88" t="s">
        <v>588</v>
      </c>
      <c r="J13" s="154" t="str">
        <f>登记表!N95</f>
        <v>ZS1E-M ID#000082</v>
      </c>
    </row>
    <row r="14" spans="1:10" ht="25.5" customHeight="1">
      <c r="A14" s="97">
        <v>11</v>
      </c>
      <c r="B14" s="90" t="s">
        <v>593</v>
      </c>
      <c r="C14" s="65" t="s">
        <v>594</v>
      </c>
      <c r="D14" s="25"/>
      <c r="E14" s="25"/>
      <c r="F14" s="25" t="s">
        <v>122</v>
      </c>
      <c r="G14" s="47" t="s">
        <v>595</v>
      </c>
      <c r="H14" s="27"/>
      <c r="I14" s="87" t="s">
        <v>579</v>
      </c>
      <c r="J14" s="154" t="str">
        <f>登记表!N96</f>
        <v>ZS1E-M ID#000083</v>
      </c>
    </row>
    <row r="15" spans="1:10" ht="49" customHeight="1">
      <c r="A15" s="97">
        <v>12</v>
      </c>
      <c r="B15" s="90" t="s">
        <v>598</v>
      </c>
      <c r="C15" s="124" t="s">
        <v>74</v>
      </c>
      <c r="D15" s="25"/>
      <c r="E15" s="25"/>
      <c r="F15" s="25" t="s">
        <v>162</v>
      </c>
      <c r="G15" s="47" t="s">
        <v>599</v>
      </c>
      <c r="H15" s="27"/>
      <c r="I15" s="87" t="s">
        <v>1810</v>
      </c>
      <c r="J15" s="154" t="str">
        <f>登记表!N97</f>
        <v>ZS1E-M ID#000084</v>
      </c>
    </row>
    <row r="16" spans="1:10" ht="25.5" customHeight="1">
      <c r="A16" s="97">
        <v>13</v>
      </c>
      <c r="B16" s="90" t="s">
        <v>604</v>
      </c>
      <c r="C16" s="65" t="s">
        <v>605</v>
      </c>
      <c r="D16" s="25"/>
      <c r="E16" s="25"/>
      <c r="F16" s="25" t="s">
        <v>162</v>
      </c>
      <c r="G16" s="47" t="s">
        <v>606</v>
      </c>
      <c r="H16" s="27"/>
      <c r="I16" s="87" t="s">
        <v>607</v>
      </c>
      <c r="J16" s="154" t="str">
        <f>登记表!N98</f>
        <v>ZS1E-M ID#000085</v>
      </c>
    </row>
    <row r="17" spans="1:10" ht="25.5" customHeight="1">
      <c r="A17" s="97">
        <v>14</v>
      </c>
      <c r="B17" s="90" t="s">
        <v>553</v>
      </c>
      <c r="C17" s="65" t="s">
        <v>611</v>
      </c>
      <c r="D17" s="25"/>
      <c r="E17" s="25"/>
      <c r="F17" s="25" t="s">
        <v>162</v>
      </c>
      <c r="G17" s="47" t="s">
        <v>612</v>
      </c>
      <c r="H17" s="27"/>
      <c r="I17" s="87" t="s">
        <v>613</v>
      </c>
      <c r="J17" s="154" t="str">
        <f>登记表!N99</f>
        <v>ZS1E-M ID#000086</v>
      </c>
    </row>
    <row r="18" spans="1:10" ht="25.5" customHeight="1">
      <c r="A18" s="97">
        <v>15</v>
      </c>
      <c r="B18" s="90" t="s">
        <v>570</v>
      </c>
      <c r="C18" s="65" t="s">
        <v>617</v>
      </c>
      <c r="D18" s="25"/>
      <c r="E18" s="25"/>
      <c r="F18" s="25" t="s">
        <v>122</v>
      </c>
      <c r="G18" s="47" t="s">
        <v>618</v>
      </c>
      <c r="H18" s="27"/>
      <c r="I18" s="87" t="s">
        <v>619</v>
      </c>
      <c r="J18" s="154" t="str">
        <f>登记表!N100</f>
        <v>ZS1E-M ID#000087</v>
      </c>
    </row>
    <row r="19" spans="1:10" ht="25.5" customHeight="1">
      <c r="A19" s="97">
        <v>16</v>
      </c>
      <c r="B19" s="90" t="s">
        <v>623</v>
      </c>
      <c r="C19" s="65" t="s">
        <v>624</v>
      </c>
      <c r="D19" s="25"/>
      <c r="E19" s="25"/>
      <c r="F19" s="25" t="s">
        <v>122</v>
      </c>
      <c r="G19" s="47" t="s">
        <v>625</v>
      </c>
      <c r="H19" s="27"/>
      <c r="I19" s="87" t="s">
        <v>579</v>
      </c>
      <c r="J19" s="154" t="str">
        <f>登记表!N101</f>
        <v>ZS1E-M ID#000088</v>
      </c>
    </row>
    <row r="20" spans="1:10" ht="25.5" customHeight="1">
      <c r="A20" s="97">
        <v>17</v>
      </c>
      <c r="B20" s="90" t="s">
        <v>758</v>
      </c>
      <c r="C20" s="66" t="s">
        <v>759</v>
      </c>
      <c r="D20" s="49"/>
      <c r="E20" s="49"/>
      <c r="F20" s="49" t="s">
        <v>162</v>
      </c>
      <c r="G20" s="50" t="s">
        <v>760</v>
      </c>
      <c r="H20" s="46"/>
      <c r="I20" s="89" t="s">
        <v>761</v>
      </c>
      <c r="J20" s="155" t="str">
        <f>登记表!N135</f>
        <v>ZS1E-M ID#000005</v>
      </c>
    </row>
    <row r="21" spans="1:10" ht="25.5" customHeight="1">
      <c r="A21" s="97">
        <v>18</v>
      </c>
      <c r="B21" s="90" t="s">
        <v>765</v>
      </c>
      <c r="C21" s="64" t="s">
        <v>766</v>
      </c>
      <c r="D21" s="25"/>
      <c r="E21" s="25"/>
      <c r="F21" s="25" t="s">
        <v>122</v>
      </c>
      <c r="G21" s="45" t="s">
        <v>767</v>
      </c>
      <c r="H21" s="27"/>
      <c r="I21" s="87" t="s">
        <v>579</v>
      </c>
      <c r="J21" s="154" t="str">
        <f>登记表!N136</f>
        <v>ZS1E-M ID#000006</v>
      </c>
    </row>
    <row r="22" spans="1:10" ht="25.5" customHeight="1">
      <c r="A22" s="97">
        <v>19</v>
      </c>
      <c r="B22" s="90" t="s">
        <v>770</v>
      </c>
      <c r="C22" s="65" t="s">
        <v>771</v>
      </c>
      <c r="D22" s="25"/>
      <c r="E22" s="25"/>
      <c r="F22" s="25" t="s">
        <v>162</v>
      </c>
      <c r="G22" s="45" t="s">
        <v>772</v>
      </c>
      <c r="H22" s="27"/>
      <c r="I22" s="87" t="s">
        <v>773</v>
      </c>
      <c r="J22" s="154" t="str">
        <f>登记表!N137</f>
        <v>ZS1E-M ID#000007</v>
      </c>
    </row>
    <row r="23" spans="1:10" ht="25.5" customHeight="1">
      <c r="A23" s="622" t="s">
        <v>1811</v>
      </c>
      <c r="B23" s="623"/>
      <c r="C23" s="624"/>
      <c r="D23" s="25"/>
      <c r="E23" s="25"/>
      <c r="F23" s="25"/>
      <c r="G23" s="25"/>
      <c r="H23" s="83"/>
      <c r="I23" s="87"/>
      <c r="J23" s="156"/>
    </row>
    <row r="24" spans="1:10" ht="25.5" customHeight="1">
      <c r="A24" s="97">
        <v>20</v>
      </c>
      <c r="B24" s="90" t="s">
        <v>1018</v>
      </c>
      <c r="C24" s="25" t="s">
        <v>1019</v>
      </c>
      <c r="D24" s="25"/>
      <c r="E24" s="25"/>
      <c r="F24" s="25" t="s">
        <v>122</v>
      </c>
      <c r="G24" s="25" t="s">
        <v>1020</v>
      </c>
      <c r="H24" s="83"/>
      <c r="I24" s="87" t="s">
        <v>1021</v>
      </c>
      <c r="J24" s="156" t="s">
        <v>1022</v>
      </c>
    </row>
    <row r="25" spans="1:10" ht="25.5" customHeight="1">
      <c r="A25" s="97">
        <v>21</v>
      </c>
      <c r="B25" s="90" t="s">
        <v>1026</v>
      </c>
      <c r="C25" s="25" t="s">
        <v>1027</v>
      </c>
      <c r="D25" s="25"/>
      <c r="E25" s="25"/>
      <c r="F25" s="25" t="s">
        <v>162</v>
      </c>
      <c r="G25" s="25" t="s">
        <v>1028</v>
      </c>
      <c r="H25" s="83"/>
      <c r="I25" s="87" t="s">
        <v>579</v>
      </c>
      <c r="J25" s="156" t="s">
        <v>1029</v>
      </c>
    </row>
    <row r="26" spans="1:10" ht="25.5" customHeight="1">
      <c r="A26" s="97">
        <v>22</v>
      </c>
      <c r="B26" s="90" t="s">
        <v>1032</v>
      </c>
      <c r="C26" s="25" t="s">
        <v>1033</v>
      </c>
      <c r="D26" s="25"/>
      <c r="E26" s="25"/>
      <c r="F26" s="25" t="s">
        <v>162</v>
      </c>
      <c r="G26" s="25" t="s">
        <v>1034</v>
      </c>
      <c r="H26" s="83"/>
      <c r="I26" s="87" t="s">
        <v>579</v>
      </c>
      <c r="J26" s="156" t="s">
        <v>1035</v>
      </c>
    </row>
    <row r="27" spans="1:10" ht="25.5" customHeight="1">
      <c r="A27" s="97">
        <v>23</v>
      </c>
      <c r="B27" s="90" t="s">
        <v>1038</v>
      </c>
      <c r="C27" s="25" t="s">
        <v>1039</v>
      </c>
      <c r="D27" s="25"/>
      <c r="E27" s="25"/>
      <c r="F27" s="25" t="s">
        <v>122</v>
      </c>
      <c r="G27" s="25" t="s">
        <v>1040</v>
      </c>
      <c r="H27" s="83"/>
      <c r="I27" s="87" t="s">
        <v>579</v>
      </c>
      <c r="J27" s="156" t="s">
        <v>1041</v>
      </c>
    </row>
    <row r="28" spans="1:10" ht="25.5" customHeight="1">
      <c r="A28" s="97">
        <v>24</v>
      </c>
      <c r="B28" s="101" t="s">
        <v>1173</v>
      </c>
      <c r="C28" s="25" t="s">
        <v>1182</v>
      </c>
      <c r="D28" s="25"/>
      <c r="E28" s="25"/>
      <c r="F28" s="25" t="s">
        <v>122</v>
      </c>
      <c r="G28" s="25" t="s">
        <v>1183</v>
      </c>
      <c r="H28" s="81"/>
      <c r="I28" s="87" t="s">
        <v>579</v>
      </c>
      <c r="J28" s="102" t="s">
        <v>1184</v>
      </c>
    </row>
    <row r="29" spans="1:10" ht="25.5" customHeight="1">
      <c r="A29" s="97">
        <v>25</v>
      </c>
      <c r="B29" s="101" t="s">
        <v>1173</v>
      </c>
      <c r="C29" s="25" t="s">
        <v>1185</v>
      </c>
      <c r="D29" s="25"/>
      <c r="E29" s="25"/>
      <c r="F29" s="25" t="s">
        <v>122</v>
      </c>
      <c r="G29" s="25" t="s">
        <v>1186</v>
      </c>
      <c r="H29" s="81"/>
      <c r="I29" s="87" t="s">
        <v>1187</v>
      </c>
      <c r="J29" s="102" t="s">
        <v>1188</v>
      </c>
    </row>
    <row r="30" spans="1:10" ht="25.5" customHeight="1">
      <c r="A30" s="97">
        <v>26</v>
      </c>
      <c r="B30" s="101" t="s">
        <v>1173</v>
      </c>
      <c r="C30" s="25" t="s">
        <v>1189</v>
      </c>
      <c r="D30" s="25"/>
      <c r="E30" s="25"/>
      <c r="F30" s="25" t="s">
        <v>162</v>
      </c>
      <c r="G30" s="25" t="s">
        <v>1190</v>
      </c>
      <c r="H30" s="81"/>
      <c r="I30" s="87" t="s">
        <v>579</v>
      </c>
      <c r="J30" s="102" t="s">
        <v>1191</v>
      </c>
    </row>
    <row r="31" spans="1:10" ht="25.5" customHeight="1">
      <c r="A31" s="97">
        <v>27</v>
      </c>
      <c r="B31" s="101" t="s">
        <v>1173</v>
      </c>
      <c r="C31" s="25" t="s">
        <v>1192</v>
      </c>
      <c r="D31" s="25"/>
      <c r="E31" s="25"/>
      <c r="F31" s="25" t="s">
        <v>162</v>
      </c>
      <c r="G31" s="25" t="s">
        <v>1193</v>
      </c>
      <c r="H31" s="81"/>
      <c r="I31" s="87" t="s">
        <v>579</v>
      </c>
      <c r="J31" s="102" t="s">
        <v>1194</v>
      </c>
    </row>
    <row r="32" spans="1:10" ht="25.5" customHeight="1">
      <c r="A32" s="97">
        <v>28</v>
      </c>
      <c r="B32" s="101" t="s">
        <v>1173</v>
      </c>
      <c r="C32" s="25" t="s">
        <v>1195</v>
      </c>
      <c r="D32" s="25"/>
      <c r="E32" s="25"/>
      <c r="F32" s="25" t="s">
        <v>122</v>
      </c>
      <c r="G32" s="25" t="s">
        <v>1196</v>
      </c>
      <c r="H32" s="84"/>
      <c r="I32" s="87" t="s">
        <v>1197</v>
      </c>
      <c r="J32" s="102" t="s">
        <v>1198</v>
      </c>
    </row>
    <row r="33" spans="1:46" ht="25.5" customHeight="1">
      <c r="A33" s="97">
        <v>29</v>
      </c>
      <c r="B33" s="101" t="s">
        <v>1173</v>
      </c>
      <c r="C33" s="25" t="s">
        <v>1199</v>
      </c>
      <c r="D33" s="25"/>
      <c r="E33" s="25"/>
      <c r="F33" s="25" t="s">
        <v>122</v>
      </c>
      <c r="G33" s="25" t="s">
        <v>1200</v>
      </c>
      <c r="H33" s="81"/>
      <c r="I33" s="87" t="s">
        <v>1201</v>
      </c>
      <c r="J33" s="102" t="s">
        <v>1202</v>
      </c>
    </row>
    <row r="34" spans="1:46" ht="25.5" customHeight="1">
      <c r="A34" s="97">
        <v>30</v>
      </c>
      <c r="B34" s="101" t="s">
        <v>1812</v>
      </c>
      <c r="C34" s="25" t="s">
        <v>57</v>
      </c>
      <c r="D34" s="25"/>
      <c r="E34" s="25"/>
      <c r="F34" s="25" t="s">
        <v>162</v>
      </c>
      <c r="G34" s="25" t="s">
        <v>1373</v>
      </c>
      <c r="H34" s="81"/>
      <c r="I34" s="87" t="s">
        <v>1374</v>
      </c>
      <c r="J34" s="102" t="s">
        <v>1375</v>
      </c>
    </row>
    <row r="35" spans="1:46" ht="25.5" customHeight="1">
      <c r="A35" s="97">
        <v>31</v>
      </c>
      <c r="B35" s="101" t="s">
        <v>1813</v>
      </c>
      <c r="C35" s="25" t="s">
        <v>1377</v>
      </c>
      <c r="D35" s="25"/>
      <c r="E35" s="25"/>
      <c r="F35" s="25" t="s">
        <v>162</v>
      </c>
      <c r="G35" s="25" t="s">
        <v>1378</v>
      </c>
      <c r="H35" s="81"/>
      <c r="I35" s="87" t="s">
        <v>1374</v>
      </c>
      <c r="J35" s="102" t="s">
        <v>1379</v>
      </c>
    </row>
    <row r="36" spans="1:46" ht="25.5" customHeight="1">
      <c r="A36" s="97">
        <v>32</v>
      </c>
      <c r="B36" s="101" t="s">
        <v>1814</v>
      </c>
      <c r="C36" s="25" t="s">
        <v>1381</v>
      </c>
      <c r="D36" s="25"/>
      <c r="E36" s="25"/>
      <c r="F36" s="25" t="s">
        <v>162</v>
      </c>
      <c r="G36" s="25" t="s">
        <v>1382</v>
      </c>
      <c r="H36" s="81"/>
      <c r="I36" s="87" t="s">
        <v>1383</v>
      </c>
      <c r="J36" s="102" t="s">
        <v>1384</v>
      </c>
    </row>
    <row r="37" spans="1:46" ht="25.5" customHeight="1">
      <c r="A37" s="97">
        <v>33</v>
      </c>
      <c r="B37" s="101" t="s">
        <v>1815</v>
      </c>
      <c r="C37" s="25" t="s">
        <v>1386</v>
      </c>
      <c r="D37" s="25"/>
      <c r="E37" s="25"/>
      <c r="F37" s="25" t="s">
        <v>122</v>
      </c>
      <c r="G37" s="25" t="s">
        <v>1387</v>
      </c>
      <c r="H37" s="81"/>
      <c r="I37" s="87" t="s">
        <v>1388</v>
      </c>
      <c r="J37" s="102" t="s">
        <v>1389</v>
      </c>
    </row>
    <row r="38" spans="1:46" ht="41" customHeight="1">
      <c r="A38" s="97">
        <v>34</v>
      </c>
      <c r="B38" s="495" t="s">
        <v>1816</v>
      </c>
      <c r="C38" s="125" t="s">
        <v>8</v>
      </c>
      <c r="D38" s="25"/>
      <c r="E38" s="25"/>
      <c r="F38" s="25" t="s">
        <v>122</v>
      </c>
      <c r="G38" s="25" t="s">
        <v>1391</v>
      </c>
      <c r="H38" s="81"/>
      <c r="I38" s="87" t="s">
        <v>1392</v>
      </c>
      <c r="J38" s="102" t="s">
        <v>1393</v>
      </c>
    </row>
    <row r="39" spans="1:46" ht="54" customHeight="1">
      <c r="A39" s="97">
        <v>35</v>
      </c>
      <c r="B39" s="101" t="s">
        <v>1817</v>
      </c>
      <c r="C39" s="125" t="s">
        <v>1395</v>
      </c>
      <c r="D39" s="25"/>
      <c r="E39" s="25"/>
      <c r="F39" s="25" t="s">
        <v>162</v>
      </c>
      <c r="G39" s="25" t="s">
        <v>1396</v>
      </c>
      <c r="H39" s="81"/>
      <c r="I39" s="87" t="s">
        <v>1818</v>
      </c>
      <c r="J39" s="102" t="s">
        <v>1398</v>
      </c>
    </row>
    <row r="40" spans="1:46" ht="42" customHeight="1">
      <c r="A40" s="97">
        <v>36</v>
      </c>
      <c r="B40" s="495" t="s">
        <v>1819</v>
      </c>
      <c r="C40" s="496" t="s">
        <v>11</v>
      </c>
      <c r="D40" s="25"/>
      <c r="E40" s="25"/>
      <c r="F40" s="25" t="s">
        <v>122</v>
      </c>
      <c r="G40" s="25" t="s">
        <v>1402</v>
      </c>
      <c r="H40" s="81"/>
      <c r="I40" s="87" t="s">
        <v>1403</v>
      </c>
      <c r="J40" s="102" t="s">
        <v>1404</v>
      </c>
    </row>
    <row r="41" spans="1:46" ht="25.5" customHeight="1">
      <c r="A41" s="97">
        <v>37</v>
      </c>
      <c r="B41" s="101" t="s">
        <v>1820</v>
      </c>
      <c r="C41" s="25" t="s">
        <v>1408</v>
      </c>
      <c r="D41" s="25"/>
      <c r="E41" s="25"/>
      <c r="F41" s="25" t="s">
        <v>162</v>
      </c>
      <c r="G41" s="25" t="s">
        <v>1409</v>
      </c>
      <c r="H41" s="81"/>
      <c r="I41" s="87" t="s">
        <v>1410</v>
      </c>
      <c r="J41" s="102" t="s">
        <v>1411</v>
      </c>
    </row>
    <row r="42" spans="1:46" s="18" customFormat="1" ht="35" customHeight="1">
      <c r="A42" s="97">
        <v>38</v>
      </c>
      <c r="B42" s="149" t="s">
        <v>1622</v>
      </c>
      <c r="C42" s="25" t="s">
        <v>1623</v>
      </c>
      <c r="D42" s="81"/>
      <c r="E42" s="25"/>
      <c r="F42" s="25" t="s">
        <v>122</v>
      </c>
      <c r="G42" s="25" t="s">
        <v>1624</v>
      </c>
      <c r="H42" s="81"/>
      <c r="I42" s="151" t="s">
        <v>1625</v>
      </c>
      <c r="J42" s="102" t="s">
        <v>1626</v>
      </c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0"/>
      <c r="AM42" s="150"/>
      <c r="AN42" s="150"/>
      <c r="AO42" s="150"/>
      <c r="AP42" s="150"/>
      <c r="AQ42" s="150"/>
      <c r="AR42" s="150"/>
      <c r="AS42" s="150"/>
      <c r="AT42" s="150"/>
    </row>
    <row r="43" spans="1:46" s="18" customFormat="1" ht="35" customHeight="1">
      <c r="A43" s="97">
        <v>39</v>
      </c>
      <c r="B43" s="149" t="s">
        <v>1622</v>
      </c>
      <c r="C43" s="25" t="s">
        <v>1630</v>
      </c>
      <c r="D43" s="81"/>
      <c r="E43" s="25"/>
      <c r="F43" s="25" t="s">
        <v>122</v>
      </c>
      <c r="G43" s="25" t="s">
        <v>1631</v>
      </c>
      <c r="H43" s="81"/>
      <c r="I43" s="151" t="s">
        <v>1632</v>
      </c>
      <c r="J43" s="102" t="s">
        <v>1633</v>
      </c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  <c r="AK43" s="150"/>
      <c r="AL43" s="150"/>
      <c r="AM43" s="150"/>
      <c r="AN43" s="150"/>
      <c r="AO43" s="150"/>
      <c r="AP43" s="150"/>
      <c r="AQ43" s="150"/>
      <c r="AR43" s="150"/>
      <c r="AS43" s="150"/>
      <c r="AT43" s="150"/>
    </row>
    <row r="44" spans="1:46" s="18" customFormat="1" ht="35" customHeight="1">
      <c r="A44" s="97">
        <v>40</v>
      </c>
      <c r="B44" s="149" t="s">
        <v>1622</v>
      </c>
      <c r="C44" s="25" t="s">
        <v>1636</v>
      </c>
      <c r="D44" s="81"/>
      <c r="E44" s="25"/>
      <c r="F44" s="25" t="s">
        <v>122</v>
      </c>
      <c r="G44" s="25" t="s">
        <v>1637</v>
      </c>
      <c r="H44" s="81"/>
      <c r="I44" s="151" t="s">
        <v>1638</v>
      </c>
      <c r="J44" s="102" t="s">
        <v>1639</v>
      </c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  <c r="AK44" s="150"/>
      <c r="AL44" s="150"/>
      <c r="AM44" s="150"/>
      <c r="AN44" s="150"/>
      <c r="AO44" s="150"/>
      <c r="AP44" s="150"/>
      <c r="AQ44" s="150"/>
      <c r="AR44" s="150"/>
      <c r="AS44" s="150"/>
      <c r="AT44" s="150"/>
    </row>
    <row r="45" spans="1:46" s="18" customFormat="1" ht="35" customHeight="1">
      <c r="A45" s="97">
        <v>41</v>
      </c>
      <c r="B45" s="149" t="s">
        <v>1622</v>
      </c>
      <c r="C45" s="25" t="s">
        <v>1642</v>
      </c>
      <c r="D45" s="81"/>
      <c r="E45" s="25"/>
      <c r="F45" s="25" t="s">
        <v>162</v>
      </c>
      <c r="G45" s="25" t="s">
        <v>1643</v>
      </c>
      <c r="H45" s="81"/>
      <c r="I45" s="151" t="s">
        <v>579</v>
      </c>
      <c r="J45" s="102" t="s">
        <v>1644</v>
      </c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  <c r="AK45" s="150"/>
      <c r="AL45" s="150"/>
      <c r="AM45" s="150"/>
      <c r="AN45" s="150"/>
      <c r="AO45" s="150"/>
      <c r="AP45" s="150"/>
      <c r="AQ45" s="150"/>
      <c r="AR45" s="150"/>
      <c r="AS45" s="150"/>
      <c r="AT45" s="150"/>
    </row>
    <row r="46" spans="1:46" s="18" customFormat="1" ht="35" customHeight="1">
      <c r="A46" s="97">
        <v>42</v>
      </c>
      <c r="B46" s="149" t="s">
        <v>1622</v>
      </c>
      <c r="C46" s="25" t="s">
        <v>1647</v>
      </c>
      <c r="D46" s="81"/>
      <c r="E46" s="25"/>
      <c r="F46" s="25" t="s">
        <v>122</v>
      </c>
      <c r="G46" s="25" t="s">
        <v>1648</v>
      </c>
      <c r="H46" s="81"/>
      <c r="I46" s="151" t="s">
        <v>1649</v>
      </c>
      <c r="J46" s="102" t="s">
        <v>1650</v>
      </c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  <c r="AK46" s="150"/>
      <c r="AL46" s="150"/>
      <c r="AM46" s="150"/>
      <c r="AN46" s="150"/>
      <c r="AO46" s="150"/>
      <c r="AP46" s="150"/>
      <c r="AQ46" s="150"/>
      <c r="AR46" s="150"/>
      <c r="AS46" s="150"/>
      <c r="AT46" s="150"/>
    </row>
    <row r="47" spans="1:46" s="18" customFormat="1" ht="35" customHeight="1">
      <c r="A47" s="97">
        <v>43</v>
      </c>
      <c r="B47" s="149" t="s">
        <v>1622</v>
      </c>
      <c r="C47" s="25" t="s">
        <v>1653</v>
      </c>
      <c r="D47" s="81"/>
      <c r="E47" s="25"/>
      <c r="F47" s="25" t="s">
        <v>122</v>
      </c>
      <c r="G47" s="25" t="s">
        <v>1654</v>
      </c>
      <c r="H47" s="81"/>
      <c r="I47" s="151" t="s">
        <v>1655</v>
      </c>
      <c r="J47" s="102" t="s">
        <v>1656</v>
      </c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  <c r="AP47" s="150"/>
      <c r="AQ47" s="150"/>
      <c r="AR47" s="150"/>
      <c r="AS47" s="150"/>
      <c r="AT47" s="150"/>
    </row>
    <row r="48" spans="1:46" s="18" customFormat="1" ht="35" customHeight="1">
      <c r="A48" s="280">
        <v>44</v>
      </c>
      <c r="B48" s="149" t="s">
        <v>1622</v>
      </c>
      <c r="C48" s="25" t="s">
        <v>1659</v>
      </c>
      <c r="D48" s="81"/>
      <c r="E48" s="25"/>
      <c r="F48" s="25" t="s">
        <v>122</v>
      </c>
      <c r="G48" s="25" t="s">
        <v>1660</v>
      </c>
      <c r="H48" s="81"/>
      <c r="I48" s="151" t="s">
        <v>1661</v>
      </c>
      <c r="J48" s="102" t="s">
        <v>1662</v>
      </c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AK48" s="150"/>
      <c r="AL48" s="150"/>
      <c r="AM48" s="150"/>
      <c r="AN48" s="150"/>
      <c r="AO48" s="150"/>
      <c r="AP48" s="150"/>
      <c r="AQ48" s="150"/>
      <c r="AR48" s="150"/>
      <c r="AS48" s="150"/>
      <c r="AT48" s="150"/>
    </row>
    <row r="49" spans="1:46" s="18" customFormat="1" ht="35" customHeight="1">
      <c r="A49" s="280">
        <v>45</v>
      </c>
      <c r="B49" s="149" t="s">
        <v>1622</v>
      </c>
      <c r="C49" s="279" t="s">
        <v>1665</v>
      </c>
      <c r="D49" s="81"/>
      <c r="E49" s="25"/>
      <c r="F49" s="25" t="s">
        <v>122</v>
      </c>
      <c r="G49" s="25" t="s">
        <v>1666</v>
      </c>
      <c r="H49" s="81"/>
      <c r="I49" s="151" t="s">
        <v>1667</v>
      </c>
      <c r="J49" s="102" t="s">
        <v>1668</v>
      </c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AK49" s="150"/>
      <c r="AL49" s="150"/>
      <c r="AM49" s="150"/>
      <c r="AN49" s="150"/>
      <c r="AO49" s="150"/>
      <c r="AP49" s="150"/>
      <c r="AQ49" s="150"/>
      <c r="AR49" s="150"/>
      <c r="AS49" s="150"/>
      <c r="AT49" s="150"/>
    </row>
    <row r="50" spans="1:46" s="237" customFormat="1" ht="34.5" customHeight="1">
      <c r="A50" s="281">
        <v>46</v>
      </c>
      <c r="B50" s="268" t="s">
        <v>2290</v>
      </c>
      <c r="C50" s="259" t="s">
        <v>2027</v>
      </c>
      <c r="D50" s="269"/>
      <c r="E50" s="259"/>
      <c r="F50" s="259" t="s">
        <v>122</v>
      </c>
      <c r="G50" s="259" t="s">
        <v>2028</v>
      </c>
      <c r="H50" s="269"/>
      <c r="I50" s="270" t="s">
        <v>2029</v>
      </c>
      <c r="J50" s="271" t="s">
        <v>2030</v>
      </c>
      <c r="K50" s="272"/>
      <c r="L50" s="272"/>
      <c r="M50" s="272"/>
      <c r="N50" s="272"/>
      <c r="O50" s="272"/>
      <c r="P50" s="272"/>
      <c r="Q50" s="272"/>
      <c r="R50" s="272"/>
      <c r="S50" s="272"/>
      <c r="T50" s="272"/>
      <c r="U50" s="272"/>
      <c r="V50" s="272"/>
      <c r="W50" s="272"/>
      <c r="X50" s="272"/>
    </row>
    <row r="51" spans="1:46" s="237" customFormat="1" ht="34.5" customHeight="1">
      <c r="A51" s="281">
        <v>47</v>
      </c>
      <c r="B51" s="268" t="s">
        <v>2290</v>
      </c>
      <c r="C51" s="259" t="s">
        <v>2031</v>
      </c>
      <c r="D51" s="269"/>
      <c r="E51" s="259"/>
      <c r="F51" s="259" t="s">
        <v>122</v>
      </c>
      <c r="G51" s="259" t="s">
        <v>2032</v>
      </c>
      <c r="H51" s="269"/>
      <c r="I51" s="270" t="s">
        <v>2029</v>
      </c>
      <c r="J51" s="271" t="s">
        <v>2033</v>
      </c>
      <c r="K51" s="272"/>
      <c r="L51" s="272"/>
      <c r="M51" s="272"/>
      <c r="N51" s="272"/>
      <c r="O51" s="272"/>
      <c r="P51" s="272"/>
      <c r="Q51" s="272"/>
      <c r="R51" s="272"/>
      <c r="S51" s="272"/>
      <c r="T51" s="272"/>
      <c r="U51" s="272"/>
      <c r="V51" s="272"/>
      <c r="W51" s="272"/>
      <c r="X51" s="272"/>
    </row>
    <row r="52" spans="1:46" s="237" customFormat="1" ht="34.5" customHeight="1">
      <c r="A52" s="281">
        <v>48</v>
      </c>
      <c r="B52" s="268" t="s">
        <v>2290</v>
      </c>
      <c r="C52" s="259" t="s">
        <v>2035</v>
      </c>
      <c r="D52" s="269"/>
      <c r="E52" s="259"/>
      <c r="F52" s="259" t="s">
        <v>162</v>
      </c>
      <c r="G52" s="259" t="s">
        <v>2036</v>
      </c>
      <c r="H52" s="269"/>
      <c r="I52" s="270" t="s">
        <v>579</v>
      </c>
      <c r="J52" s="271" t="s">
        <v>2037</v>
      </c>
    </row>
    <row r="53" spans="1:46" s="237" customFormat="1" ht="34.5" customHeight="1">
      <c r="A53" s="281">
        <v>49</v>
      </c>
      <c r="B53" s="268" t="s">
        <v>2290</v>
      </c>
      <c r="C53" s="259" t="s">
        <v>1653</v>
      </c>
      <c r="D53" s="269"/>
      <c r="E53" s="259"/>
      <c r="F53" s="259" t="s">
        <v>122</v>
      </c>
      <c r="G53" s="259" t="s">
        <v>1654</v>
      </c>
      <c r="H53" s="269"/>
      <c r="I53" s="270" t="s">
        <v>2038</v>
      </c>
      <c r="J53" s="271" t="s">
        <v>2039</v>
      </c>
    </row>
    <row r="54" spans="1:46" s="237" customFormat="1" ht="34.5" customHeight="1">
      <c r="A54" s="281">
        <v>50</v>
      </c>
      <c r="B54" s="498" t="s">
        <v>3009</v>
      </c>
      <c r="C54" s="498" t="s">
        <v>68</v>
      </c>
      <c r="D54" s="269"/>
      <c r="E54" s="259"/>
      <c r="F54" s="259" t="s">
        <v>162</v>
      </c>
      <c r="G54" s="259" t="s">
        <v>2041</v>
      </c>
      <c r="H54" s="269"/>
      <c r="I54" s="270" t="s">
        <v>2042</v>
      </c>
      <c r="J54" s="271" t="s">
        <v>2043</v>
      </c>
    </row>
    <row r="55" spans="1:46" s="237" customFormat="1" ht="34.5" customHeight="1">
      <c r="A55" s="281">
        <v>51</v>
      </c>
      <c r="B55" s="268" t="s">
        <v>2290</v>
      </c>
      <c r="C55" s="49" t="s">
        <v>2046</v>
      </c>
      <c r="D55" s="273"/>
      <c r="E55" s="49"/>
      <c r="F55" s="49" t="s">
        <v>162</v>
      </c>
      <c r="G55" s="49" t="s">
        <v>2047</v>
      </c>
      <c r="H55" s="273"/>
      <c r="I55" s="274" t="s">
        <v>2048</v>
      </c>
      <c r="J55" s="271" t="s">
        <v>2049</v>
      </c>
    </row>
    <row r="56" spans="1:46" s="237" customFormat="1" ht="34.5" customHeight="1">
      <c r="A56" s="281">
        <v>52</v>
      </c>
      <c r="B56" s="275" t="s">
        <v>2291</v>
      </c>
      <c r="C56" s="278" t="s">
        <v>31</v>
      </c>
      <c r="D56" s="269"/>
      <c r="E56" s="269"/>
      <c r="F56" s="259" t="s">
        <v>162</v>
      </c>
      <c r="G56" s="269" t="s">
        <v>2186</v>
      </c>
      <c r="H56" s="269"/>
      <c r="I56" s="270" t="s">
        <v>1798</v>
      </c>
      <c r="J56" s="277" t="s">
        <v>2187</v>
      </c>
    </row>
    <row r="57" spans="1:46" s="237" customFormat="1" ht="34.5" customHeight="1">
      <c r="A57" s="281">
        <v>53</v>
      </c>
      <c r="B57" s="499" t="s">
        <v>2291</v>
      </c>
      <c r="C57" s="503" t="s">
        <v>84</v>
      </c>
      <c r="D57" s="269"/>
      <c r="E57" s="269"/>
      <c r="F57" s="259" t="s">
        <v>162</v>
      </c>
      <c r="G57" s="269" t="s">
        <v>2188</v>
      </c>
      <c r="H57" s="269"/>
      <c r="I57" s="270" t="s">
        <v>3012</v>
      </c>
      <c r="J57" s="277" t="s">
        <v>2189</v>
      </c>
    </row>
    <row r="58" spans="1:46" s="237" customFormat="1" ht="34.5" customHeight="1">
      <c r="A58" s="281">
        <v>54</v>
      </c>
      <c r="B58" s="500" t="s">
        <v>2291</v>
      </c>
      <c r="C58" s="501" t="s">
        <v>88</v>
      </c>
      <c r="D58" s="269"/>
      <c r="E58" s="269"/>
      <c r="F58" s="259" t="s">
        <v>162</v>
      </c>
      <c r="G58" s="269" t="s">
        <v>2190</v>
      </c>
      <c r="H58" s="269"/>
      <c r="I58" s="270" t="s">
        <v>2191</v>
      </c>
      <c r="J58" s="277" t="s">
        <v>2192</v>
      </c>
    </row>
    <row r="59" spans="1:46" s="237" customFormat="1" ht="34.5" customHeight="1">
      <c r="A59" s="281">
        <v>55</v>
      </c>
      <c r="B59" s="275" t="s">
        <v>2291</v>
      </c>
      <c r="C59" s="276" t="s">
        <v>2193</v>
      </c>
      <c r="D59" s="269"/>
      <c r="E59" s="269"/>
      <c r="F59" s="259" t="s">
        <v>122</v>
      </c>
      <c r="G59" s="269" t="s">
        <v>2194</v>
      </c>
      <c r="H59" s="269"/>
      <c r="I59" s="270"/>
      <c r="J59" s="277" t="s">
        <v>2195</v>
      </c>
    </row>
    <row r="60" spans="1:46" s="237" customFormat="1" ht="34.5" customHeight="1">
      <c r="A60" s="281">
        <v>56</v>
      </c>
      <c r="B60" s="275" t="s">
        <v>2291</v>
      </c>
      <c r="C60" s="276" t="s">
        <v>2196</v>
      </c>
      <c r="D60" s="269"/>
      <c r="E60" s="269"/>
      <c r="F60" s="259" t="s">
        <v>162</v>
      </c>
      <c r="G60" s="269" t="s">
        <v>2197</v>
      </c>
      <c r="H60" s="269"/>
      <c r="I60" s="270"/>
      <c r="J60" s="277" t="s">
        <v>2198</v>
      </c>
    </row>
    <row r="61" spans="1:46" s="237" customFormat="1" ht="34.5" customHeight="1">
      <c r="A61" s="281">
        <v>57</v>
      </c>
      <c r="B61" s="275" t="s">
        <v>2291</v>
      </c>
      <c r="C61" s="276" t="s">
        <v>2200</v>
      </c>
      <c r="D61" s="269"/>
      <c r="E61" s="269"/>
      <c r="F61" s="259" t="s">
        <v>162</v>
      </c>
      <c r="G61" s="269" t="s">
        <v>2201</v>
      </c>
      <c r="H61" s="269"/>
      <c r="I61" s="270"/>
      <c r="J61" s="277" t="s">
        <v>2202</v>
      </c>
    </row>
  </sheetData>
  <mergeCells count="2">
    <mergeCell ref="A23:C23"/>
    <mergeCell ref="A3:C3"/>
  </mergeCells>
  <phoneticPr fontId="1" type="noConversion"/>
  <dataValidations count="1">
    <dataValidation type="list" allowBlank="1" showErrorMessage="1" errorTitle="错误提示" error="请输入下拉列表中的一个值" sqref="F3:F55" xr:uid="{00000000-0002-0000-0500-000000000000}">
      <formula1>"男,女,—"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456"/>
  <sheetViews>
    <sheetView topLeftCell="A29" zoomScale="59" zoomScaleNormal="70" workbookViewId="0">
      <selection activeCell="D39" sqref="D39"/>
    </sheetView>
  </sheetViews>
  <sheetFormatPr baseColWidth="10" defaultColWidth="10" defaultRowHeight="16.5" customHeight="1"/>
  <cols>
    <col min="1" max="1" width="9" style="2" customWidth="1"/>
    <col min="2" max="2" width="21.1640625" style="5" customWidth="1"/>
    <col min="3" max="3" width="11" style="2" customWidth="1"/>
    <col min="4" max="4" width="14.6640625" style="2" customWidth="1"/>
    <col min="5" max="6" width="10.6640625" style="2" customWidth="1"/>
    <col min="7" max="7" width="14.5" style="2" customWidth="1"/>
    <col min="8" max="8" width="17.33203125" style="2" customWidth="1"/>
    <col min="9" max="9" width="11.6640625" style="2" customWidth="1"/>
    <col min="10" max="10" width="12" style="5" customWidth="1"/>
    <col min="11" max="11" width="24.6640625" style="11" customWidth="1"/>
    <col min="12" max="12" width="26.6640625" style="11" customWidth="1"/>
    <col min="13" max="13" width="21.1640625" style="28" customWidth="1"/>
    <col min="14" max="14" width="7.1640625" style="2" customWidth="1"/>
    <col min="15" max="16" width="21.1640625" style="5" customWidth="1"/>
    <col min="17" max="17" width="10.1640625" style="2" customWidth="1"/>
    <col min="18" max="18" width="11.1640625" style="14" customWidth="1"/>
    <col min="19" max="19" width="16.33203125" style="2" customWidth="1"/>
    <col min="20" max="20" width="21.1640625" style="5" customWidth="1"/>
    <col min="21" max="43" width="10.83203125" style="2"/>
  </cols>
  <sheetData>
    <row r="1" spans="1:20" ht="46.5" customHeight="1">
      <c r="A1" s="602" t="s">
        <v>101</v>
      </c>
      <c r="B1" s="601" t="s">
        <v>102</v>
      </c>
      <c r="C1" s="601"/>
      <c r="D1" s="601"/>
      <c r="E1" s="601"/>
      <c r="F1" s="601"/>
      <c r="G1" s="601"/>
      <c r="H1" s="601"/>
      <c r="I1" s="601"/>
      <c r="J1" s="601"/>
      <c r="K1" s="601"/>
      <c r="L1" s="601"/>
      <c r="M1" s="603" t="s">
        <v>103</v>
      </c>
      <c r="N1" s="604"/>
      <c r="O1" s="604"/>
      <c r="P1" s="605"/>
      <c r="Q1" s="604"/>
      <c r="R1" s="604"/>
      <c r="S1" s="605"/>
      <c r="T1" s="606"/>
    </row>
    <row r="2" spans="1:20" ht="61.5" customHeight="1">
      <c r="A2" s="602"/>
      <c r="B2" s="3" t="s">
        <v>104</v>
      </c>
      <c r="C2" s="4" t="s">
        <v>105</v>
      </c>
      <c r="D2" s="4" t="s">
        <v>3</v>
      </c>
      <c r="E2" s="4" t="s">
        <v>106</v>
      </c>
      <c r="F2" s="4" t="s">
        <v>107</v>
      </c>
      <c r="G2" s="4" t="s">
        <v>108</v>
      </c>
      <c r="H2" s="4" t="s">
        <v>109</v>
      </c>
      <c r="I2" s="4" t="s">
        <v>110</v>
      </c>
      <c r="J2" s="3" t="s">
        <v>111</v>
      </c>
      <c r="K2" s="3" t="s">
        <v>114</v>
      </c>
      <c r="L2" s="10" t="s">
        <v>115</v>
      </c>
      <c r="M2" s="29" t="s">
        <v>116</v>
      </c>
      <c r="N2" s="9" t="s">
        <v>117</v>
      </c>
      <c r="O2" s="9" t="s">
        <v>118</v>
      </c>
      <c r="P2" s="8" t="s">
        <v>119</v>
      </c>
      <c r="Q2" s="9" t="s">
        <v>120</v>
      </c>
      <c r="R2" s="15" t="s">
        <v>117</v>
      </c>
      <c r="S2" s="9" t="s">
        <v>118</v>
      </c>
      <c r="T2" s="8" t="s">
        <v>119</v>
      </c>
    </row>
    <row r="3" spans="1:20" ht="63" customHeight="1">
      <c r="A3" s="4">
        <v>1</v>
      </c>
      <c r="B3" s="3">
        <v>44517</v>
      </c>
      <c r="C3" s="4"/>
      <c r="D3" s="4" t="s">
        <v>121</v>
      </c>
      <c r="E3" s="4"/>
      <c r="F3" s="4" t="s">
        <v>122</v>
      </c>
      <c r="G3" s="4" t="s">
        <v>123</v>
      </c>
      <c r="H3" s="4"/>
      <c r="I3" s="4"/>
      <c r="J3" s="3"/>
      <c r="K3" s="10" t="s">
        <v>124</v>
      </c>
      <c r="L3" s="10" t="s">
        <v>125</v>
      </c>
      <c r="M3" s="29">
        <v>44516</v>
      </c>
      <c r="N3" s="7" t="s">
        <v>126</v>
      </c>
      <c r="O3" s="7" t="s">
        <v>127</v>
      </c>
      <c r="P3" s="9" t="s">
        <v>128</v>
      </c>
      <c r="Q3" s="9">
        <v>1</v>
      </c>
      <c r="R3" s="15" t="s">
        <v>129</v>
      </c>
      <c r="S3" s="9" t="s">
        <v>130</v>
      </c>
      <c r="T3" s="13"/>
    </row>
    <row r="4" spans="1:20" ht="63" customHeight="1">
      <c r="A4" s="4">
        <v>2</v>
      </c>
      <c r="B4" s="3" t="s">
        <v>160</v>
      </c>
      <c r="C4" s="4"/>
      <c r="D4" s="4" t="s">
        <v>161</v>
      </c>
      <c r="E4" s="4"/>
      <c r="F4" s="4" t="s">
        <v>162</v>
      </c>
      <c r="G4" s="4" t="s">
        <v>123</v>
      </c>
      <c r="H4" s="4">
        <v>1246469</v>
      </c>
      <c r="I4" s="12"/>
      <c r="J4" s="12"/>
      <c r="K4" s="10" t="s">
        <v>124</v>
      </c>
      <c r="L4" s="10" t="s">
        <v>163</v>
      </c>
      <c r="M4" s="29">
        <v>44516</v>
      </c>
      <c r="N4" s="7" t="s">
        <v>126</v>
      </c>
      <c r="O4" s="6" t="s">
        <v>164</v>
      </c>
      <c r="P4" s="9" t="s">
        <v>144</v>
      </c>
      <c r="Q4" s="9">
        <v>5</v>
      </c>
      <c r="R4" s="15" t="s">
        <v>129</v>
      </c>
      <c r="S4" s="9" t="s">
        <v>165</v>
      </c>
      <c r="T4" s="6"/>
    </row>
    <row r="5" spans="1:20" ht="63" customHeight="1">
      <c r="A5" s="4">
        <v>3</v>
      </c>
      <c r="B5" s="3" t="s">
        <v>160</v>
      </c>
      <c r="C5" s="4"/>
      <c r="D5" s="4" t="s">
        <v>166</v>
      </c>
      <c r="E5" s="4"/>
      <c r="F5" s="4" t="s">
        <v>162</v>
      </c>
      <c r="G5" s="4" t="s">
        <v>123</v>
      </c>
      <c r="H5" s="4" t="s">
        <v>167</v>
      </c>
      <c r="I5" s="12"/>
      <c r="J5" s="12"/>
      <c r="K5" s="10" t="s">
        <v>124</v>
      </c>
      <c r="L5" s="10" t="s">
        <v>168</v>
      </c>
      <c r="M5" s="29">
        <v>44516</v>
      </c>
      <c r="N5" s="7" t="s">
        <v>126</v>
      </c>
      <c r="O5" s="6" t="s">
        <v>169</v>
      </c>
      <c r="P5" s="9" t="s">
        <v>144</v>
      </c>
      <c r="Q5" s="9">
        <v>6</v>
      </c>
      <c r="R5" s="15" t="s">
        <v>129</v>
      </c>
      <c r="S5" s="9" t="s">
        <v>170</v>
      </c>
      <c r="T5" s="6"/>
    </row>
    <row r="6" spans="1:20" ht="63" customHeight="1">
      <c r="A6" s="226">
        <v>4</v>
      </c>
      <c r="B6" s="3" t="s">
        <v>160</v>
      </c>
      <c r="C6" s="4"/>
      <c r="D6" s="4" t="s">
        <v>171</v>
      </c>
      <c r="E6" s="4"/>
      <c r="F6" s="4" t="s">
        <v>122</v>
      </c>
      <c r="G6" s="4" t="s">
        <v>123</v>
      </c>
      <c r="H6" s="4">
        <v>1322630</v>
      </c>
      <c r="I6" s="12"/>
      <c r="J6" s="12"/>
      <c r="K6" s="10" t="s">
        <v>124</v>
      </c>
      <c r="L6" s="10" t="s">
        <v>172</v>
      </c>
      <c r="M6" s="29">
        <v>44516</v>
      </c>
      <c r="N6" s="7" t="s">
        <v>126</v>
      </c>
      <c r="O6" s="6" t="s">
        <v>173</v>
      </c>
      <c r="P6" s="9" t="s">
        <v>144</v>
      </c>
      <c r="Q6" s="9">
        <v>7</v>
      </c>
      <c r="R6" s="15" t="s">
        <v>129</v>
      </c>
      <c r="S6" s="9" t="s">
        <v>174</v>
      </c>
      <c r="T6" s="6"/>
    </row>
    <row r="7" spans="1:20" ht="63" customHeight="1">
      <c r="A7" s="226">
        <v>5</v>
      </c>
      <c r="B7" s="3" t="s">
        <v>160</v>
      </c>
      <c r="C7" s="4"/>
      <c r="D7" s="4" t="s">
        <v>175</v>
      </c>
      <c r="E7" s="4"/>
      <c r="F7" s="4" t="s">
        <v>162</v>
      </c>
      <c r="G7" s="4" t="s">
        <v>123</v>
      </c>
      <c r="H7" s="4">
        <v>1048100</v>
      </c>
      <c r="I7" s="12"/>
      <c r="J7" s="12"/>
      <c r="K7" s="10" t="s">
        <v>124</v>
      </c>
      <c r="L7" s="10" t="s">
        <v>176</v>
      </c>
      <c r="M7" s="29">
        <v>44516</v>
      </c>
      <c r="N7" s="7" t="s">
        <v>126</v>
      </c>
      <c r="O7" s="6" t="s">
        <v>177</v>
      </c>
      <c r="P7" s="9" t="s">
        <v>144</v>
      </c>
      <c r="Q7" s="9">
        <v>8</v>
      </c>
      <c r="R7" s="15" t="s">
        <v>129</v>
      </c>
      <c r="S7" s="9" t="s">
        <v>178</v>
      </c>
      <c r="T7" s="6"/>
    </row>
    <row r="8" spans="1:20" ht="63" customHeight="1">
      <c r="A8" s="226">
        <v>6</v>
      </c>
      <c r="B8" s="3" t="s">
        <v>160</v>
      </c>
      <c r="C8" s="4"/>
      <c r="D8" s="4" t="s">
        <v>179</v>
      </c>
      <c r="E8" s="4"/>
      <c r="F8" s="4" t="s">
        <v>162</v>
      </c>
      <c r="G8" s="4" t="s">
        <v>123</v>
      </c>
      <c r="H8" s="4">
        <v>266511</v>
      </c>
      <c r="I8" s="12"/>
      <c r="J8" s="12"/>
      <c r="K8" s="10" t="s">
        <v>124</v>
      </c>
      <c r="L8" s="10" t="s">
        <v>180</v>
      </c>
      <c r="M8" s="29">
        <v>44516</v>
      </c>
      <c r="N8" s="7" t="s">
        <v>126</v>
      </c>
      <c r="O8" s="6" t="s">
        <v>181</v>
      </c>
      <c r="P8" s="9" t="s">
        <v>144</v>
      </c>
      <c r="Q8" s="9">
        <v>9</v>
      </c>
      <c r="R8" s="15" t="s">
        <v>129</v>
      </c>
      <c r="S8" s="9" t="s">
        <v>182</v>
      </c>
      <c r="T8" s="6"/>
    </row>
    <row r="9" spans="1:20" ht="63" customHeight="1">
      <c r="A9" s="226">
        <v>7</v>
      </c>
      <c r="B9" s="3" t="s">
        <v>160</v>
      </c>
      <c r="C9" s="4"/>
      <c r="D9" s="4" t="s">
        <v>183</v>
      </c>
      <c r="E9" s="4"/>
      <c r="F9" s="4" t="s">
        <v>162</v>
      </c>
      <c r="G9" s="4" t="s">
        <v>123</v>
      </c>
      <c r="H9" s="4">
        <v>1299798</v>
      </c>
      <c r="I9" s="12"/>
      <c r="J9" s="12"/>
      <c r="K9" s="10" t="s">
        <v>124</v>
      </c>
      <c r="L9" s="10" t="s">
        <v>184</v>
      </c>
      <c r="M9" s="29">
        <v>44516</v>
      </c>
      <c r="N9" s="7" t="s">
        <v>126</v>
      </c>
      <c r="O9" s="6" t="s">
        <v>185</v>
      </c>
      <c r="P9" s="9" t="s">
        <v>144</v>
      </c>
      <c r="Q9" s="9">
        <v>10</v>
      </c>
      <c r="R9" s="15" t="s">
        <v>129</v>
      </c>
      <c r="S9" s="9" t="s">
        <v>186</v>
      </c>
      <c r="T9" s="6"/>
    </row>
    <row r="10" spans="1:20" ht="63" customHeight="1">
      <c r="A10" s="226">
        <v>8</v>
      </c>
      <c r="B10" s="3" t="s">
        <v>207</v>
      </c>
      <c r="C10" s="4"/>
      <c r="D10" s="4" t="s">
        <v>208</v>
      </c>
      <c r="E10" s="4"/>
      <c r="F10" s="4" t="s">
        <v>162</v>
      </c>
      <c r="G10" s="4" t="s">
        <v>123</v>
      </c>
      <c r="H10" s="4">
        <v>9800023277</v>
      </c>
      <c r="I10" s="12"/>
      <c r="J10" s="12"/>
      <c r="K10" s="10" t="s">
        <v>124</v>
      </c>
      <c r="L10" s="10" t="s">
        <v>209</v>
      </c>
      <c r="M10" s="29">
        <v>44516</v>
      </c>
      <c r="N10" s="7" t="s">
        <v>126</v>
      </c>
      <c r="O10" s="6" t="s">
        <v>210</v>
      </c>
      <c r="P10" s="9" t="s">
        <v>196</v>
      </c>
      <c r="Q10" s="9">
        <v>4</v>
      </c>
      <c r="R10" s="15" t="s">
        <v>129</v>
      </c>
      <c r="S10" s="9" t="s">
        <v>211</v>
      </c>
      <c r="T10" s="6"/>
    </row>
    <row r="11" spans="1:20" ht="63" customHeight="1">
      <c r="A11" s="226">
        <v>9</v>
      </c>
      <c r="B11" s="3" t="s">
        <v>212</v>
      </c>
      <c r="C11" s="4"/>
      <c r="D11" s="4" t="s">
        <v>213</v>
      </c>
      <c r="E11" s="4"/>
      <c r="F11" s="4" t="s">
        <v>162</v>
      </c>
      <c r="G11" s="4" t="s">
        <v>123</v>
      </c>
      <c r="H11" s="4">
        <v>1250250</v>
      </c>
      <c r="I11" s="12"/>
      <c r="J11" s="12"/>
      <c r="K11" s="10" t="s">
        <v>124</v>
      </c>
      <c r="L11" s="10" t="s">
        <v>214</v>
      </c>
      <c r="M11" s="29">
        <v>44516</v>
      </c>
      <c r="N11" s="7" t="s">
        <v>126</v>
      </c>
      <c r="O11" s="6" t="s">
        <v>215</v>
      </c>
      <c r="P11" s="9" t="s">
        <v>196</v>
      </c>
      <c r="Q11" s="9">
        <v>5</v>
      </c>
      <c r="R11" s="15" t="s">
        <v>129</v>
      </c>
      <c r="S11" s="9" t="s">
        <v>216</v>
      </c>
      <c r="T11" s="6"/>
    </row>
    <row r="12" spans="1:20" ht="63" customHeight="1">
      <c r="A12" s="226">
        <v>10</v>
      </c>
      <c r="B12" s="3" t="s">
        <v>427</v>
      </c>
      <c r="C12" s="4" t="s">
        <v>224</v>
      </c>
      <c r="D12" s="4" t="s">
        <v>428</v>
      </c>
      <c r="E12" s="4"/>
      <c r="F12" s="4" t="s">
        <v>122</v>
      </c>
      <c r="G12" s="4" t="s">
        <v>123</v>
      </c>
      <c r="H12" s="4" t="s">
        <v>429</v>
      </c>
      <c r="I12" s="37"/>
      <c r="J12" s="12"/>
      <c r="K12" s="10" t="s">
        <v>1821</v>
      </c>
      <c r="L12" s="10" t="s">
        <v>430</v>
      </c>
      <c r="M12" s="29">
        <v>44524</v>
      </c>
      <c r="N12" s="7" t="s">
        <v>126</v>
      </c>
      <c r="O12" s="6" t="s">
        <v>431</v>
      </c>
      <c r="P12" s="8" t="s">
        <v>432</v>
      </c>
      <c r="Q12" s="9">
        <v>5</v>
      </c>
      <c r="R12" s="15" t="s">
        <v>129</v>
      </c>
      <c r="S12" s="9" t="s">
        <v>433</v>
      </c>
      <c r="T12" s="6"/>
    </row>
    <row r="13" spans="1:20" ht="63" customHeight="1">
      <c r="A13" s="226">
        <v>11</v>
      </c>
      <c r="B13" s="3" t="s">
        <v>434</v>
      </c>
      <c r="C13" s="4" t="s">
        <v>224</v>
      </c>
      <c r="D13" s="4" t="s">
        <v>435</v>
      </c>
      <c r="E13" s="4"/>
      <c r="F13" s="4" t="s">
        <v>162</v>
      </c>
      <c r="G13" s="4" t="s">
        <v>123</v>
      </c>
      <c r="H13" s="4" t="s">
        <v>436</v>
      </c>
      <c r="I13" s="37"/>
      <c r="J13" s="12"/>
      <c r="K13" s="10" t="s">
        <v>1821</v>
      </c>
      <c r="L13" s="10" t="s">
        <v>437</v>
      </c>
      <c r="M13" s="29">
        <v>44525</v>
      </c>
      <c r="N13" s="7" t="s">
        <v>126</v>
      </c>
      <c r="O13" s="6" t="s">
        <v>438</v>
      </c>
      <c r="P13" s="8" t="s">
        <v>439</v>
      </c>
      <c r="Q13" s="9">
        <v>6</v>
      </c>
      <c r="R13" s="15" t="s">
        <v>129</v>
      </c>
      <c r="S13" s="9" t="s">
        <v>440</v>
      </c>
      <c r="T13" s="6"/>
    </row>
    <row r="14" spans="1:20" ht="63" customHeight="1">
      <c r="A14" s="226">
        <v>12</v>
      </c>
      <c r="B14" s="3" t="s">
        <v>791</v>
      </c>
      <c r="C14" s="4" t="s">
        <v>224</v>
      </c>
      <c r="D14" s="4" t="s">
        <v>792</v>
      </c>
      <c r="E14" s="4"/>
      <c r="F14" s="4" t="s">
        <v>162</v>
      </c>
      <c r="G14" s="4" t="s">
        <v>123</v>
      </c>
      <c r="H14" s="37"/>
      <c r="I14" s="37"/>
      <c r="J14" s="12"/>
      <c r="K14" s="10" t="s">
        <v>793</v>
      </c>
      <c r="L14" s="10" t="s">
        <v>794</v>
      </c>
      <c r="M14" s="32" t="s">
        <v>780</v>
      </c>
      <c r="N14" s="7" t="s">
        <v>126</v>
      </c>
      <c r="O14" s="6" t="s">
        <v>795</v>
      </c>
      <c r="P14" s="32" t="s">
        <v>782</v>
      </c>
      <c r="Q14" s="9">
        <v>1</v>
      </c>
      <c r="R14" s="15" t="s">
        <v>129</v>
      </c>
      <c r="S14" s="9" t="s">
        <v>796</v>
      </c>
      <c r="T14" s="6"/>
    </row>
    <row r="15" spans="1:20" ht="63" customHeight="1">
      <c r="A15" s="226">
        <v>13</v>
      </c>
      <c r="B15" s="3" t="s">
        <v>797</v>
      </c>
      <c r="C15" s="4" t="s">
        <v>224</v>
      </c>
      <c r="D15" s="4" t="s">
        <v>798</v>
      </c>
      <c r="E15" s="4"/>
      <c r="F15" s="4" t="s">
        <v>162</v>
      </c>
      <c r="G15" s="4" t="s">
        <v>123</v>
      </c>
      <c r="H15" s="37"/>
      <c r="I15" s="37"/>
      <c r="J15" s="12"/>
      <c r="K15" s="10" t="s">
        <v>793</v>
      </c>
      <c r="L15" s="10" t="s">
        <v>799</v>
      </c>
      <c r="M15" s="32" t="s">
        <v>780</v>
      </c>
      <c r="N15" s="7" t="s">
        <v>126</v>
      </c>
      <c r="O15" s="6" t="s">
        <v>800</v>
      </c>
      <c r="P15" s="32" t="s">
        <v>782</v>
      </c>
      <c r="Q15" s="9">
        <v>2</v>
      </c>
      <c r="R15" s="15" t="s">
        <v>129</v>
      </c>
      <c r="S15" s="9" t="s">
        <v>801</v>
      </c>
      <c r="T15" s="6"/>
    </row>
    <row r="16" spans="1:20" ht="63" customHeight="1">
      <c r="A16" s="226">
        <v>14</v>
      </c>
      <c r="B16" s="3" t="s">
        <v>802</v>
      </c>
      <c r="C16" s="4" t="s">
        <v>224</v>
      </c>
      <c r="D16" s="4" t="s">
        <v>803</v>
      </c>
      <c r="E16" s="4"/>
      <c r="F16" s="4" t="s">
        <v>162</v>
      </c>
      <c r="G16" s="4" t="s">
        <v>123</v>
      </c>
      <c r="H16" s="37"/>
      <c r="I16" s="37"/>
      <c r="J16" s="12"/>
      <c r="K16" s="10" t="s">
        <v>793</v>
      </c>
      <c r="L16" s="10" t="s">
        <v>804</v>
      </c>
      <c r="M16" s="32" t="s">
        <v>780</v>
      </c>
      <c r="N16" s="7" t="s">
        <v>126</v>
      </c>
      <c r="O16" s="6" t="s">
        <v>805</v>
      </c>
      <c r="P16" s="32" t="s">
        <v>782</v>
      </c>
      <c r="Q16" s="9">
        <v>3</v>
      </c>
      <c r="R16" s="15" t="s">
        <v>129</v>
      </c>
      <c r="S16" s="9" t="s">
        <v>806</v>
      </c>
      <c r="T16" s="6"/>
    </row>
    <row r="17" spans="1:20" ht="63" customHeight="1">
      <c r="A17" s="226">
        <v>15</v>
      </c>
      <c r="B17" s="3" t="s">
        <v>807</v>
      </c>
      <c r="C17" s="4" t="s">
        <v>224</v>
      </c>
      <c r="D17" s="4" t="s">
        <v>808</v>
      </c>
      <c r="E17" s="4"/>
      <c r="F17" s="4" t="s">
        <v>162</v>
      </c>
      <c r="G17" s="4" t="s">
        <v>123</v>
      </c>
      <c r="H17" s="37"/>
      <c r="I17" s="37"/>
      <c r="J17" s="12"/>
      <c r="K17" s="10" t="s">
        <v>793</v>
      </c>
      <c r="L17" s="10" t="s">
        <v>809</v>
      </c>
      <c r="M17" s="32" t="s">
        <v>780</v>
      </c>
      <c r="N17" s="7" t="s">
        <v>126</v>
      </c>
      <c r="O17" s="6" t="s">
        <v>810</v>
      </c>
      <c r="P17" s="32" t="s">
        <v>782</v>
      </c>
      <c r="Q17" s="9">
        <v>4</v>
      </c>
      <c r="R17" s="15" t="s">
        <v>129</v>
      </c>
      <c r="S17" s="9" t="s">
        <v>811</v>
      </c>
      <c r="T17" s="6"/>
    </row>
    <row r="18" spans="1:20" ht="63" customHeight="1">
      <c r="A18" s="226">
        <v>16</v>
      </c>
      <c r="B18" s="3" t="s">
        <v>812</v>
      </c>
      <c r="C18" s="4" t="s">
        <v>224</v>
      </c>
      <c r="D18" s="4" t="s">
        <v>813</v>
      </c>
      <c r="E18" s="4"/>
      <c r="F18" s="4" t="s">
        <v>162</v>
      </c>
      <c r="G18" s="4" t="s">
        <v>123</v>
      </c>
      <c r="H18" s="37"/>
      <c r="I18" s="37"/>
      <c r="J18" s="12"/>
      <c r="K18" s="10" t="s">
        <v>793</v>
      </c>
      <c r="L18" s="10" t="s">
        <v>814</v>
      </c>
      <c r="M18" s="32" t="s">
        <v>780</v>
      </c>
      <c r="N18" s="7" t="s">
        <v>126</v>
      </c>
      <c r="O18" s="6" t="s">
        <v>815</v>
      </c>
      <c r="P18" s="32" t="s">
        <v>782</v>
      </c>
      <c r="Q18" s="9">
        <v>5</v>
      </c>
      <c r="R18" s="15" t="s">
        <v>129</v>
      </c>
      <c r="S18" s="9" t="s">
        <v>816</v>
      </c>
      <c r="T18" s="6"/>
    </row>
    <row r="19" spans="1:20" ht="63" customHeight="1">
      <c r="A19" s="226">
        <v>17</v>
      </c>
      <c r="B19" s="3" t="s">
        <v>817</v>
      </c>
      <c r="C19" s="4" t="s">
        <v>224</v>
      </c>
      <c r="D19" s="4" t="s">
        <v>818</v>
      </c>
      <c r="E19" s="4"/>
      <c r="F19" s="4" t="s">
        <v>122</v>
      </c>
      <c r="G19" s="4" t="s">
        <v>123</v>
      </c>
      <c r="H19" s="37"/>
      <c r="I19" s="37"/>
      <c r="J19" s="12"/>
      <c r="K19" s="10" t="s">
        <v>819</v>
      </c>
      <c r="L19" s="10" t="s">
        <v>820</v>
      </c>
      <c r="M19" s="32" t="s">
        <v>780</v>
      </c>
      <c r="N19" s="7" t="s">
        <v>126</v>
      </c>
      <c r="O19" s="6" t="s">
        <v>821</v>
      </c>
      <c r="P19" s="32" t="s">
        <v>782</v>
      </c>
      <c r="Q19" s="9">
        <v>6</v>
      </c>
      <c r="R19" s="15" t="s">
        <v>129</v>
      </c>
      <c r="S19" s="9" t="s">
        <v>822</v>
      </c>
      <c r="T19" s="6"/>
    </row>
    <row r="20" spans="1:20" ht="63" customHeight="1">
      <c r="A20" s="226">
        <v>18</v>
      </c>
      <c r="B20" s="3" t="s">
        <v>823</v>
      </c>
      <c r="C20" s="4" t="s">
        <v>224</v>
      </c>
      <c r="D20" s="4" t="s">
        <v>824</v>
      </c>
      <c r="E20" s="4"/>
      <c r="F20" s="4" t="s">
        <v>122</v>
      </c>
      <c r="G20" s="4" t="s">
        <v>123</v>
      </c>
      <c r="H20" s="37"/>
      <c r="I20" s="37"/>
      <c r="J20" s="12"/>
      <c r="K20" s="10" t="s">
        <v>793</v>
      </c>
      <c r="L20" s="10" t="s">
        <v>825</v>
      </c>
      <c r="M20" s="32" t="s">
        <v>780</v>
      </c>
      <c r="N20" s="7" t="s">
        <v>126</v>
      </c>
      <c r="O20" s="6" t="s">
        <v>826</v>
      </c>
      <c r="P20" s="32" t="s">
        <v>782</v>
      </c>
      <c r="Q20" s="9">
        <v>11</v>
      </c>
      <c r="R20" s="15" t="s">
        <v>129</v>
      </c>
      <c r="S20" s="9" t="s">
        <v>827</v>
      </c>
      <c r="T20" s="6"/>
    </row>
    <row r="21" spans="1:20" ht="63" customHeight="1">
      <c r="A21" s="226">
        <v>19</v>
      </c>
      <c r="B21" s="3" t="s">
        <v>828</v>
      </c>
      <c r="C21" s="4" t="s">
        <v>224</v>
      </c>
      <c r="D21" s="4" t="s">
        <v>829</v>
      </c>
      <c r="E21" s="4"/>
      <c r="F21" s="4" t="s">
        <v>162</v>
      </c>
      <c r="G21" s="4" t="s">
        <v>123</v>
      </c>
      <c r="H21" s="37"/>
      <c r="I21" s="37"/>
      <c r="J21" s="12"/>
      <c r="K21" s="10" t="s">
        <v>793</v>
      </c>
      <c r="L21" s="10" t="s">
        <v>830</v>
      </c>
      <c r="M21" s="32" t="s">
        <v>780</v>
      </c>
      <c r="N21" s="7" t="s">
        <v>126</v>
      </c>
      <c r="O21" s="6" t="s">
        <v>831</v>
      </c>
      <c r="P21" s="32" t="s">
        <v>782</v>
      </c>
      <c r="Q21" s="9">
        <v>12</v>
      </c>
      <c r="R21" s="15" t="s">
        <v>129</v>
      </c>
      <c r="S21" s="9" t="s">
        <v>832</v>
      </c>
      <c r="T21" s="6"/>
    </row>
    <row r="22" spans="1:20" ht="63" customHeight="1">
      <c r="A22" s="226">
        <v>20</v>
      </c>
      <c r="B22" s="3" t="s">
        <v>833</v>
      </c>
      <c r="C22" s="4" t="s">
        <v>224</v>
      </c>
      <c r="D22" s="4" t="s">
        <v>834</v>
      </c>
      <c r="E22" s="4"/>
      <c r="F22" s="4" t="s">
        <v>162</v>
      </c>
      <c r="G22" s="4" t="s">
        <v>123</v>
      </c>
      <c r="H22" s="37"/>
      <c r="I22" s="37"/>
      <c r="J22" s="12"/>
      <c r="K22" s="10" t="s">
        <v>793</v>
      </c>
      <c r="L22" s="10" t="s">
        <v>835</v>
      </c>
      <c r="M22" s="32" t="s">
        <v>780</v>
      </c>
      <c r="N22" s="7" t="s">
        <v>126</v>
      </c>
      <c r="O22" s="6" t="s">
        <v>836</v>
      </c>
      <c r="P22" s="32" t="s">
        <v>782</v>
      </c>
      <c r="Q22" s="9">
        <v>13</v>
      </c>
      <c r="R22" s="15" t="s">
        <v>129</v>
      </c>
      <c r="S22" s="9" t="s">
        <v>837</v>
      </c>
      <c r="T22" s="6"/>
    </row>
    <row r="23" spans="1:20" ht="63" customHeight="1">
      <c r="A23" s="226">
        <v>21</v>
      </c>
      <c r="B23" s="3" t="s">
        <v>838</v>
      </c>
      <c r="C23" s="4" t="s">
        <v>224</v>
      </c>
      <c r="D23" s="4" t="s">
        <v>839</v>
      </c>
      <c r="E23" s="4"/>
      <c r="F23" s="4" t="s">
        <v>122</v>
      </c>
      <c r="G23" s="4" t="s">
        <v>123</v>
      </c>
      <c r="H23" s="37"/>
      <c r="I23" s="37"/>
      <c r="J23" s="12"/>
      <c r="K23" s="10" t="s">
        <v>793</v>
      </c>
      <c r="L23" s="10" t="s">
        <v>840</v>
      </c>
      <c r="M23" s="32" t="s">
        <v>841</v>
      </c>
      <c r="N23" s="7" t="s">
        <v>126</v>
      </c>
      <c r="O23" s="6" t="s">
        <v>842</v>
      </c>
      <c r="P23" s="32" t="s">
        <v>843</v>
      </c>
      <c r="Q23" s="9">
        <v>1</v>
      </c>
      <c r="R23" s="15" t="s">
        <v>129</v>
      </c>
      <c r="S23" s="9" t="s">
        <v>844</v>
      </c>
      <c r="T23" s="6"/>
    </row>
    <row r="24" spans="1:20" ht="63" customHeight="1">
      <c r="A24" s="226">
        <v>22</v>
      </c>
      <c r="B24" s="3" t="s">
        <v>845</v>
      </c>
      <c r="C24" s="4" t="s">
        <v>224</v>
      </c>
      <c r="D24" s="4" t="s">
        <v>846</v>
      </c>
      <c r="E24" s="4"/>
      <c r="F24" s="4" t="s">
        <v>162</v>
      </c>
      <c r="G24" s="4" t="s">
        <v>123</v>
      </c>
      <c r="H24" s="37"/>
      <c r="I24" s="37"/>
      <c r="J24" s="12"/>
      <c r="K24" s="10" t="s">
        <v>793</v>
      </c>
      <c r="L24" s="10" t="s">
        <v>847</v>
      </c>
      <c r="M24" s="32" t="s">
        <v>841</v>
      </c>
      <c r="N24" s="7" t="s">
        <v>126</v>
      </c>
      <c r="O24" s="6" t="s">
        <v>848</v>
      </c>
      <c r="P24" s="32" t="s">
        <v>843</v>
      </c>
      <c r="Q24" s="9">
        <v>11</v>
      </c>
      <c r="R24" s="15" t="s">
        <v>129</v>
      </c>
      <c r="S24" s="9" t="s">
        <v>849</v>
      </c>
      <c r="T24" s="6"/>
    </row>
    <row r="25" spans="1:20" ht="63" customHeight="1">
      <c r="A25" s="226">
        <v>23</v>
      </c>
      <c r="B25" s="3" t="s">
        <v>850</v>
      </c>
      <c r="C25" s="4" t="s">
        <v>224</v>
      </c>
      <c r="D25" s="4" t="s">
        <v>851</v>
      </c>
      <c r="E25" s="4"/>
      <c r="F25" s="4" t="s">
        <v>162</v>
      </c>
      <c r="G25" s="4" t="s">
        <v>123</v>
      </c>
      <c r="H25" s="37"/>
      <c r="I25" s="37"/>
      <c r="J25" s="12"/>
      <c r="K25" s="10" t="s">
        <v>793</v>
      </c>
      <c r="L25" s="10" t="s">
        <v>852</v>
      </c>
      <c r="M25" s="32" t="s">
        <v>841</v>
      </c>
      <c r="N25" s="7" t="s">
        <v>126</v>
      </c>
      <c r="O25" s="6" t="s">
        <v>853</v>
      </c>
      <c r="P25" s="32" t="s">
        <v>843</v>
      </c>
      <c r="Q25" s="9">
        <v>12</v>
      </c>
      <c r="R25" s="15" t="s">
        <v>129</v>
      </c>
      <c r="S25" s="9" t="s">
        <v>854</v>
      </c>
      <c r="T25" s="6"/>
    </row>
    <row r="26" spans="1:20" ht="63" customHeight="1">
      <c r="A26" s="226">
        <v>24</v>
      </c>
      <c r="B26" s="3" t="s">
        <v>855</v>
      </c>
      <c r="C26" s="4" t="s">
        <v>224</v>
      </c>
      <c r="D26" s="4" t="s">
        <v>856</v>
      </c>
      <c r="E26" s="4"/>
      <c r="F26" s="4" t="s">
        <v>162</v>
      </c>
      <c r="G26" s="4" t="s">
        <v>123</v>
      </c>
      <c r="H26" s="37"/>
      <c r="I26" s="37"/>
      <c r="J26" s="12"/>
      <c r="K26" s="10" t="s">
        <v>793</v>
      </c>
      <c r="L26" s="10" t="s">
        <v>857</v>
      </c>
      <c r="M26" s="32" t="s">
        <v>841</v>
      </c>
      <c r="N26" s="7" t="s">
        <v>126</v>
      </c>
      <c r="O26" s="6" t="s">
        <v>858</v>
      </c>
      <c r="P26" s="32" t="s">
        <v>843</v>
      </c>
      <c r="Q26" s="9">
        <v>13</v>
      </c>
      <c r="R26" s="15" t="s">
        <v>129</v>
      </c>
      <c r="S26" s="9" t="s">
        <v>859</v>
      </c>
      <c r="T26" s="6"/>
    </row>
    <row r="27" spans="1:20" ht="63" customHeight="1">
      <c r="A27" s="226">
        <v>25</v>
      </c>
      <c r="B27" s="3" t="s">
        <v>860</v>
      </c>
      <c r="C27" s="4" t="s">
        <v>224</v>
      </c>
      <c r="D27" s="4" t="s">
        <v>861</v>
      </c>
      <c r="E27" s="4"/>
      <c r="F27" s="4" t="s">
        <v>122</v>
      </c>
      <c r="G27" s="4" t="s">
        <v>123</v>
      </c>
      <c r="H27" s="37"/>
      <c r="I27" s="37"/>
      <c r="J27" s="12"/>
      <c r="K27" s="10" t="s">
        <v>793</v>
      </c>
      <c r="L27" s="10" t="s">
        <v>862</v>
      </c>
      <c r="M27" s="32" t="s">
        <v>841</v>
      </c>
      <c r="N27" s="7" t="s">
        <v>126</v>
      </c>
      <c r="O27" s="6" t="s">
        <v>863</v>
      </c>
      <c r="P27" s="32" t="s">
        <v>843</v>
      </c>
      <c r="Q27" s="9">
        <v>14</v>
      </c>
      <c r="R27" s="15" t="s">
        <v>129</v>
      </c>
      <c r="S27" s="9" t="s">
        <v>864</v>
      </c>
      <c r="T27" s="6"/>
    </row>
    <row r="28" spans="1:20" ht="63" customHeight="1">
      <c r="A28" s="226">
        <v>26</v>
      </c>
      <c r="B28" s="3" t="s">
        <v>885</v>
      </c>
      <c r="C28" s="4" t="s">
        <v>224</v>
      </c>
      <c r="D28" s="4" t="s">
        <v>886</v>
      </c>
      <c r="E28" s="4"/>
      <c r="F28" s="4" t="s">
        <v>162</v>
      </c>
      <c r="G28" s="4" t="s">
        <v>123</v>
      </c>
      <c r="H28" s="37"/>
      <c r="I28" s="37"/>
      <c r="J28" s="12"/>
      <c r="K28" s="10" t="s">
        <v>887</v>
      </c>
      <c r="L28" s="10" t="s">
        <v>888</v>
      </c>
      <c r="M28" s="32" t="s">
        <v>881</v>
      </c>
      <c r="N28" s="7" t="s">
        <v>126</v>
      </c>
      <c r="O28" s="6" t="s">
        <v>889</v>
      </c>
      <c r="P28" s="32" t="s">
        <v>883</v>
      </c>
      <c r="Q28" s="9">
        <v>1</v>
      </c>
      <c r="R28" s="15" t="s">
        <v>129</v>
      </c>
      <c r="S28" s="9" t="s">
        <v>890</v>
      </c>
      <c r="T28" s="6"/>
    </row>
    <row r="29" spans="1:20" ht="63" customHeight="1">
      <c r="A29" s="226">
        <v>27</v>
      </c>
      <c r="B29" s="3" t="s">
        <v>891</v>
      </c>
      <c r="C29" s="4" t="s">
        <v>224</v>
      </c>
      <c r="D29" s="4" t="s">
        <v>892</v>
      </c>
      <c r="E29" s="4"/>
      <c r="F29" s="4" t="s">
        <v>162</v>
      </c>
      <c r="G29" s="4" t="s">
        <v>123</v>
      </c>
      <c r="H29" s="37"/>
      <c r="I29" s="37"/>
      <c r="J29" s="12"/>
      <c r="K29" s="10" t="s">
        <v>887</v>
      </c>
      <c r="L29" s="10" t="s">
        <v>893</v>
      </c>
      <c r="M29" s="32" t="s">
        <v>881</v>
      </c>
      <c r="N29" s="7" t="s">
        <v>126</v>
      </c>
      <c r="O29" s="6" t="s">
        <v>894</v>
      </c>
      <c r="P29" s="32" t="s">
        <v>883</v>
      </c>
      <c r="Q29" s="9">
        <v>2</v>
      </c>
      <c r="R29" s="15" t="s">
        <v>129</v>
      </c>
      <c r="S29" s="9" t="s">
        <v>895</v>
      </c>
      <c r="T29" s="6"/>
    </row>
    <row r="30" spans="1:20" ht="63" customHeight="1">
      <c r="A30" s="226">
        <v>28</v>
      </c>
      <c r="B30" s="3" t="s">
        <v>896</v>
      </c>
      <c r="C30" s="4" t="s">
        <v>224</v>
      </c>
      <c r="D30" s="4" t="s">
        <v>897</v>
      </c>
      <c r="E30" s="4"/>
      <c r="F30" s="4" t="s">
        <v>162</v>
      </c>
      <c r="G30" s="4" t="s">
        <v>123</v>
      </c>
      <c r="H30" s="37"/>
      <c r="I30" s="37"/>
      <c r="J30" s="12"/>
      <c r="K30" s="10" t="s">
        <v>793</v>
      </c>
      <c r="L30" s="10" t="s">
        <v>898</v>
      </c>
      <c r="M30" s="32" t="s">
        <v>881</v>
      </c>
      <c r="N30" s="7" t="s">
        <v>126</v>
      </c>
      <c r="O30" s="6" t="s">
        <v>899</v>
      </c>
      <c r="P30" s="32" t="s">
        <v>883</v>
      </c>
      <c r="Q30" s="9">
        <v>3</v>
      </c>
      <c r="R30" s="15" t="s">
        <v>129</v>
      </c>
      <c r="S30" s="9" t="s">
        <v>900</v>
      </c>
      <c r="T30" s="6"/>
    </row>
    <row r="31" spans="1:20" ht="63" customHeight="1">
      <c r="A31" s="226">
        <v>29</v>
      </c>
      <c r="B31" s="3" t="s">
        <v>901</v>
      </c>
      <c r="C31" s="4" t="s">
        <v>224</v>
      </c>
      <c r="D31" s="4" t="s">
        <v>902</v>
      </c>
      <c r="E31" s="4"/>
      <c r="F31" s="4" t="s">
        <v>162</v>
      </c>
      <c r="G31" s="4" t="s">
        <v>123</v>
      </c>
      <c r="H31" s="37"/>
      <c r="I31" s="37"/>
      <c r="J31" s="12"/>
      <c r="K31" s="10" t="s">
        <v>793</v>
      </c>
      <c r="L31" s="10" t="s">
        <v>903</v>
      </c>
      <c r="M31" s="32" t="s">
        <v>881</v>
      </c>
      <c r="N31" s="7" t="s">
        <v>126</v>
      </c>
      <c r="O31" s="6" t="s">
        <v>904</v>
      </c>
      <c r="P31" s="32" t="s">
        <v>883</v>
      </c>
      <c r="Q31" s="9">
        <v>4</v>
      </c>
      <c r="R31" s="15" t="s">
        <v>129</v>
      </c>
      <c r="S31" s="9" t="s">
        <v>905</v>
      </c>
      <c r="T31" s="6"/>
    </row>
    <row r="32" spans="1:20" ht="63" customHeight="1">
      <c r="A32" s="226">
        <v>30</v>
      </c>
      <c r="B32" s="3" t="s">
        <v>906</v>
      </c>
      <c r="C32" s="4" t="s">
        <v>224</v>
      </c>
      <c r="D32" s="4" t="s">
        <v>907</v>
      </c>
      <c r="E32" s="4"/>
      <c r="F32" s="4" t="s">
        <v>162</v>
      </c>
      <c r="G32" s="4" t="s">
        <v>123</v>
      </c>
      <c r="H32" s="37"/>
      <c r="I32" s="37"/>
      <c r="J32" s="12"/>
      <c r="K32" s="10" t="s">
        <v>793</v>
      </c>
      <c r="L32" s="10" t="s">
        <v>908</v>
      </c>
      <c r="M32" s="32" t="s">
        <v>881</v>
      </c>
      <c r="N32" s="7" t="s">
        <v>126</v>
      </c>
      <c r="O32" s="6" t="s">
        <v>909</v>
      </c>
      <c r="P32" s="32" t="s">
        <v>883</v>
      </c>
      <c r="Q32" s="9">
        <v>5</v>
      </c>
      <c r="R32" s="15" t="s">
        <v>129</v>
      </c>
      <c r="S32" s="9" t="s">
        <v>910</v>
      </c>
      <c r="T32" s="6"/>
    </row>
    <row r="33" spans="1:20" ht="63" customHeight="1">
      <c r="A33" s="226">
        <v>31</v>
      </c>
      <c r="B33" s="3" t="s">
        <v>911</v>
      </c>
      <c r="C33" s="4" t="s">
        <v>224</v>
      </c>
      <c r="D33" s="4" t="s">
        <v>912</v>
      </c>
      <c r="E33" s="4"/>
      <c r="F33" s="4" t="s">
        <v>162</v>
      </c>
      <c r="G33" s="4" t="s">
        <v>123</v>
      </c>
      <c r="H33" s="37"/>
      <c r="I33" s="37"/>
      <c r="J33" s="12"/>
      <c r="K33" s="10" t="s">
        <v>887</v>
      </c>
      <c r="L33" s="10" t="s">
        <v>913</v>
      </c>
      <c r="M33" s="32" t="s">
        <v>881</v>
      </c>
      <c r="N33" s="7" t="s">
        <v>126</v>
      </c>
      <c r="O33" s="6" t="s">
        <v>914</v>
      </c>
      <c r="P33" s="32" t="s">
        <v>883</v>
      </c>
      <c r="Q33" s="9">
        <v>11</v>
      </c>
      <c r="R33" s="15" t="s">
        <v>129</v>
      </c>
      <c r="S33" s="9" t="s">
        <v>915</v>
      </c>
      <c r="T33" s="6"/>
    </row>
    <row r="34" spans="1:20" ht="63" customHeight="1">
      <c r="A34" s="226">
        <v>32</v>
      </c>
      <c r="B34" s="3" t="s">
        <v>916</v>
      </c>
      <c r="C34" s="4" t="s">
        <v>224</v>
      </c>
      <c r="D34" s="4" t="s">
        <v>917</v>
      </c>
      <c r="E34" s="4"/>
      <c r="F34" s="4" t="s">
        <v>122</v>
      </c>
      <c r="G34" s="4" t="s">
        <v>123</v>
      </c>
      <c r="H34" s="37"/>
      <c r="I34" s="37"/>
      <c r="J34" s="12"/>
      <c r="K34" s="10" t="s">
        <v>887</v>
      </c>
      <c r="L34" s="10" t="s">
        <v>918</v>
      </c>
      <c r="M34" s="32" t="s">
        <v>881</v>
      </c>
      <c r="N34" s="7" t="s">
        <v>126</v>
      </c>
      <c r="O34" s="6" t="s">
        <v>919</v>
      </c>
      <c r="P34" s="32" t="s">
        <v>883</v>
      </c>
      <c r="Q34" s="9">
        <v>12</v>
      </c>
      <c r="R34" s="15" t="s">
        <v>129</v>
      </c>
      <c r="S34" s="9" t="s">
        <v>920</v>
      </c>
      <c r="T34" s="6"/>
    </row>
    <row r="35" spans="1:20" ht="63" customHeight="1">
      <c r="A35" s="226">
        <v>33</v>
      </c>
      <c r="B35" s="3" t="s">
        <v>921</v>
      </c>
      <c r="C35" s="4" t="s">
        <v>224</v>
      </c>
      <c r="D35" s="4" t="s">
        <v>922</v>
      </c>
      <c r="E35" s="4"/>
      <c r="F35" s="4" t="s">
        <v>122</v>
      </c>
      <c r="G35" s="4" t="s">
        <v>123</v>
      </c>
      <c r="H35" s="37"/>
      <c r="I35" s="37"/>
      <c r="J35" s="12"/>
      <c r="K35" s="10" t="s">
        <v>887</v>
      </c>
      <c r="L35" s="10" t="s">
        <v>923</v>
      </c>
      <c r="M35" s="32" t="s">
        <v>881</v>
      </c>
      <c r="N35" s="7" t="s">
        <v>126</v>
      </c>
      <c r="O35" s="6" t="s">
        <v>924</v>
      </c>
      <c r="P35" s="32" t="s">
        <v>883</v>
      </c>
      <c r="Q35" s="9">
        <v>13</v>
      </c>
      <c r="R35" s="15" t="s">
        <v>129</v>
      </c>
      <c r="S35" s="9" t="s">
        <v>925</v>
      </c>
      <c r="T35" s="6"/>
    </row>
    <row r="36" spans="1:20" ht="63" customHeight="1">
      <c r="A36" s="226">
        <v>34</v>
      </c>
      <c r="B36" s="3" t="s">
        <v>926</v>
      </c>
      <c r="C36" s="4" t="s">
        <v>224</v>
      </c>
      <c r="D36" s="4" t="s">
        <v>927</v>
      </c>
      <c r="E36" s="4"/>
      <c r="F36" s="4" t="s">
        <v>122</v>
      </c>
      <c r="G36" s="4" t="s">
        <v>123</v>
      </c>
      <c r="H36" s="37"/>
      <c r="I36" s="37"/>
      <c r="J36" s="12"/>
      <c r="K36" s="10" t="s">
        <v>887</v>
      </c>
      <c r="L36" s="10" t="s">
        <v>928</v>
      </c>
      <c r="M36" s="32" t="s">
        <v>881</v>
      </c>
      <c r="N36" s="7" t="s">
        <v>126</v>
      </c>
      <c r="O36" s="6" t="s">
        <v>929</v>
      </c>
      <c r="P36" s="32" t="s">
        <v>883</v>
      </c>
      <c r="Q36" s="9">
        <v>14</v>
      </c>
      <c r="R36" s="15" t="s">
        <v>129</v>
      </c>
      <c r="S36" s="9" t="s">
        <v>930</v>
      </c>
      <c r="T36" s="6"/>
    </row>
    <row r="37" spans="1:20" ht="63" customHeight="1">
      <c r="A37" s="226">
        <v>35</v>
      </c>
      <c r="B37" s="3" t="s">
        <v>931</v>
      </c>
      <c r="C37" s="4" t="s">
        <v>224</v>
      </c>
      <c r="D37" s="4" t="s">
        <v>932</v>
      </c>
      <c r="E37" s="4"/>
      <c r="F37" s="4" t="s">
        <v>162</v>
      </c>
      <c r="G37" s="4" t="s">
        <v>123</v>
      </c>
      <c r="H37" s="37"/>
      <c r="I37" s="37"/>
      <c r="J37" s="12"/>
      <c r="K37" s="10" t="s">
        <v>887</v>
      </c>
      <c r="L37" s="10" t="s">
        <v>933</v>
      </c>
      <c r="M37" s="32" t="s">
        <v>881</v>
      </c>
      <c r="N37" s="7" t="s">
        <v>126</v>
      </c>
      <c r="O37" s="6" t="s">
        <v>934</v>
      </c>
      <c r="P37" s="32" t="s">
        <v>883</v>
      </c>
      <c r="Q37" s="9">
        <v>15</v>
      </c>
      <c r="R37" s="15" t="s">
        <v>129</v>
      </c>
      <c r="S37" s="9" t="s">
        <v>935</v>
      </c>
      <c r="T37" s="6"/>
    </row>
    <row r="38" spans="1:20" ht="63" customHeight="1">
      <c r="A38" s="226">
        <v>36</v>
      </c>
      <c r="B38" s="3" t="s">
        <v>936</v>
      </c>
      <c r="C38" s="4" t="s">
        <v>224</v>
      </c>
      <c r="D38" s="4" t="s">
        <v>937</v>
      </c>
      <c r="E38" s="4"/>
      <c r="F38" s="4" t="s">
        <v>122</v>
      </c>
      <c r="G38" s="4" t="s">
        <v>123</v>
      </c>
      <c r="H38" s="37"/>
      <c r="I38" s="37"/>
      <c r="J38" s="12"/>
      <c r="K38" s="10" t="s">
        <v>887</v>
      </c>
      <c r="L38" s="10" t="s">
        <v>938</v>
      </c>
      <c r="M38" s="32" t="s">
        <v>881</v>
      </c>
      <c r="N38" s="7" t="s">
        <v>126</v>
      </c>
      <c r="O38" s="6" t="s">
        <v>939</v>
      </c>
      <c r="P38" s="32" t="s">
        <v>883</v>
      </c>
      <c r="Q38" s="9">
        <v>16</v>
      </c>
      <c r="R38" s="15" t="s">
        <v>129</v>
      </c>
      <c r="S38" s="9" t="s">
        <v>940</v>
      </c>
      <c r="T38" s="6"/>
    </row>
    <row r="39" spans="1:20" ht="63" customHeight="1">
      <c r="A39" s="226">
        <v>37</v>
      </c>
      <c r="B39" s="3" t="s">
        <v>1061</v>
      </c>
      <c r="C39" s="4" t="s">
        <v>224</v>
      </c>
      <c r="D39" s="4" t="s">
        <v>1062</v>
      </c>
      <c r="E39" s="4"/>
      <c r="F39" s="4" t="s">
        <v>162</v>
      </c>
      <c r="G39" s="4" t="s">
        <v>123</v>
      </c>
      <c r="H39" s="37"/>
      <c r="I39" s="37"/>
      <c r="J39" s="12"/>
      <c r="K39" s="10" t="s">
        <v>1822</v>
      </c>
      <c r="L39" s="227" t="s">
        <v>1064</v>
      </c>
      <c r="M39" s="32" t="s">
        <v>1065</v>
      </c>
      <c r="N39" s="7" t="s">
        <v>126</v>
      </c>
      <c r="O39" s="6" t="s">
        <v>946</v>
      </c>
      <c r="P39" s="32" t="s">
        <v>1066</v>
      </c>
      <c r="Q39" s="9">
        <v>1</v>
      </c>
      <c r="R39" s="15" t="s">
        <v>129</v>
      </c>
      <c r="S39" s="9" t="s">
        <v>958</v>
      </c>
      <c r="T39" s="6"/>
    </row>
    <row r="40" spans="1:20" ht="63" customHeight="1">
      <c r="A40" s="4">
        <f t="shared" ref="A40:A75" si="0">A39+1</f>
        <v>38</v>
      </c>
      <c r="B40" s="3"/>
      <c r="C40" s="4"/>
      <c r="D40" s="4"/>
      <c r="E40" s="4"/>
      <c r="F40" s="4"/>
      <c r="G40" s="4"/>
      <c r="H40" s="4"/>
      <c r="I40" s="4"/>
      <c r="J40" s="3"/>
      <c r="K40" s="1"/>
      <c r="L40" s="10"/>
      <c r="M40" s="29"/>
      <c r="N40" s="7"/>
      <c r="O40" s="6"/>
      <c r="P40" s="8"/>
      <c r="Q40" s="9"/>
      <c r="R40" s="15"/>
      <c r="S40" s="9"/>
      <c r="T40" s="6"/>
    </row>
    <row r="41" spans="1:20" ht="63" customHeight="1">
      <c r="A41" s="4">
        <f t="shared" si="0"/>
        <v>39</v>
      </c>
      <c r="B41" s="3"/>
      <c r="C41" s="4"/>
      <c r="D41" s="4"/>
      <c r="E41" s="4"/>
      <c r="F41" s="4"/>
      <c r="G41" s="4"/>
      <c r="H41" s="4"/>
      <c r="I41" s="4"/>
      <c r="J41" s="3"/>
      <c r="K41" s="10"/>
      <c r="L41" s="10"/>
      <c r="M41" s="29"/>
      <c r="N41" s="7"/>
      <c r="O41" s="6"/>
      <c r="P41" s="8"/>
      <c r="Q41" s="9"/>
      <c r="R41" s="15"/>
      <c r="S41" s="9"/>
      <c r="T41" s="6"/>
    </row>
    <row r="42" spans="1:20" ht="63" customHeight="1">
      <c r="A42" s="4">
        <f t="shared" si="0"/>
        <v>40</v>
      </c>
      <c r="B42" s="3"/>
      <c r="C42" s="4"/>
      <c r="D42" s="4"/>
      <c r="E42" s="4"/>
      <c r="F42" s="4"/>
      <c r="G42" s="4"/>
      <c r="H42" s="4"/>
      <c r="I42" s="4"/>
      <c r="J42" s="3"/>
      <c r="K42" s="10"/>
      <c r="L42" s="10"/>
      <c r="M42" s="29"/>
      <c r="N42" s="7"/>
      <c r="O42" s="6"/>
      <c r="P42" s="8"/>
      <c r="Q42" s="9"/>
      <c r="R42" s="15"/>
      <c r="S42" s="9"/>
      <c r="T42" s="6"/>
    </row>
    <row r="43" spans="1:20" ht="63" customHeight="1">
      <c r="A43" s="4">
        <f t="shared" si="0"/>
        <v>41</v>
      </c>
      <c r="B43" s="3"/>
      <c r="C43" s="4"/>
      <c r="D43" s="4"/>
      <c r="E43" s="4"/>
      <c r="F43" s="4"/>
      <c r="G43" s="4"/>
      <c r="H43" s="4"/>
      <c r="I43" s="4"/>
      <c r="J43" s="3"/>
      <c r="K43" s="10"/>
      <c r="L43" s="10"/>
      <c r="M43" s="29"/>
      <c r="N43" s="7"/>
      <c r="O43" s="6"/>
      <c r="P43" s="8"/>
      <c r="Q43" s="9"/>
      <c r="R43" s="15"/>
      <c r="S43" s="9"/>
      <c r="T43" s="6"/>
    </row>
    <row r="44" spans="1:20" ht="63" customHeight="1">
      <c r="A44" s="4">
        <f t="shared" si="0"/>
        <v>42</v>
      </c>
      <c r="B44" s="3"/>
      <c r="C44" s="4"/>
      <c r="D44" s="4"/>
      <c r="E44" s="4"/>
      <c r="F44" s="4"/>
      <c r="G44" s="4"/>
      <c r="H44" s="4"/>
      <c r="I44" s="4"/>
      <c r="J44" s="3"/>
      <c r="K44" s="10"/>
      <c r="L44" s="10"/>
      <c r="M44" s="29"/>
      <c r="N44" s="7"/>
      <c r="O44" s="6"/>
      <c r="P44" s="8"/>
      <c r="Q44" s="9"/>
      <c r="R44" s="15"/>
      <c r="S44" s="9"/>
      <c r="T44" s="6"/>
    </row>
    <row r="45" spans="1:20" ht="63" customHeight="1">
      <c r="A45" s="4">
        <f t="shared" si="0"/>
        <v>43</v>
      </c>
      <c r="B45" s="3"/>
      <c r="C45" s="4"/>
      <c r="D45" s="4"/>
      <c r="E45" s="4"/>
      <c r="F45" s="4"/>
      <c r="G45" s="4"/>
      <c r="H45" s="4"/>
      <c r="I45" s="4"/>
      <c r="J45" s="3"/>
      <c r="K45" s="10"/>
      <c r="L45" s="10"/>
      <c r="M45" s="29"/>
      <c r="N45" s="7"/>
      <c r="O45" s="6"/>
      <c r="P45" s="8"/>
      <c r="Q45" s="9"/>
      <c r="R45" s="15"/>
      <c r="S45" s="9"/>
      <c r="T45" s="6"/>
    </row>
    <row r="46" spans="1:20" ht="63" customHeight="1">
      <c r="A46" s="4">
        <f t="shared" si="0"/>
        <v>44</v>
      </c>
      <c r="B46" s="3"/>
      <c r="C46" s="4"/>
      <c r="D46" s="4"/>
      <c r="E46" s="4"/>
      <c r="F46" s="4"/>
      <c r="G46" s="4"/>
      <c r="H46" s="4"/>
      <c r="I46" s="4"/>
      <c r="J46" s="3"/>
      <c r="K46" s="10"/>
      <c r="L46" s="10"/>
      <c r="M46" s="29"/>
      <c r="N46" s="7"/>
      <c r="O46" s="6"/>
      <c r="P46" s="8"/>
      <c r="Q46" s="9"/>
      <c r="R46" s="15"/>
      <c r="S46" s="9"/>
      <c r="T46" s="6"/>
    </row>
    <row r="47" spans="1:20" ht="63" customHeight="1">
      <c r="A47" s="4">
        <f t="shared" si="0"/>
        <v>45</v>
      </c>
      <c r="B47" s="3"/>
      <c r="C47" s="4"/>
      <c r="D47" s="4"/>
      <c r="E47" s="4"/>
      <c r="F47" s="4"/>
      <c r="G47" s="4"/>
      <c r="H47" s="4"/>
      <c r="I47" s="4"/>
      <c r="J47" s="3"/>
      <c r="K47" s="10"/>
      <c r="L47" s="10"/>
      <c r="M47" s="29"/>
      <c r="N47" s="7"/>
      <c r="O47" s="6"/>
      <c r="P47" s="8"/>
      <c r="Q47" s="9"/>
      <c r="R47" s="15"/>
      <c r="S47" s="9"/>
      <c r="T47" s="6"/>
    </row>
    <row r="48" spans="1:20" ht="63" customHeight="1">
      <c r="A48" s="4">
        <f t="shared" si="0"/>
        <v>46</v>
      </c>
      <c r="B48" s="3"/>
      <c r="C48" s="4"/>
      <c r="D48" s="4"/>
      <c r="E48" s="4"/>
      <c r="F48" s="4"/>
      <c r="G48" s="4"/>
      <c r="H48" s="4"/>
      <c r="I48" s="4"/>
      <c r="J48" s="3"/>
      <c r="K48" s="10"/>
      <c r="L48" s="10"/>
      <c r="M48" s="29"/>
      <c r="N48" s="7"/>
      <c r="O48" s="6"/>
      <c r="P48" s="8"/>
      <c r="Q48" s="9"/>
      <c r="R48" s="15"/>
      <c r="S48" s="9"/>
      <c r="T48" s="6"/>
    </row>
    <row r="49" spans="1:20" ht="63" customHeight="1">
      <c r="A49" s="4">
        <f t="shared" si="0"/>
        <v>47</v>
      </c>
      <c r="B49" s="3"/>
      <c r="C49" s="4"/>
      <c r="D49" s="4"/>
      <c r="E49" s="4"/>
      <c r="F49" s="4"/>
      <c r="G49" s="4"/>
      <c r="H49" s="4"/>
      <c r="I49" s="4"/>
      <c r="J49" s="3"/>
      <c r="K49" s="10"/>
      <c r="L49" s="10"/>
      <c r="M49" s="29"/>
      <c r="N49" s="7"/>
      <c r="O49" s="6"/>
      <c r="P49" s="8"/>
      <c r="Q49" s="9"/>
      <c r="R49" s="15"/>
      <c r="S49" s="9"/>
      <c r="T49" s="6"/>
    </row>
    <row r="50" spans="1:20" ht="63" customHeight="1">
      <c r="A50" s="4">
        <f t="shared" si="0"/>
        <v>48</v>
      </c>
      <c r="B50" s="3"/>
      <c r="C50" s="4"/>
      <c r="D50" s="4"/>
      <c r="E50" s="4"/>
      <c r="F50" s="4"/>
      <c r="G50" s="4"/>
      <c r="H50" s="4"/>
      <c r="I50" s="4"/>
      <c r="J50" s="3"/>
      <c r="K50" s="10"/>
      <c r="L50" s="10"/>
      <c r="M50" s="29"/>
      <c r="N50" s="7"/>
      <c r="O50" s="6"/>
      <c r="P50" s="8"/>
      <c r="Q50" s="9"/>
      <c r="R50" s="15"/>
      <c r="S50" s="9"/>
      <c r="T50" s="6"/>
    </row>
    <row r="51" spans="1:20" ht="63" customHeight="1">
      <c r="A51" s="4">
        <f t="shared" si="0"/>
        <v>49</v>
      </c>
      <c r="B51" s="3"/>
      <c r="C51" s="4"/>
      <c r="D51" s="4"/>
      <c r="E51" s="4"/>
      <c r="F51" s="4"/>
      <c r="G51" s="4"/>
      <c r="H51" s="4"/>
      <c r="I51" s="4"/>
      <c r="J51" s="3"/>
      <c r="K51" s="10"/>
      <c r="L51" s="10"/>
      <c r="M51" s="29"/>
      <c r="N51" s="7"/>
      <c r="O51" s="6"/>
      <c r="P51" s="8"/>
      <c r="Q51" s="9"/>
      <c r="R51" s="15"/>
      <c r="S51" s="9"/>
      <c r="T51" s="6"/>
    </row>
    <row r="52" spans="1:20" ht="63" customHeight="1">
      <c r="A52" s="4">
        <f t="shared" si="0"/>
        <v>50</v>
      </c>
      <c r="B52" s="3"/>
      <c r="C52" s="4"/>
      <c r="D52" s="4"/>
      <c r="E52" s="4"/>
      <c r="F52" s="4"/>
      <c r="G52" s="4"/>
      <c r="H52" s="4"/>
      <c r="I52" s="4"/>
      <c r="J52" s="3"/>
      <c r="K52" s="10"/>
      <c r="L52" s="10"/>
      <c r="M52" s="29"/>
      <c r="N52" s="7"/>
      <c r="O52" s="6"/>
      <c r="P52" s="8"/>
      <c r="Q52" s="9"/>
      <c r="R52" s="15"/>
      <c r="S52" s="9"/>
      <c r="T52" s="6"/>
    </row>
    <row r="53" spans="1:20" ht="63" customHeight="1">
      <c r="A53" s="4">
        <f t="shared" si="0"/>
        <v>51</v>
      </c>
      <c r="B53" s="3"/>
      <c r="C53" s="4"/>
      <c r="D53" s="4"/>
      <c r="E53" s="4"/>
      <c r="F53" s="4"/>
      <c r="G53" s="4"/>
      <c r="H53" s="4"/>
      <c r="I53" s="4"/>
      <c r="J53" s="3"/>
      <c r="K53" s="10"/>
      <c r="L53" s="10"/>
      <c r="M53" s="29"/>
      <c r="N53" s="7"/>
      <c r="O53" s="6"/>
      <c r="P53" s="8"/>
      <c r="Q53" s="9"/>
      <c r="R53" s="15"/>
      <c r="S53" s="9"/>
      <c r="T53" s="6"/>
    </row>
    <row r="54" spans="1:20" ht="63" customHeight="1">
      <c r="A54" s="4">
        <f t="shared" si="0"/>
        <v>52</v>
      </c>
      <c r="B54" s="3"/>
      <c r="C54" s="4"/>
      <c r="D54" s="4"/>
      <c r="E54" s="4"/>
      <c r="F54" s="4"/>
      <c r="G54" s="4"/>
      <c r="H54" s="4"/>
      <c r="I54" s="4"/>
      <c r="J54" s="3"/>
      <c r="K54" s="10"/>
      <c r="L54" s="10"/>
      <c r="M54" s="29"/>
      <c r="N54" s="7"/>
      <c r="O54" s="6"/>
      <c r="P54" s="8"/>
      <c r="Q54" s="9"/>
      <c r="R54" s="15"/>
      <c r="S54" s="9"/>
      <c r="T54" s="6"/>
    </row>
    <row r="55" spans="1:20" ht="63" customHeight="1">
      <c r="A55" s="4">
        <f t="shared" si="0"/>
        <v>53</v>
      </c>
      <c r="B55" s="3"/>
      <c r="C55" s="4"/>
      <c r="D55" s="4"/>
      <c r="E55" s="4"/>
      <c r="F55" s="4"/>
      <c r="G55" s="4"/>
      <c r="H55" s="4"/>
      <c r="I55" s="4"/>
      <c r="J55" s="3"/>
      <c r="K55" s="10"/>
      <c r="L55" s="10"/>
      <c r="M55" s="29"/>
      <c r="N55" s="7"/>
      <c r="O55" s="6"/>
      <c r="P55" s="8"/>
      <c r="Q55" s="9"/>
      <c r="R55" s="15"/>
      <c r="S55" s="9"/>
      <c r="T55" s="6"/>
    </row>
    <row r="56" spans="1:20" ht="63" customHeight="1">
      <c r="A56" s="4">
        <f t="shared" si="0"/>
        <v>54</v>
      </c>
      <c r="B56" s="3"/>
      <c r="C56" s="4"/>
      <c r="D56" s="4"/>
      <c r="E56" s="4"/>
      <c r="F56" s="4"/>
      <c r="G56" s="4"/>
      <c r="H56" s="4"/>
      <c r="I56" s="4"/>
      <c r="J56" s="3"/>
      <c r="K56" s="10"/>
      <c r="L56" s="10"/>
      <c r="M56" s="29"/>
      <c r="N56" s="7"/>
      <c r="O56" s="6"/>
      <c r="P56" s="8"/>
      <c r="Q56" s="9"/>
      <c r="R56" s="15"/>
      <c r="S56" s="9"/>
      <c r="T56" s="6"/>
    </row>
    <row r="57" spans="1:20" ht="63" customHeight="1">
      <c r="A57" s="4">
        <f t="shared" si="0"/>
        <v>55</v>
      </c>
      <c r="B57" s="3"/>
      <c r="C57" s="4"/>
      <c r="D57" s="4"/>
      <c r="E57" s="4"/>
      <c r="F57" s="4"/>
      <c r="G57" s="4"/>
      <c r="H57" s="4"/>
      <c r="I57" s="4"/>
      <c r="J57" s="3"/>
      <c r="K57" s="10"/>
      <c r="L57" s="10"/>
      <c r="M57" s="29"/>
      <c r="N57" s="7"/>
      <c r="O57" s="6"/>
      <c r="P57" s="8"/>
      <c r="Q57" s="9"/>
      <c r="R57" s="15"/>
      <c r="S57" s="9"/>
      <c r="T57" s="6"/>
    </row>
    <row r="58" spans="1:20" ht="63" customHeight="1">
      <c r="A58" s="4">
        <f t="shared" si="0"/>
        <v>56</v>
      </c>
      <c r="B58" s="3"/>
      <c r="C58" s="4"/>
      <c r="D58" s="4"/>
      <c r="E58" s="4"/>
      <c r="F58" s="4"/>
      <c r="G58" s="4"/>
      <c r="H58" s="4"/>
      <c r="I58" s="4"/>
      <c r="J58" s="3"/>
      <c r="K58" s="10"/>
      <c r="L58" s="10"/>
      <c r="M58" s="29"/>
      <c r="N58" s="7"/>
      <c r="O58" s="6"/>
      <c r="P58" s="8"/>
      <c r="Q58" s="9"/>
      <c r="R58" s="15"/>
      <c r="S58" s="9"/>
      <c r="T58" s="6"/>
    </row>
    <row r="59" spans="1:20" ht="63" customHeight="1">
      <c r="A59" s="4">
        <f t="shared" si="0"/>
        <v>57</v>
      </c>
      <c r="B59" s="3"/>
      <c r="C59" s="4"/>
      <c r="D59" s="4"/>
      <c r="E59" s="4"/>
      <c r="F59" s="4"/>
      <c r="G59" s="4"/>
      <c r="H59" s="4"/>
      <c r="I59" s="4"/>
      <c r="J59" s="3"/>
      <c r="K59" s="10"/>
      <c r="L59" s="10"/>
      <c r="M59" s="29"/>
      <c r="N59" s="7"/>
      <c r="O59" s="6"/>
      <c r="P59" s="8"/>
      <c r="Q59" s="9"/>
      <c r="R59" s="15"/>
      <c r="S59" s="9"/>
      <c r="T59" s="6"/>
    </row>
    <row r="60" spans="1:20" ht="63" customHeight="1">
      <c r="A60" s="4">
        <f t="shared" si="0"/>
        <v>58</v>
      </c>
      <c r="B60" s="3"/>
      <c r="C60" s="4"/>
      <c r="D60" s="4"/>
      <c r="E60" s="4"/>
      <c r="F60" s="4"/>
      <c r="G60" s="4"/>
      <c r="H60" s="4"/>
      <c r="I60" s="4"/>
      <c r="J60" s="3"/>
      <c r="K60" s="10"/>
      <c r="L60" s="10"/>
      <c r="M60" s="29"/>
      <c r="N60" s="7"/>
      <c r="O60" s="6"/>
      <c r="P60" s="8"/>
      <c r="Q60" s="9"/>
      <c r="R60" s="15"/>
      <c r="S60" s="9"/>
      <c r="T60" s="6"/>
    </row>
    <row r="61" spans="1:20" ht="63" customHeight="1">
      <c r="A61" s="4">
        <f t="shared" si="0"/>
        <v>59</v>
      </c>
      <c r="B61" s="3"/>
      <c r="C61" s="4"/>
      <c r="D61" s="4"/>
      <c r="E61" s="4"/>
      <c r="F61" s="4"/>
      <c r="G61" s="4"/>
      <c r="H61" s="4"/>
      <c r="I61" s="4"/>
      <c r="J61" s="3"/>
      <c r="K61" s="10"/>
      <c r="L61" s="10"/>
      <c r="M61" s="29"/>
      <c r="N61" s="7"/>
      <c r="O61" s="6"/>
      <c r="P61" s="8"/>
      <c r="Q61" s="9"/>
      <c r="R61" s="15"/>
      <c r="S61" s="9"/>
      <c r="T61" s="6"/>
    </row>
    <row r="62" spans="1:20" ht="63" customHeight="1">
      <c r="A62" s="4">
        <f t="shared" si="0"/>
        <v>60</v>
      </c>
      <c r="B62" s="3"/>
      <c r="C62" s="4"/>
      <c r="D62" s="4"/>
      <c r="E62" s="4"/>
      <c r="F62" s="4"/>
      <c r="G62" s="4"/>
      <c r="H62" s="4"/>
      <c r="I62" s="4"/>
      <c r="J62" s="3"/>
      <c r="K62" s="10"/>
      <c r="L62" s="10"/>
      <c r="M62" s="29"/>
      <c r="N62" s="7"/>
      <c r="O62" s="6"/>
      <c r="P62" s="8"/>
      <c r="Q62" s="9"/>
      <c r="R62" s="15"/>
      <c r="S62" s="9"/>
      <c r="T62" s="6"/>
    </row>
    <row r="63" spans="1:20" ht="63" customHeight="1">
      <c r="A63" s="4">
        <f t="shared" si="0"/>
        <v>61</v>
      </c>
      <c r="B63" s="3"/>
      <c r="C63" s="4"/>
      <c r="D63" s="4"/>
      <c r="E63" s="4"/>
      <c r="F63" s="4"/>
      <c r="G63" s="4"/>
      <c r="H63" s="4"/>
      <c r="I63" s="4"/>
      <c r="J63" s="3"/>
      <c r="K63" s="10"/>
      <c r="L63" s="10"/>
      <c r="M63" s="29"/>
      <c r="N63" s="7"/>
      <c r="O63" s="6"/>
      <c r="P63" s="8"/>
      <c r="Q63" s="9"/>
      <c r="R63" s="15"/>
      <c r="S63" s="9"/>
      <c r="T63" s="6"/>
    </row>
    <row r="64" spans="1:20" ht="63" customHeight="1">
      <c r="A64" s="4">
        <f t="shared" si="0"/>
        <v>62</v>
      </c>
      <c r="B64" s="3"/>
      <c r="C64" s="4"/>
      <c r="D64" s="4"/>
      <c r="E64" s="4"/>
      <c r="F64" s="4"/>
      <c r="G64" s="4"/>
      <c r="H64" s="4"/>
      <c r="I64" s="4"/>
      <c r="J64" s="3"/>
      <c r="K64" s="10"/>
      <c r="L64" s="10"/>
      <c r="M64" s="29"/>
      <c r="N64" s="7"/>
      <c r="O64" s="6"/>
      <c r="P64" s="8"/>
      <c r="Q64" s="9"/>
      <c r="R64" s="15"/>
      <c r="S64" s="9"/>
      <c r="T64" s="6"/>
    </row>
    <row r="65" spans="1:20" ht="63" customHeight="1">
      <c r="A65" s="4">
        <f t="shared" si="0"/>
        <v>63</v>
      </c>
      <c r="B65" s="3"/>
      <c r="C65" s="4"/>
      <c r="D65" s="4"/>
      <c r="E65" s="4"/>
      <c r="F65" s="4"/>
      <c r="G65" s="4"/>
      <c r="H65" s="4"/>
      <c r="I65" s="4"/>
      <c r="J65" s="3"/>
      <c r="K65" s="10"/>
      <c r="L65" s="10"/>
      <c r="M65" s="29"/>
      <c r="N65" s="7"/>
      <c r="O65" s="6"/>
      <c r="P65" s="8"/>
      <c r="Q65" s="9"/>
      <c r="R65" s="15"/>
      <c r="S65" s="9"/>
      <c r="T65" s="6"/>
    </row>
    <row r="66" spans="1:20" ht="63" customHeight="1">
      <c r="A66" s="4">
        <f t="shared" si="0"/>
        <v>64</v>
      </c>
      <c r="B66" s="3"/>
      <c r="C66" s="4"/>
      <c r="D66" s="4"/>
      <c r="E66" s="4"/>
      <c r="F66" s="4"/>
      <c r="G66" s="4"/>
      <c r="H66" s="4"/>
      <c r="I66" s="4"/>
      <c r="J66" s="3"/>
      <c r="K66" s="10"/>
      <c r="L66" s="10"/>
      <c r="M66" s="29"/>
      <c r="N66" s="7"/>
      <c r="O66" s="6"/>
      <c r="P66" s="8"/>
      <c r="Q66" s="9"/>
      <c r="R66" s="15"/>
      <c r="S66" s="9"/>
      <c r="T66" s="6"/>
    </row>
    <row r="67" spans="1:20" ht="63" customHeight="1">
      <c r="A67" s="4">
        <f t="shared" si="0"/>
        <v>65</v>
      </c>
      <c r="B67" s="3"/>
      <c r="C67" s="4"/>
      <c r="D67" s="4"/>
      <c r="E67" s="4"/>
      <c r="F67" s="4"/>
      <c r="G67" s="4"/>
      <c r="H67" s="4"/>
      <c r="I67" s="4"/>
      <c r="J67" s="3"/>
      <c r="K67" s="10"/>
      <c r="L67" s="10"/>
      <c r="M67" s="29"/>
      <c r="N67" s="7"/>
      <c r="O67" s="6"/>
      <c r="P67" s="8"/>
      <c r="Q67" s="9"/>
      <c r="R67" s="15"/>
      <c r="S67" s="9"/>
      <c r="T67" s="6"/>
    </row>
    <row r="68" spans="1:20" ht="63" customHeight="1">
      <c r="A68" s="4">
        <f t="shared" si="0"/>
        <v>66</v>
      </c>
      <c r="B68" s="3"/>
      <c r="C68" s="4"/>
      <c r="D68" s="4"/>
      <c r="E68" s="4"/>
      <c r="F68" s="4"/>
      <c r="G68" s="4"/>
      <c r="H68" s="4"/>
      <c r="I68" s="4"/>
      <c r="J68" s="3"/>
      <c r="K68" s="10"/>
      <c r="L68" s="10"/>
      <c r="M68" s="29"/>
      <c r="N68" s="7"/>
      <c r="O68" s="6"/>
      <c r="P68" s="8"/>
      <c r="Q68" s="9"/>
      <c r="R68" s="15"/>
      <c r="S68" s="9"/>
      <c r="T68" s="6"/>
    </row>
    <row r="69" spans="1:20" ht="63" customHeight="1">
      <c r="A69" s="4">
        <f t="shared" si="0"/>
        <v>67</v>
      </c>
      <c r="B69" s="3"/>
      <c r="C69" s="4"/>
      <c r="D69" s="4"/>
      <c r="E69" s="4"/>
      <c r="F69" s="4"/>
      <c r="G69" s="4"/>
      <c r="H69" s="4"/>
      <c r="I69" s="4"/>
      <c r="J69" s="3"/>
      <c r="K69" s="10"/>
      <c r="L69" s="10"/>
      <c r="M69" s="29"/>
      <c r="N69" s="7"/>
      <c r="O69" s="6"/>
      <c r="P69" s="8"/>
      <c r="Q69" s="9"/>
      <c r="R69" s="15"/>
      <c r="S69" s="9"/>
      <c r="T69" s="6"/>
    </row>
    <row r="70" spans="1:20" ht="63" customHeight="1">
      <c r="A70" s="4">
        <f t="shared" si="0"/>
        <v>68</v>
      </c>
      <c r="B70" s="3"/>
      <c r="C70" s="4"/>
      <c r="D70" s="4"/>
      <c r="E70" s="4"/>
      <c r="F70" s="4"/>
      <c r="G70" s="4"/>
      <c r="H70" s="4"/>
      <c r="I70" s="4"/>
      <c r="J70" s="3"/>
      <c r="K70" s="10"/>
      <c r="L70" s="10"/>
      <c r="M70" s="29"/>
      <c r="N70" s="7"/>
      <c r="O70" s="6"/>
      <c r="P70" s="8"/>
      <c r="Q70" s="9"/>
      <c r="R70" s="15"/>
      <c r="S70" s="9"/>
      <c r="T70" s="6"/>
    </row>
    <row r="71" spans="1:20" ht="63" customHeight="1">
      <c r="A71" s="4">
        <f t="shared" si="0"/>
        <v>69</v>
      </c>
      <c r="B71" s="3"/>
      <c r="C71" s="4"/>
      <c r="D71" s="4"/>
      <c r="E71" s="4"/>
      <c r="F71" s="4"/>
      <c r="G71" s="4"/>
      <c r="H71" s="4"/>
      <c r="I71" s="4"/>
      <c r="J71" s="3"/>
      <c r="K71" s="10"/>
      <c r="L71" s="10"/>
      <c r="M71" s="29"/>
      <c r="N71" s="7"/>
      <c r="O71" s="6"/>
      <c r="P71" s="8"/>
      <c r="Q71" s="9"/>
      <c r="R71" s="15"/>
      <c r="S71" s="9"/>
      <c r="T71" s="6"/>
    </row>
    <row r="72" spans="1:20" ht="63" customHeight="1">
      <c r="A72" s="4">
        <f t="shared" si="0"/>
        <v>70</v>
      </c>
      <c r="B72" s="3"/>
      <c r="C72" s="4"/>
      <c r="D72" s="4"/>
      <c r="E72" s="4"/>
      <c r="F72" s="4"/>
      <c r="G72" s="4"/>
      <c r="H72" s="4"/>
      <c r="I72" s="4"/>
      <c r="J72" s="3"/>
      <c r="K72" s="10"/>
      <c r="L72" s="10"/>
      <c r="M72" s="29"/>
      <c r="N72" s="7"/>
      <c r="O72" s="6"/>
      <c r="P72" s="8"/>
      <c r="Q72" s="9"/>
      <c r="R72" s="15"/>
      <c r="S72" s="9"/>
      <c r="T72" s="6"/>
    </row>
    <row r="73" spans="1:20" ht="63" customHeight="1">
      <c r="A73" s="4">
        <f t="shared" si="0"/>
        <v>71</v>
      </c>
      <c r="B73" s="3"/>
      <c r="C73" s="4"/>
      <c r="D73" s="4"/>
      <c r="E73" s="4"/>
      <c r="F73" s="4"/>
      <c r="G73" s="4"/>
      <c r="H73" s="4"/>
      <c r="I73" s="4"/>
      <c r="J73" s="3"/>
      <c r="K73" s="10"/>
      <c r="L73" s="10"/>
      <c r="M73" s="29"/>
      <c r="N73" s="7"/>
      <c r="O73" s="6"/>
      <c r="P73" s="8"/>
      <c r="Q73" s="9"/>
      <c r="R73" s="15"/>
      <c r="S73" s="9"/>
      <c r="T73" s="6"/>
    </row>
    <row r="74" spans="1:20" ht="63" customHeight="1">
      <c r="A74" s="4">
        <f t="shared" si="0"/>
        <v>72</v>
      </c>
      <c r="B74" s="3"/>
      <c r="C74" s="4"/>
      <c r="D74" s="4"/>
      <c r="E74" s="4"/>
      <c r="F74" s="4"/>
      <c r="G74" s="4"/>
      <c r="H74" s="4"/>
      <c r="I74" s="4"/>
      <c r="J74" s="3"/>
      <c r="K74" s="10"/>
      <c r="L74" s="10"/>
      <c r="M74" s="29"/>
      <c r="N74" s="7"/>
      <c r="O74" s="6"/>
      <c r="P74" s="8"/>
      <c r="Q74" s="9"/>
      <c r="R74" s="15"/>
      <c r="S74" s="9"/>
      <c r="T74" s="6"/>
    </row>
    <row r="75" spans="1:20" ht="63" customHeight="1">
      <c r="A75" s="4">
        <f t="shared" si="0"/>
        <v>73</v>
      </c>
      <c r="B75" s="3"/>
      <c r="C75" s="4"/>
      <c r="D75" s="4"/>
      <c r="E75" s="4"/>
      <c r="F75" s="4"/>
      <c r="G75" s="4"/>
      <c r="H75" s="4"/>
      <c r="I75" s="4"/>
      <c r="J75" s="3"/>
      <c r="K75" s="10"/>
      <c r="L75" s="10"/>
      <c r="M75" s="29"/>
      <c r="N75" s="7"/>
      <c r="O75" s="6"/>
      <c r="P75" s="8"/>
      <c r="Q75" s="9"/>
      <c r="R75" s="15"/>
      <c r="S75" s="9"/>
      <c r="T75" s="6"/>
    </row>
    <row r="76" spans="1:20" ht="63" customHeight="1">
      <c r="A76" s="4">
        <f t="shared" ref="A76:A139" si="1">A75+1</f>
        <v>74</v>
      </c>
      <c r="B76" s="3"/>
      <c r="C76" s="4"/>
      <c r="D76" s="4"/>
      <c r="E76" s="4"/>
      <c r="F76" s="4"/>
      <c r="G76" s="4"/>
      <c r="H76" s="4"/>
      <c r="I76" s="4"/>
      <c r="J76" s="3"/>
      <c r="K76" s="10"/>
      <c r="L76" s="10"/>
      <c r="M76" s="29"/>
      <c r="N76" s="7"/>
      <c r="O76" s="6"/>
      <c r="P76" s="8"/>
      <c r="Q76" s="9"/>
      <c r="R76" s="15"/>
      <c r="S76" s="9"/>
      <c r="T76" s="6"/>
    </row>
    <row r="77" spans="1:20" ht="63" customHeight="1">
      <c r="A77" s="4">
        <f t="shared" si="1"/>
        <v>75</v>
      </c>
      <c r="B77" s="3"/>
      <c r="C77" s="4"/>
      <c r="D77" s="4"/>
      <c r="E77" s="4"/>
      <c r="F77" s="4"/>
      <c r="G77" s="4"/>
      <c r="H77" s="4"/>
      <c r="I77" s="4"/>
      <c r="J77" s="3"/>
      <c r="K77" s="10"/>
      <c r="L77" s="10"/>
      <c r="M77" s="29"/>
      <c r="N77" s="7"/>
      <c r="O77" s="6"/>
      <c r="P77" s="8"/>
      <c r="Q77" s="9"/>
      <c r="R77" s="15"/>
      <c r="S77" s="9"/>
      <c r="T77" s="6"/>
    </row>
    <row r="78" spans="1:20" ht="63" customHeight="1">
      <c r="A78" s="4">
        <f t="shared" si="1"/>
        <v>76</v>
      </c>
      <c r="B78" s="3"/>
      <c r="C78" s="4"/>
      <c r="D78" s="4"/>
      <c r="E78" s="4"/>
      <c r="F78" s="4"/>
      <c r="G78" s="4"/>
      <c r="H78" s="4"/>
      <c r="I78" s="4"/>
      <c r="J78" s="3"/>
      <c r="K78" s="10"/>
      <c r="L78" s="10"/>
      <c r="M78" s="29"/>
      <c r="N78" s="7"/>
      <c r="O78" s="6"/>
      <c r="P78" s="8"/>
      <c r="Q78" s="9"/>
      <c r="R78" s="15"/>
      <c r="S78" s="9"/>
      <c r="T78" s="6"/>
    </row>
    <row r="79" spans="1:20" ht="63" customHeight="1">
      <c r="A79" s="4">
        <f t="shared" si="1"/>
        <v>77</v>
      </c>
      <c r="B79" s="3"/>
      <c r="C79" s="4"/>
      <c r="D79" s="4"/>
      <c r="E79" s="4"/>
      <c r="F79" s="4"/>
      <c r="G79" s="4"/>
      <c r="H79" s="4"/>
      <c r="I79" s="4"/>
      <c r="J79" s="3"/>
      <c r="K79" s="10"/>
      <c r="L79" s="10"/>
      <c r="M79" s="29"/>
      <c r="N79" s="7"/>
      <c r="O79" s="6"/>
      <c r="P79" s="8"/>
      <c r="Q79" s="9"/>
      <c r="R79" s="15"/>
      <c r="S79" s="9"/>
      <c r="T79" s="6"/>
    </row>
    <row r="80" spans="1:20" ht="63" customHeight="1">
      <c r="A80" s="4">
        <f t="shared" si="1"/>
        <v>78</v>
      </c>
      <c r="B80" s="3"/>
      <c r="C80" s="4"/>
      <c r="D80" s="4"/>
      <c r="E80" s="4"/>
      <c r="F80" s="4"/>
      <c r="G80" s="4"/>
      <c r="H80" s="4"/>
      <c r="I80" s="4"/>
      <c r="J80" s="3"/>
      <c r="K80" s="10"/>
      <c r="L80" s="10"/>
      <c r="M80" s="29"/>
      <c r="N80" s="7"/>
      <c r="O80" s="6"/>
      <c r="P80" s="8"/>
      <c r="Q80" s="9"/>
      <c r="R80" s="15"/>
      <c r="S80" s="9"/>
      <c r="T80" s="6"/>
    </row>
    <row r="81" spans="1:20" ht="63" customHeight="1">
      <c r="A81" s="4">
        <f t="shared" si="1"/>
        <v>79</v>
      </c>
      <c r="B81" s="3"/>
      <c r="C81" s="4"/>
      <c r="D81" s="4"/>
      <c r="E81" s="4"/>
      <c r="F81" s="4"/>
      <c r="G81" s="4"/>
      <c r="H81" s="4"/>
      <c r="I81" s="4"/>
      <c r="J81" s="3"/>
      <c r="K81" s="10"/>
      <c r="L81" s="10"/>
      <c r="M81" s="29"/>
      <c r="N81" s="7"/>
      <c r="O81" s="6"/>
      <c r="P81" s="8"/>
      <c r="Q81" s="9"/>
      <c r="R81" s="15"/>
      <c r="S81" s="9"/>
      <c r="T81" s="6"/>
    </row>
    <row r="82" spans="1:20" ht="63" customHeight="1">
      <c r="A82" s="4">
        <f t="shared" si="1"/>
        <v>80</v>
      </c>
      <c r="B82" s="3"/>
      <c r="C82" s="4"/>
      <c r="D82" s="4"/>
      <c r="E82" s="4"/>
      <c r="F82" s="4"/>
      <c r="G82" s="4"/>
      <c r="H82" s="4"/>
      <c r="I82" s="4"/>
      <c r="J82" s="3"/>
      <c r="K82" s="10"/>
      <c r="L82" s="10"/>
      <c r="M82" s="29"/>
      <c r="N82" s="7"/>
      <c r="O82" s="6"/>
      <c r="P82" s="8"/>
      <c r="Q82" s="9"/>
      <c r="R82" s="15"/>
      <c r="S82" s="9"/>
      <c r="T82" s="6"/>
    </row>
    <row r="83" spans="1:20" ht="63" customHeight="1">
      <c r="A83" s="4">
        <f t="shared" si="1"/>
        <v>81</v>
      </c>
      <c r="B83" s="3"/>
      <c r="C83" s="4"/>
      <c r="D83" s="4"/>
      <c r="E83" s="4"/>
      <c r="F83" s="4"/>
      <c r="G83" s="4"/>
      <c r="H83" s="4"/>
      <c r="I83" s="4"/>
      <c r="J83" s="3"/>
      <c r="K83" s="10"/>
      <c r="L83" s="10"/>
      <c r="M83" s="29"/>
      <c r="N83" s="7"/>
      <c r="O83" s="6"/>
      <c r="P83" s="8"/>
      <c r="Q83" s="9"/>
      <c r="R83" s="15"/>
      <c r="S83" s="9"/>
      <c r="T83" s="6"/>
    </row>
    <row r="84" spans="1:20" ht="63" customHeight="1">
      <c r="A84" s="4">
        <f t="shared" si="1"/>
        <v>82</v>
      </c>
      <c r="B84" s="3"/>
      <c r="C84" s="4"/>
      <c r="D84" s="4"/>
      <c r="E84" s="4"/>
      <c r="F84" s="4"/>
      <c r="G84" s="4"/>
      <c r="H84" s="4"/>
      <c r="I84" s="4"/>
      <c r="J84" s="3"/>
      <c r="K84" s="10"/>
      <c r="L84" s="10"/>
      <c r="M84" s="29"/>
      <c r="N84" s="7"/>
      <c r="O84" s="6"/>
      <c r="P84" s="8"/>
      <c r="Q84" s="9"/>
      <c r="R84" s="15"/>
      <c r="S84" s="9"/>
      <c r="T84" s="6"/>
    </row>
    <row r="85" spans="1:20" ht="63" customHeight="1">
      <c r="A85" s="4">
        <f t="shared" si="1"/>
        <v>83</v>
      </c>
      <c r="B85" s="3"/>
      <c r="C85" s="4"/>
      <c r="D85" s="4"/>
      <c r="E85" s="4"/>
      <c r="F85" s="4"/>
      <c r="G85" s="4"/>
      <c r="H85" s="4"/>
      <c r="I85" s="4"/>
      <c r="J85" s="3"/>
      <c r="K85" s="10"/>
      <c r="L85" s="10"/>
      <c r="M85" s="29"/>
      <c r="N85" s="7"/>
      <c r="O85" s="6"/>
      <c r="P85" s="8"/>
      <c r="Q85" s="9"/>
      <c r="R85" s="15"/>
      <c r="S85" s="9"/>
      <c r="T85" s="6"/>
    </row>
    <row r="86" spans="1:20" ht="63" customHeight="1">
      <c r="A86" s="4">
        <f t="shared" si="1"/>
        <v>84</v>
      </c>
      <c r="B86" s="3"/>
      <c r="C86" s="4"/>
      <c r="D86" s="4"/>
      <c r="E86" s="4"/>
      <c r="F86" s="4"/>
      <c r="G86" s="4"/>
      <c r="H86" s="4"/>
      <c r="I86" s="4"/>
      <c r="J86" s="3"/>
      <c r="K86" s="10"/>
      <c r="L86" s="10"/>
      <c r="M86" s="29"/>
      <c r="N86" s="7"/>
      <c r="O86" s="6"/>
      <c r="P86" s="8"/>
      <c r="Q86" s="9"/>
      <c r="R86" s="15"/>
      <c r="S86" s="9"/>
      <c r="T86" s="6"/>
    </row>
    <row r="87" spans="1:20" ht="63" customHeight="1">
      <c r="A87" s="4">
        <f t="shared" si="1"/>
        <v>85</v>
      </c>
      <c r="B87" s="3"/>
      <c r="C87" s="4"/>
      <c r="D87" s="4"/>
      <c r="E87" s="4"/>
      <c r="F87" s="4"/>
      <c r="G87" s="4"/>
      <c r="H87" s="4"/>
      <c r="I87" s="4"/>
      <c r="J87" s="3"/>
      <c r="K87" s="10"/>
      <c r="L87" s="10"/>
      <c r="M87" s="29"/>
      <c r="N87" s="7"/>
      <c r="O87" s="6"/>
      <c r="P87" s="8"/>
      <c r="Q87" s="9"/>
      <c r="R87" s="15"/>
      <c r="S87" s="9"/>
      <c r="T87" s="6"/>
    </row>
    <row r="88" spans="1:20" ht="63" customHeight="1">
      <c r="A88" s="4">
        <f t="shared" si="1"/>
        <v>86</v>
      </c>
      <c r="B88" s="3"/>
      <c r="C88" s="4"/>
      <c r="D88" s="4"/>
      <c r="E88" s="4"/>
      <c r="F88" s="4"/>
      <c r="G88" s="4"/>
      <c r="H88" s="4"/>
      <c r="I88" s="4"/>
      <c r="J88" s="3"/>
      <c r="K88" s="10"/>
      <c r="L88" s="10"/>
      <c r="M88" s="29"/>
      <c r="N88" s="7"/>
      <c r="O88" s="6"/>
      <c r="P88" s="8"/>
      <c r="Q88" s="9"/>
      <c r="R88" s="15"/>
      <c r="S88" s="9"/>
      <c r="T88" s="6"/>
    </row>
    <row r="89" spans="1:20" ht="63" customHeight="1">
      <c r="A89" s="4">
        <f t="shared" si="1"/>
        <v>87</v>
      </c>
      <c r="B89" s="3"/>
      <c r="C89" s="4"/>
      <c r="D89" s="4"/>
      <c r="E89" s="4"/>
      <c r="F89" s="4"/>
      <c r="G89" s="4"/>
      <c r="H89" s="4"/>
      <c r="I89" s="4"/>
      <c r="J89" s="3"/>
      <c r="K89" s="10"/>
      <c r="L89" s="10"/>
      <c r="M89" s="29"/>
      <c r="N89" s="7"/>
      <c r="O89" s="6"/>
      <c r="P89" s="8"/>
      <c r="Q89" s="9"/>
      <c r="R89" s="15"/>
      <c r="S89" s="9"/>
      <c r="T89" s="6"/>
    </row>
    <row r="90" spans="1:20" ht="63" customHeight="1">
      <c r="A90" s="4">
        <f t="shared" si="1"/>
        <v>88</v>
      </c>
      <c r="B90" s="3"/>
      <c r="C90" s="4"/>
      <c r="D90" s="4"/>
      <c r="E90" s="4"/>
      <c r="F90" s="4"/>
      <c r="G90" s="4"/>
      <c r="H90" s="4"/>
      <c r="I90" s="4"/>
      <c r="J90" s="3"/>
      <c r="K90" s="10"/>
      <c r="L90" s="10"/>
      <c r="M90" s="29"/>
      <c r="N90" s="7"/>
      <c r="O90" s="6"/>
      <c r="P90" s="8"/>
      <c r="Q90" s="9"/>
      <c r="R90" s="15"/>
      <c r="S90" s="9"/>
      <c r="T90" s="6"/>
    </row>
    <row r="91" spans="1:20" ht="63" customHeight="1">
      <c r="A91" s="4">
        <f t="shared" si="1"/>
        <v>89</v>
      </c>
      <c r="B91" s="3"/>
      <c r="C91" s="4"/>
      <c r="D91" s="4"/>
      <c r="E91" s="4"/>
      <c r="F91" s="4"/>
      <c r="G91" s="4"/>
      <c r="H91" s="4"/>
      <c r="I91" s="4"/>
      <c r="J91" s="3"/>
      <c r="K91" s="10"/>
      <c r="L91" s="10"/>
      <c r="M91" s="29"/>
      <c r="N91" s="7"/>
      <c r="O91" s="6"/>
      <c r="P91" s="8"/>
      <c r="Q91" s="9"/>
      <c r="R91" s="15"/>
      <c r="S91" s="9"/>
      <c r="T91" s="6"/>
    </row>
    <row r="92" spans="1:20" ht="63" customHeight="1">
      <c r="A92" s="4">
        <f t="shared" si="1"/>
        <v>90</v>
      </c>
      <c r="B92" s="3"/>
      <c r="C92" s="4"/>
      <c r="D92" s="4"/>
      <c r="E92" s="4"/>
      <c r="F92" s="4"/>
      <c r="G92" s="4"/>
      <c r="H92" s="4"/>
      <c r="I92" s="4"/>
      <c r="J92" s="3"/>
      <c r="K92" s="10"/>
      <c r="L92" s="10"/>
      <c r="M92" s="29"/>
      <c r="N92" s="7"/>
      <c r="O92" s="6"/>
      <c r="P92" s="8"/>
      <c r="Q92" s="9"/>
      <c r="R92" s="15"/>
      <c r="S92" s="9"/>
      <c r="T92" s="6"/>
    </row>
    <row r="93" spans="1:20" ht="63" customHeight="1">
      <c r="A93" s="4">
        <f t="shared" si="1"/>
        <v>91</v>
      </c>
      <c r="B93" s="3"/>
      <c r="C93" s="4"/>
      <c r="D93" s="4"/>
      <c r="E93" s="4"/>
      <c r="F93" s="4"/>
      <c r="G93" s="4"/>
      <c r="H93" s="4"/>
      <c r="I93" s="4"/>
      <c r="J93" s="3"/>
      <c r="K93" s="10"/>
      <c r="L93" s="10"/>
      <c r="M93" s="29"/>
      <c r="N93" s="7"/>
      <c r="O93" s="6"/>
      <c r="P93" s="8"/>
      <c r="Q93" s="9"/>
      <c r="R93" s="15"/>
      <c r="S93" s="9"/>
      <c r="T93" s="6"/>
    </row>
    <row r="94" spans="1:20" ht="63" customHeight="1">
      <c r="A94" s="4">
        <f t="shared" si="1"/>
        <v>92</v>
      </c>
      <c r="B94" s="3"/>
      <c r="C94" s="4"/>
      <c r="D94" s="4"/>
      <c r="E94" s="4"/>
      <c r="F94" s="4"/>
      <c r="G94" s="4"/>
      <c r="H94" s="4"/>
      <c r="I94" s="4"/>
      <c r="J94" s="3"/>
      <c r="K94" s="10"/>
      <c r="L94" s="10"/>
      <c r="M94" s="29"/>
      <c r="N94" s="7"/>
      <c r="O94" s="6"/>
      <c r="P94" s="8"/>
      <c r="Q94" s="9"/>
      <c r="R94" s="15"/>
      <c r="S94" s="9"/>
      <c r="T94" s="6"/>
    </row>
    <row r="95" spans="1:20" ht="63" customHeight="1">
      <c r="A95" s="4">
        <f t="shared" si="1"/>
        <v>93</v>
      </c>
      <c r="B95" s="3"/>
      <c r="C95" s="4"/>
      <c r="D95" s="4"/>
      <c r="E95" s="4"/>
      <c r="F95" s="4"/>
      <c r="G95" s="4"/>
      <c r="H95" s="4"/>
      <c r="I95" s="4"/>
      <c r="J95" s="3"/>
      <c r="K95" s="10"/>
      <c r="L95" s="10"/>
      <c r="M95" s="29"/>
      <c r="N95" s="7"/>
      <c r="O95" s="6"/>
      <c r="P95" s="8"/>
      <c r="Q95" s="9"/>
      <c r="R95" s="15"/>
      <c r="S95" s="9"/>
      <c r="T95" s="6"/>
    </row>
    <row r="96" spans="1:20" ht="63" customHeight="1">
      <c r="A96" s="4">
        <f t="shared" si="1"/>
        <v>94</v>
      </c>
      <c r="B96" s="3"/>
      <c r="C96" s="4"/>
      <c r="D96" s="4"/>
      <c r="E96" s="4"/>
      <c r="F96" s="4"/>
      <c r="G96" s="4"/>
      <c r="H96" s="4"/>
      <c r="I96" s="4"/>
      <c r="J96" s="3"/>
      <c r="K96" s="10"/>
      <c r="L96" s="10"/>
      <c r="M96" s="29"/>
      <c r="N96" s="7"/>
      <c r="O96" s="6"/>
      <c r="P96" s="8"/>
      <c r="Q96" s="9"/>
      <c r="R96" s="15"/>
      <c r="S96" s="9"/>
      <c r="T96" s="6"/>
    </row>
    <row r="97" spans="1:20" ht="63" customHeight="1">
      <c r="A97" s="4">
        <f t="shared" si="1"/>
        <v>95</v>
      </c>
      <c r="B97" s="3"/>
      <c r="C97" s="4"/>
      <c r="D97" s="4"/>
      <c r="E97" s="4"/>
      <c r="F97" s="4"/>
      <c r="G97" s="4"/>
      <c r="H97" s="4"/>
      <c r="I97" s="4"/>
      <c r="J97" s="3"/>
      <c r="K97" s="10"/>
      <c r="L97" s="10"/>
      <c r="M97" s="29"/>
      <c r="N97" s="7"/>
      <c r="O97" s="6"/>
      <c r="P97" s="8"/>
      <c r="Q97" s="9"/>
      <c r="R97" s="15"/>
      <c r="S97" s="9"/>
      <c r="T97" s="6"/>
    </row>
    <row r="98" spans="1:20" ht="63" customHeight="1">
      <c r="A98" s="4">
        <f t="shared" si="1"/>
        <v>96</v>
      </c>
      <c r="B98" s="3"/>
      <c r="C98" s="4"/>
      <c r="D98" s="4"/>
      <c r="E98" s="4"/>
      <c r="F98" s="4"/>
      <c r="G98" s="4"/>
      <c r="H98" s="4"/>
      <c r="I98" s="4"/>
      <c r="J98" s="3"/>
      <c r="K98" s="10"/>
      <c r="L98" s="10"/>
      <c r="M98" s="29"/>
      <c r="N98" s="7"/>
      <c r="O98" s="6"/>
      <c r="P98" s="8"/>
      <c r="Q98" s="9"/>
      <c r="R98" s="15"/>
      <c r="S98" s="9"/>
      <c r="T98" s="6"/>
    </row>
    <row r="99" spans="1:20" ht="63" customHeight="1">
      <c r="A99" s="4">
        <f t="shared" si="1"/>
        <v>97</v>
      </c>
      <c r="B99" s="3"/>
      <c r="C99" s="4"/>
      <c r="D99" s="4"/>
      <c r="E99" s="4"/>
      <c r="F99" s="4"/>
      <c r="G99" s="4"/>
      <c r="H99" s="4"/>
      <c r="I99" s="4"/>
      <c r="J99" s="3"/>
      <c r="K99" s="10"/>
      <c r="L99" s="10"/>
      <c r="M99" s="29"/>
      <c r="N99" s="7"/>
      <c r="O99" s="6"/>
      <c r="P99" s="8"/>
      <c r="Q99" s="9"/>
      <c r="R99" s="15"/>
      <c r="S99" s="9"/>
      <c r="T99" s="6"/>
    </row>
    <row r="100" spans="1:20" ht="63" customHeight="1">
      <c r="A100" s="4">
        <f t="shared" si="1"/>
        <v>98</v>
      </c>
      <c r="B100" s="3"/>
      <c r="C100" s="4"/>
      <c r="D100" s="4"/>
      <c r="E100" s="4"/>
      <c r="F100" s="4"/>
      <c r="G100" s="4"/>
      <c r="H100" s="4"/>
      <c r="I100" s="4"/>
      <c r="J100" s="3"/>
      <c r="K100" s="10"/>
      <c r="L100" s="10"/>
      <c r="M100" s="29"/>
      <c r="N100" s="7"/>
      <c r="O100" s="6"/>
      <c r="P100" s="8"/>
      <c r="Q100" s="9"/>
      <c r="R100" s="15"/>
      <c r="S100" s="9"/>
      <c r="T100" s="6"/>
    </row>
    <row r="101" spans="1:20" ht="63" customHeight="1">
      <c r="A101" s="4">
        <f t="shared" si="1"/>
        <v>99</v>
      </c>
      <c r="B101" s="3"/>
      <c r="C101" s="4"/>
      <c r="D101" s="4"/>
      <c r="E101" s="4"/>
      <c r="F101" s="4"/>
      <c r="G101" s="4"/>
      <c r="H101" s="4"/>
      <c r="I101" s="4"/>
      <c r="J101" s="3"/>
      <c r="K101" s="10"/>
      <c r="L101" s="10"/>
      <c r="M101" s="29"/>
      <c r="N101" s="7"/>
      <c r="O101" s="6"/>
      <c r="P101" s="8"/>
      <c r="Q101" s="9"/>
      <c r="R101" s="15"/>
      <c r="S101" s="9"/>
      <c r="T101" s="6"/>
    </row>
    <row r="102" spans="1:20" ht="63" customHeight="1">
      <c r="A102" s="4">
        <f t="shared" si="1"/>
        <v>100</v>
      </c>
      <c r="B102" s="3"/>
      <c r="C102" s="4"/>
      <c r="D102" s="4"/>
      <c r="E102" s="4"/>
      <c r="F102" s="4"/>
      <c r="G102" s="4"/>
      <c r="H102" s="4"/>
      <c r="I102" s="4"/>
      <c r="J102" s="3"/>
      <c r="K102" s="10"/>
      <c r="L102" s="10"/>
      <c r="M102" s="29"/>
      <c r="N102" s="7"/>
      <c r="O102" s="6"/>
      <c r="P102" s="8"/>
      <c r="Q102" s="9"/>
      <c r="R102" s="15"/>
      <c r="S102" s="9"/>
      <c r="T102" s="6"/>
    </row>
    <row r="103" spans="1:20" ht="63" customHeight="1">
      <c r="A103" s="4">
        <f t="shared" si="1"/>
        <v>101</v>
      </c>
      <c r="B103" s="3"/>
      <c r="C103" s="4"/>
      <c r="D103" s="4"/>
      <c r="E103" s="4"/>
      <c r="F103" s="4"/>
      <c r="G103" s="4"/>
      <c r="H103" s="4"/>
      <c r="I103" s="4"/>
      <c r="J103" s="3"/>
      <c r="K103" s="10"/>
      <c r="L103" s="10"/>
      <c r="M103" s="29"/>
      <c r="N103" s="7"/>
      <c r="O103" s="6"/>
      <c r="P103" s="8"/>
      <c r="Q103" s="9"/>
      <c r="R103" s="15"/>
      <c r="S103" s="9"/>
      <c r="T103" s="6"/>
    </row>
    <row r="104" spans="1:20" ht="63" customHeight="1">
      <c r="A104" s="4">
        <f t="shared" si="1"/>
        <v>102</v>
      </c>
      <c r="B104" s="3"/>
      <c r="C104" s="4"/>
      <c r="D104" s="4"/>
      <c r="E104" s="4"/>
      <c r="F104" s="4"/>
      <c r="G104" s="4"/>
      <c r="H104" s="4"/>
      <c r="I104" s="4"/>
      <c r="J104" s="3"/>
      <c r="K104" s="10"/>
      <c r="L104" s="10"/>
      <c r="M104" s="29"/>
      <c r="N104" s="7"/>
      <c r="O104" s="6"/>
      <c r="P104" s="8"/>
      <c r="Q104" s="9"/>
      <c r="R104" s="15"/>
      <c r="S104" s="9"/>
      <c r="T104" s="6"/>
    </row>
    <row r="105" spans="1:20" ht="63" customHeight="1">
      <c r="A105" s="4">
        <f t="shared" si="1"/>
        <v>103</v>
      </c>
      <c r="B105" s="3"/>
      <c r="C105" s="4"/>
      <c r="D105" s="4"/>
      <c r="E105" s="4"/>
      <c r="F105" s="4"/>
      <c r="G105" s="4"/>
      <c r="H105" s="4"/>
      <c r="I105" s="4"/>
      <c r="J105" s="3"/>
      <c r="K105" s="10"/>
      <c r="L105" s="10"/>
      <c r="M105" s="29"/>
      <c r="N105" s="7"/>
      <c r="O105" s="6"/>
      <c r="P105" s="8"/>
      <c r="Q105" s="9"/>
      <c r="R105" s="15"/>
      <c r="S105" s="9"/>
      <c r="T105" s="6"/>
    </row>
    <row r="106" spans="1:20" ht="63" customHeight="1">
      <c r="A106" s="4">
        <f t="shared" si="1"/>
        <v>104</v>
      </c>
      <c r="B106" s="3"/>
      <c r="C106" s="4"/>
      <c r="D106" s="4"/>
      <c r="E106" s="4"/>
      <c r="F106" s="4"/>
      <c r="G106" s="4"/>
      <c r="H106" s="4"/>
      <c r="I106" s="4"/>
      <c r="J106" s="3"/>
      <c r="K106" s="10"/>
      <c r="L106" s="10"/>
      <c r="M106" s="29"/>
      <c r="N106" s="7"/>
      <c r="O106" s="6"/>
      <c r="P106" s="8"/>
      <c r="Q106" s="9"/>
      <c r="R106" s="15"/>
      <c r="S106" s="9"/>
      <c r="T106" s="6"/>
    </row>
    <row r="107" spans="1:20" ht="63" customHeight="1">
      <c r="A107" s="4">
        <f t="shared" si="1"/>
        <v>105</v>
      </c>
      <c r="B107" s="3"/>
      <c r="C107" s="4"/>
      <c r="D107" s="4"/>
      <c r="E107" s="4"/>
      <c r="F107" s="4"/>
      <c r="G107" s="4"/>
      <c r="H107" s="4"/>
      <c r="I107" s="4"/>
      <c r="J107" s="3"/>
      <c r="K107" s="10"/>
      <c r="L107" s="10"/>
      <c r="M107" s="29"/>
      <c r="N107" s="7"/>
      <c r="O107" s="6"/>
      <c r="P107" s="8"/>
      <c r="Q107" s="9"/>
      <c r="R107" s="15"/>
      <c r="S107" s="9"/>
      <c r="T107" s="6"/>
    </row>
    <row r="108" spans="1:20" ht="63" customHeight="1">
      <c r="A108" s="4">
        <f t="shared" si="1"/>
        <v>106</v>
      </c>
      <c r="B108" s="3"/>
      <c r="C108" s="4"/>
      <c r="D108" s="4"/>
      <c r="E108" s="4"/>
      <c r="F108" s="4"/>
      <c r="G108" s="4"/>
      <c r="H108" s="4"/>
      <c r="I108" s="4"/>
      <c r="J108" s="3"/>
      <c r="K108" s="10"/>
      <c r="L108" s="10"/>
      <c r="M108" s="29"/>
      <c r="N108" s="7"/>
      <c r="O108" s="6"/>
      <c r="P108" s="8"/>
      <c r="Q108" s="9"/>
      <c r="R108" s="15"/>
      <c r="S108" s="9"/>
      <c r="T108" s="6"/>
    </row>
    <row r="109" spans="1:20" ht="63" customHeight="1">
      <c r="A109" s="4">
        <f t="shared" si="1"/>
        <v>107</v>
      </c>
      <c r="B109" s="3"/>
      <c r="C109" s="4"/>
      <c r="D109" s="4"/>
      <c r="E109" s="4"/>
      <c r="F109" s="4"/>
      <c r="G109" s="4"/>
      <c r="H109" s="4"/>
      <c r="I109" s="4"/>
      <c r="J109" s="3"/>
      <c r="K109" s="10"/>
      <c r="L109" s="10"/>
      <c r="M109" s="29"/>
      <c r="N109" s="7"/>
      <c r="O109" s="6"/>
      <c r="P109" s="8"/>
      <c r="Q109" s="9"/>
      <c r="R109" s="15"/>
      <c r="S109" s="9"/>
      <c r="T109" s="6"/>
    </row>
    <row r="110" spans="1:20" ht="63" customHeight="1">
      <c r="A110" s="4">
        <f t="shared" si="1"/>
        <v>108</v>
      </c>
      <c r="B110" s="3"/>
      <c r="C110" s="4"/>
      <c r="D110" s="4"/>
      <c r="E110" s="4"/>
      <c r="F110" s="4"/>
      <c r="G110" s="4"/>
      <c r="H110" s="4"/>
      <c r="I110" s="4"/>
      <c r="J110" s="3"/>
      <c r="K110" s="10"/>
      <c r="L110" s="10"/>
      <c r="M110" s="29"/>
      <c r="N110" s="7"/>
      <c r="O110" s="6"/>
      <c r="P110" s="8"/>
      <c r="Q110" s="9"/>
      <c r="R110" s="15"/>
      <c r="S110" s="9"/>
      <c r="T110" s="6"/>
    </row>
    <row r="111" spans="1:20" ht="63" customHeight="1">
      <c r="A111" s="4">
        <f t="shared" si="1"/>
        <v>109</v>
      </c>
      <c r="B111" s="3"/>
      <c r="C111" s="4"/>
      <c r="D111" s="4"/>
      <c r="E111" s="4"/>
      <c r="F111" s="4"/>
      <c r="G111" s="4"/>
      <c r="H111" s="4"/>
      <c r="I111" s="4"/>
      <c r="J111" s="3"/>
      <c r="K111" s="10"/>
      <c r="L111" s="10"/>
      <c r="M111" s="29"/>
      <c r="N111" s="7"/>
      <c r="O111" s="6"/>
      <c r="P111" s="8"/>
      <c r="Q111" s="9"/>
      <c r="R111" s="15"/>
      <c r="S111" s="9"/>
      <c r="T111" s="6"/>
    </row>
    <row r="112" spans="1:20" ht="63" customHeight="1">
      <c r="A112" s="4">
        <f t="shared" si="1"/>
        <v>110</v>
      </c>
      <c r="B112" s="3"/>
      <c r="C112" s="4"/>
      <c r="D112" s="4"/>
      <c r="E112" s="4"/>
      <c r="F112" s="4"/>
      <c r="G112" s="4"/>
      <c r="H112" s="4"/>
      <c r="I112" s="4"/>
      <c r="J112" s="3"/>
      <c r="K112" s="10"/>
      <c r="L112" s="10"/>
      <c r="M112" s="29"/>
      <c r="N112" s="7"/>
      <c r="O112" s="6"/>
      <c r="P112" s="8"/>
      <c r="Q112" s="9"/>
      <c r="R112" s="15"/>
      <c r="S112" s="9"/>
      <c r="T112" s="6"/>
    </row>
    <row r="113" spans="1:20" ht="63" customHeight="1">
      <c r="A113" s="4">
        <f t="shared" si="1"/>
        <v>111</v>
      </c>
      <c r="B113" s="3"/>
      <c r="C113" s="4"/>
      <c r="D113" s="4"/>
      <c r="E113" s="4"/>
      <c r="F113" s="4"/>
      <c r="G113" s="4"/>
      <c r="H113" s="4"/>
      <c r="I113" s="4"/>
      <c r="J113" s="3"/>
      <c r="K113" s="10"/>
      <c r="L113" s="10"/>
      <c r="M113" s="29"/>
      <c r="N113" s="7"/>
      <c r="O113" s="6"/>
      <c r="P113" s="8"/>
      <c r="Q113" s="9"/>
      <c r="R113" s="15"/>
      <c r="S113" s="9"/>
      <c r="T113" s="6"/>
    </row>
    <row r="114" spans="1:20" ht="63" customHeight="1">
      <c r="A114" s="4">
        <f t="shared" si="1"/>
        <v>112</v>
      </c>
      <c r="B114" s="3"/>
      <c r="C114" s="4"/>
      <c r="D114" s="4"/>
      <c r="E114" s="4"/>
      <c r="F114" s="4"/>
      <c r="G114" s="4"/>
      <c r="H114" s="4"/>
      <c r="I114" s="4"/>
      <c r="J114" s="3"/>
      <c r="K114" s="10"/>
      <c r="L114" s="10"/>
      <c r="M114" s="29"/>
      <c r="N114" s="7"/>
      <c r="O114" s="6"/>
      <c r="P114" s="8"/>
      <c r="Q114" s="9"/>
      <c r="R114" s="15"/>
      <c r="S114" s="9"/>
      <c r="T114" s="6"/>
    </row>
    <row r="115" spans="1:20" ht="63" customHeight="1">
      <c r="A115" s="4">
        <f t="shared" si="1"/>
        <v>113</v>
      </c>
      <c r="B115" s="3"/>
      <c r="C115" s="4"/>
      <c r="D115" s="4"/>
      <c r="E115" s="4"/>
      <c r="F115" s="4"/>
      <c r="G115" s="4"/>
      <c r="H115" s="4"/>
      <c r="I115" s="4"/>
      <c r="J115" s="3"/>
      <c r="K115" s="10"/>
      <c r="L115" s="10"/>
      <c r="M115" s="29"/>
      <c r="N115" s="7"/>
      <c r="O115" s="6"/>
      <c r="P115" s="8"/>
      <c r="Q115" s="9"/>
      <c r="R115" s="15"/>
      <c r="S115" s="9"/>
      <c r="T115" s="6"/>
    </row>
    <row r="116" spans="1:20" ht="63" customHeight="1">
      <c r="A116" s="4">
        <f t="shared" si="1"/>
        <v>114</v>
      </c>
      <c r="B116" s="3"/>
      <c r="C116" s="4"/>
      <c r="D116" s="4"/>
      <c r="E116" s="4"/>
      <c r="F116" s="4"/>
      <c r="G116" s="4"/>
      <c r="H116" s="4"/>
      <c r="I116" s="4"/>
      <c r="J116" s="3"/>
      <c r="K116" s="10"/>
      <c r="L116" s="10"/>
      <c r="M116" s="29"/>
      <c r="N116" s="7"/>
      <c r="O116" s="6"/>
      <c r="P116" s="8"/>
      <c r="Q116" s="9"/>
      <c r="R116" s="15"/>
      <c r="S116" s="9"/>
      <c r="T116" s="6"/>
    </row>
    <row r="117" spans="1:20" ht="63" customHeight="1">
      <c r="A117" s="4">
        <f t="shared" si="1"/>
        <v>115</v>
      </c>
      <c r="B117" s="3"/>
      <c r="C117" s="4"/>
      <c r="D117" s="4"/>
      <c r="E117" s="4"/>
      <c r="F117" s="4"/>
      <c r="G117" s="4"/>
      <c r="H117" s="4"/>
      <c r="I117" s="4"/>
      <c r="J117" s="3"/>
      <c r="K117" s="10"/>
      <c r="L117" s="10"/>
      <c r="M117" s="29"/>
      <c r="N117" s="7"/>
      <c r="O117" s="6"/>
      <c r="P117" s="8"/>
      <c r="Q117" s="9"/>
      <c r="R117" s="15"/>
      <c r="S117" s="9"/>
      <c r="T117" s="6"/>
    </row>
    <row r="118" spans="1:20" ht="63" customHeight="1">
      <c r="A118" s="4">
        <f t="shared" si="1"/>
        <v>116</v>
      </c>
      <c r="B118" s="3"/>
      <c r="C118" s="4"/>
      <c r="D118" s="4"/>
      <c r="E118" s="4"/>
      <c r="F118" s="4"/>
      <c r="G118" s="4"/>
      <c r="H118" s="4"/>
      <c r="I118" s="4"/>
      <c r="J118" s="3"/>
      <c r="K118" s="10"/>
      <c r="L118" s="10"/>
      <c r="M118" s="29"/>
      <c r="N118" s="7"/>
      <c r="O118" s="6"/>
      <c r="P118" s="8"/>
      <c r="Q118" s="9"/>
      <c r="R118" s="15"/>
      <c r="S118" s="9"/>
      <c r="T118" s="6"/>
    </row>
    <row r="119" spans="1:20" ht="63" customHeight="1">
      <c r="A119" s="4">
        <f t="shared" si="1"/>
        <v>117</v>
      </c>
      <c r="B119" s="3"/>
      <c r="C119" s="4"/>
      <c r="D119" s="4"/>
      <c r="E119" s="4"/>
      <c r="F119" s="4"/>
      <c r="G119" s="4"/>
      <c r="H119" s="4"/>
      <c r="I119" s="4"/>
      <c r="J119" s="3"/>
      <c r="K119" s="10"/>
      <c r="L119" s="10"/>
      <c r="M119" s="29"/>
      <c r="N119" s="7"/>
      <c r="O119" s="6"/>
      <c r="P119" s="8"/>
      <c r="Q119" s="9"/>
      <c r="R119" s="15"/>
      <c r="S119" s="9"/>
      <c r="T119" s="6"/>
    </row>
    <row r="120" spans="1:20" ht="63" customHeight="1">
      <c r="A120" s="4">
        <f t="shared" si="1"/>
        <v>118</v>
      </c>
      <c r="B120" s="3"/>
      <c r="C120" s="4"/>
      <c r="D120" s="4"/>
      <c r="E120" s="4"/>
      <c r="F120" s="4"/>
      <c r="G120" s="4"/>
      <c r="H120" s="4"/>
      <c r="I120" s="4"/>
      <c r="J120" s="3"/>
      <c r="K120" s="10"/>
      <c r="L120" s="10"/>
      <c r="M120" s="29"/>
      <c r="N120" s="7"/>
      <c r="O120" s="6"/>
      <c r="P120" s="8"/>
      <c r="Q120" s="9"/>
      <c r="R120" s="15"/>
      <c r="S120" s="9"/>
      <c r="T120" s="6"/>
    </row>
    <row r="121" spans="1:20" ht="63" customHeight="1">
      <c r="A121" s="4">
        <f t="shared" si="1"/>
        <v>119</v>
      </c>
      <c r="B121" s="3"/>
      <c r="C121" s="4"/>
      <c r="D121" s="4"/>
      <c r="E121" s="4"/>
      <c r="F121" s="4"/>
      <c r="G121" s="4"/>
      <c r="H121" s="4"/>
      <c r="I121" s="4"/>
      <c r="J121" s="3"/>
      <c r="K121" s="10"/>
      <c r="L121" s="10"/>
      <c r="M121" s="29"/>
      <c r="N121" s="7"/>
      <c r="O121" s="6"/>
      <c r="P121" s="8"/>
      <c r="Q121" s="9"/>
      <c r="R121" s="15"/>
      <c r="S121" s="9"/>
      <c r="T121" s="6"/>
    </row>
    <row r="122" spans="1:20" ht="63" customHeight="1">
      <c r="A122" s="4">
        <f t="shared" si="1"/>
        <v>120</v>
      </c>
      <c r="B122" s="3"/>
      <c r="C122" s="4"/>
      <c r="D122" s="4"/>
      <c r="E122" s="4"/>
      <c r="F122" s="4"/>
      <c r="G122" s="4"/>
      <c r="H122" s="4"/>
      <c r="I122" s="4"/>
      <c r="J122" s="3"/>
      <c r="K122" s="10"/>
      <c r="L122" s="10"/>
      <c r="M122" s="29"/>
      <c r="N122" s="7"/>
      <c r="O122" s="6"/>
      <c r="P122" s="8"/>
      <c r="Q122" s="9"/>
      <c r="R122" s="15"/>
      <c r="S122" s="9"/>
      <c r="T122" s="6"/>
    </row>
    <row r="123" spans="1:20" ht="63" customHeight="1">
      <c r="A123" s="4">
        <f t="shared" si="1"/>
        <v>121</v>
      </c>
      <c r="B123" s="3"/>
      <c r="C123" s="4"/>
      <c r="D123" s="4"/>
      <c r="E123" s="4"/>
      <c r="F123" s="4"/>
      <c r="G123" s="4"/>
      <c r="H123" s="4"/>
      <c r="I123" s="4"/>
      <c r="J123" s="3"/>
      <c r="K123" s="10"/>
      <c r="L123" s="10"/>
      <c r="M123" s="29"/>
      <c r="N123" s="7"/>
      <c r="O123" s="6"/>
      <c r="P123" s="8"/>
      <c r="Q123" s="9"/>
      <c r="R123" s="15"/>
      <c r="S123" s="9"/>
      <c r="T123" s="6"/>
    </row>
    <row r="124" spans="1:20" ht="63" customHeight="1">
      <c r="A124" s="4">
        <f t="shared" si="1"/>
        <v>122</v>
      </c>
      <c r="B124" s="3"/>
      <c r="C124" s="4"/>
      <c r="D124" s="4"/>
      <c r="E124" s="4"/>
      <c r="F124" s="4"/>
      <c r="G124" s="4"/>
      <c r="H124" s="4"/>
      <c r="I124" s="4"/>
      <c r="J124" s="3"/>
      <c r="K124" s="10"/>
      <c r="L124" s="10"/>
      <c r="M124" s="29"/>
      <c r="N124" s="7"/>
      <c r="O124" s="6"/>
      <c r="P124" s="8"/>
      <c r="Q124" s="9"/>
      <c r="R124" s="15"/>
      <c r="S124" s="9"/>
      <c r="T124" s="6"/>
    </row>
    <row r="125" spans="1:20" ht="63" customHeight="1">
      <c r="A125" s="4">
        <f t="shared" si="1"/>
        <v>123</v>
      </c>
      <c r="B125" s="3"/>
      <c r="C125" s="4"/>
      <c r="D125" s="4"/>
      <c r="E125" s="4"/>
      <c r="F125" s="4"/>
      <c r="G125" s="4"/>
      <c r="H125" s="4"/>
      <c r="I125" s="4"/>
      <c r="J125" s="3"/>
      <c r="K125" s="10"/>
      <c r="L125" s="10"/>
      <c r="M125" s="29"/>
      <c r="N125" s="7"/>
      <c r="O125" s="6"/>
      <c r="P125" s="8"/>
      <c r="Q125" s="9"/>
      <c r="R125" s="15"/>
      <c r="S125" s="9"/>
      <c r="T125" s="6"/>
    </row>
    <row r="126" spans="1:20" ht="63" customHeight="1">
      <c r="A126" s="4">
        <f t="shared" si="1"/>
        <v>124</v>
      </c>
      <c r="B126" s="3"/>
      <c r="C126" s="4"/>
      <c r="D126" s="4"/>
      <c r="E126" s="4"/>
      <c r="F126" s="4"/>
      <c r="G126" s="4"/>
      <c r="H126" s="4"/>
      <c r="I126" s="4"/>
      <c r="J126" s="3"/>
      <c r="K126" s="10"/>
      <c r="L126" s="10"/>
      <c r="M126" s="29"/>
      <c r="N126" s="7"/>
      <c r="O126" s="6"/>
      <c r="P126" s="8"/>
      <c r="Q126" s="9"/>
      <c r="R126" s="15"/>
      <c r="S126" s="9"/>
      <c r="T126" s="6"/>
    </row>
    <row r="127" spans="1:20" ht="63" customHeight="1">
      <c r="A127" s="4">
        <f t="shared" si="1"/>
        <v>125</v>
      </c>
      <c r="B127" s="3"/>
      <c r="C127" s="4"/>
      <c r="D127" s="4"/>
      <c r="E127" s="4"/>
      <c r="F127" s="4"/>
      <c r="G127" s="4"/>
      <c r="H127" s="4"/>
      <c r="I127" s="4"/>
      <c r="J127" s="3"/>
      <c r="K127" s="10"/>
      <c r="L127" s="10"/>
      <c r="M127" s="29"/>
      <c r="N127" s="7"/>
      <c r="O127" s="6"/>
      <c r="P127" s="8"/>
      <c r="Q127" s="9"/>
      <c r="R127" s="15"/>
      <c r="S127" s="9"/>
      <c r="T127" s="6"/>
    </row>
    <row r="128" spans="1:20" ht="63" customHeight="1">
      <c r="A128" s="4">
        <f t="shared" si="1"/>
        <v>126</v>
      </c>
      <c r="B128" s="3"/>
      <c r="C128" s="4"/>
      <c r="D128" s="4"/>
      <c r="E128" s="4"/>
      <c r="F128" s="4"/>
      <c r="G128" s="4"/>
      <c r="H128" s="4"/>
      <c r="I128" s="4"/>
      <c r="J128" s="3"/>
      <c r="K128" s="10"/>
      <c r="L128" s="10"/>
      <c r="M128" s="29"/>
      <c r="N128" s="7"/>
      <c r="O128" s="6"/>
      <c r="P128" s="8"/>
      <c r="Q128" s="9"/>
      <c r="R128" s="15"/>
      <c r="S128" s="9"/>
      <c r="T128" s="6"/>
    </row>
    <row r="129" spans="1:20" ht="63" customHeight="1">
      <c r="A129" s="4">
        <f t="shared" si="1"/>
        <v>127</v>
      </c>
      <c r="B129" s="3"/>
      <c r="C129" s="4"/>
      <c r="D129" s="4"/>
      <c r="E129" s="4"/>
      <c r="F129" s="4"/>
      <c r="G129" s="4"/>
      <c r="H129" s="4"/>
      <c r="I129" s="4"/>
      <c r="J129" s="3"/>
      <c r="K129" s="10"/>
      <c r="L129" s="10"/>
      <c r="M129" s="29"/>
      <c r="N129" s="7"/>
      <c r="O129" s="6"/>
      <c r="P129" s="8"/>
      <c r="Q129" s="9"/>
      <c r="R129" s="15"/>
      <c r="S129" s="9"/>
      <c r="T129" s="6"/>
    </row>
    <row r="130" spans="1:20" ht="63" customHeight="1">
      <c r="A130" s="4">
        <f t="shared" si="1"/>
        <v>128</v>
      </c>
      <c r="B130" s="3"/>
      <c r="C130" s="4"/>
      <c r="D130" s="4"/>
      <c r="E130" s="4"/>
      <c r="F130" s="4"/>
      <c r="G130" s="4"/>
      <c r="H130" s="4"/>
      <c r="I130" s="4"/>
      <c r="J130" s="3"/>
      <c r="K130" s="10"/>
      <c r="L130" s="10"/>
      <c r="M130" s="29"/>
      <c r="N130" s="7"/>
      <c r="O130" s="6"/>
      <c r="P130" s="8"/>
      <c r="Q130" s="9"/>
      <c r="R130" s="15"/>
      <c r="S130" s="9"/>
      <c r="T130" s="6"/>
    </row>
    <row r="131" spans="1:20" ht="63" customHeight="1">
      <c r="A131" s="4">
        <f t="shared" si="1"/>
        <v>129</v>
      </c>
      <c r="B131" s="3"/>
      <c r="C131" s="4"/>
      <c r="D131" s="4"/>
      <c r="E131" s="4"/>
      <c r="F131" s="4"/>
      <c r="G131" s="4"/>
      <c r="H131" s="4"/>
      <c r="I131" s="4"/>
      <c r="J131" s="3"/>
      <c r="K131" s="10"/>
      <c r="L131" s="10"/>
      <c r="M131" s="29"/>
      <c r="N131" s="7"/>
      <c r="O131" s="6"/>
      <c r="P131" s="8"/>
      <c r="Q131" s="9"/>
      <c r="R131" s="15"/>
      <c r="S131" s="9"/>
      <c r="T131" s="6"/>
    </row>
    <row r="132" spans="1:20" ht="63" customHeight="1">
      <c r="A132" s="4">
        <f t="shared" si="1"/>
        <v>130</v>
      </c>
      <c r="B132" s="3"/>
      <c r="C132" s="4"/>
      <c r="D132" s="4"/>
      <c r="E132" s="4"/>
      <c r="F132" s="4"/>
      <c r="G132" s="4"/>
      <c r="H132" s="4"/>
      <c r="I132" s="4"/>
      <c r="J132" s="3"/>
      <c r="K132" s="10"/>
      <c r="L132" s="10"/>
      <c r="M132" s="29"/>
      <c r="N132" s="7"/>
      <c r="O132" s="6"/>
      <c r="P132" s="8"/>
      <c r="Q132" s="9"/>
      <c r="R132" s="15"/>
      <c r="S132" s="9"/>
      <c r="T132" s="6"/>
    </row>
    <row r="133" spans="1:20" ht="63" customHeight="1">
      <c r="A133" s="4">
        <f t="shared" si="1"/>
        <v>131</v>
      </c>
      <c r="B133" s="3"/>
      <c r="C133" s="4"/>
      <c r="D133" s="4"/>
      <c r="E133" s="4"/>
      <c r="F133" s="4"/>
      <c r="G133" s="4"/>
      <c r="H133" s="4"/>
      <c r="I133" s="4"/>
      <c r="J133" s="3"/>
      <c r="K133" s="10"/>
      <c r="L133" s="10"/>
      <c r="M133" s="29"/>
      <c r="N133" s="7"/>
      <c r="O133" s="6"/>
      <c r="P133" s="8"/>
      <c r="Q133" s="9"/>
      <c r="R133" s="15"/>
      <c r="S133" s="9"/>
      <c r="T133" s="6"/>
    </row>
    <row r="134" spans="1:20" ht="63" customHeight="1">
      <c r="A134" s="4">
        <f t="shared" si="1"/>
        <v>132</v>
      </c>
      <c r="B134" s="3"/>
      <c r="C134" s="4"/>
      <c r="D134" s="4"/>
      <c r="E134" s="4"/>
      <c r="F134" s="4"/>
      <c r="G134" s="4"/>
      <c r="H134" s="4"/>
      <c r="I134" s="4"/>
      <c r="J134" s="3"/>
      <c r="K134" s="10"/>
      <c r="L134" s="10"/>
      <c r="M134" s="29"/>
      <c r="N134" s="7"/>
      <c r="O134" s="6"/>
      <c r="P134" s="8"/>
      <c r="Q134" s="9"/>
      <c r="R134" s="15"/>
      <c r="S134" s="9"/>
      <c r="T134" s="6"/>
    </row>
    <row r="135" spans="1:20" ht="63" customHeight="1">
      <c r="A135" s="4">
        <f t="shared" si="1"/>
        <v>133</v>
      </c>
      <c r="B135" s="3"/>
      <c r="C135" s="4"/>
      <c r="D135" s="4"/>
      <c r="E135" s="4"/>
      <c r="F135" s="4"/>
      <c r="G135" s="4"/>
      <c r="H135" s="4"/>
      <c r="I135" s="4"/>
      <c r="J135" s="3"/>
      <c r="K135" s="10"/>
      <c r="L135" s="10"/>
      <c r="M135" s="29"/>
      <c r="N135" s="7"/>
      <c r="O135" s="6"/>
      <c r="P135" s="8"/>
      <c r="Q135" s="9"/>
      <c r="R135" s="15"/>
      <c r="S135" s="9"/>
      <c r="T135" s="6"/>
    </row>
    <row r="136" spans="1:20" ht="63" customHeight="1">
      <c r="A136" s="4">
        <f t="shared" si="1"/>
        <v>134</v>
      </c>
      <c r="B136" s="3"/>
      <c r="C136" s="4"/>
      <c r="D136" s="4"/>
      <c r="E136" s="4"/>
      <c r="F136" s="4"/>
      <c r="G136" s="4"/>
      <c r="H136" s="4"/>
      <c r="I136" s="4"/>
      <c r="J136" s="3"/>
      <c r="K136" s="10"/>
      <c r="L136" s="10"/>
      <c r="M136" s="29"/>
      <c r="N136" s="7"/>
      <c r="O136" s="6"/>
      <c r="P136" s="8"/>
      <c r="Q136" s="9"/>
      <c r="R136" s="15"/>
      <c r="S136" s="9"/>
      <c r="T136" s="6"/>
    </row>
    <row r="137" spans="1:20" ht="63" customHeight="1">
      <c r="A137" s="4">
        <f t="shared" si="1"/>
        <v>135</v>
      </c>
      <c r="B137" s="3"/>
      <c r="C137" s="4"/>
      <c r="D137" s="4"/>
      <c r="E137" s="4"/>
      <c r="F137" s="4"/>
      <c r="G137" s="4"/>
      <c r="H137" s="4"/>
      <c r="I137" s="4"/>
      <c r="J137" s="3"/>
      <c r="K137" s="10"/>
      <c r="L137" s="10"/>
      <c r="M137" s="29"/>
      <c r="N137" s="7"/>
      <c r="O137" s="6"/>
      <c r="P137" s="8"/>
      <c r="Q137" s="9"/>
      <c r="R137" s="15"/>
      <c r="S137" s="9"/>
      <c r="T137" s="6"/>
    </row>
    <row r="138" spans="1:20" ht="63" customHeight="1">
      <c r="A138" s="4">
        <f t="shared" si="1"/>
        <v>136</v>
      </c>
      <c r="B138" s="3"/>
      <c r="C138" s="4"/>
      <c r="D138" s="4"/>
      <c r="E138" s="4"/>
      <c r="F138" s="4"/>
      <c r="G138" s="4"/>
      <c r="H138" s="4"/>
      <c r="I138" s="4"/>
      <c r="J138" s="3"/>
      <c r="K138" s="10"/>
      <c r="L138" s="10"/>
      <c r="M138" s="29"/>
      <c r="N138" s="7"/>
      <c r="O138" s="6"/>
      <c r="P138" s="8"/>
      <c r="Q138" s="9"/>
      <c r="R138" s="15"/>
      <c r="S138" s="9"/>
      <c r="T138" s="6"/>
    </row>
    <row r="139" spans="1:20" ht="63" customHeight="1">
      <c r="A139" s="4">
        <f t="shared" si="1"/>
        <v>137</v>
      </c>
      <c r="B139" s="3"/>
      <c r="C139" s="4"/>
      <c r="D139" s="4"/>
      <c r="E139" s="4"/>
      <c r="F139" s="4"/>
      <c r="G139" s="4"/>
      <c r="H139" s="4"/>
      <c r="I139" s="4"/>
      <c r="J139" s="3"/>
      <c r="K139" s="10"/>
      <c r="L139" s="10"/>
      <c r="M139" s="29"/>
      <c r="N139" s="7"/>
      <c r="O139" s="6"/>
      <c r="P139" s="8"/>
      <c r="Q139" s="9"/>
      <c r="R139" s="15"/>
      <c r="S139" s="9"/>
      <c r="T139" s="6"/>
    </row>
    <row r="140" spans="1:20" ht="63" customHeight="1">
      <c r="A140" s="4">
        <f t="shared" ref="A140:A203" si="2">A139+1</f>
        <v>138</v>
      </c>
      <c r="B140" s="3"/>
      <c r="C140" s="4"/>
      <c r="D140" s="4"/>
      <c r="E140" s="4"/>
      <c r="F140" s="4"/>
      <c r="G140" s="4"/>
      <c r="H140" s="4"/>
      <c r="I140" s="4"/>
      <c r="J140" s="3"/>
      <c r="K140" s="10"/>
      <c r="L140" s="10"/>
      <c r="M140" s="29"/>
      <c r="N140" s="7"/>
      <c r="O140" s="6"/>
      <c r="P140" s="8"/>
      <c r="Q140" s="9"/>
      <c r="R140" s="15"/>
      <c r="S140" s="9"/>
      <c r="T140" s="6"/>
    </row>
    <row r="141" spans="1:20" ht="63" customHeight="1">
      <c r="A141" s="4">
        <f t="shared" si="2"/>
        <v>139</v>
      </c>
      <c r="B141" s="3"/>
      <c r="C141" s="4"/>
      <c r="D141" s="4"/>
      <c r="E141" s="4"/>
      <c r="F141" s="4"/>
      <c r="G141" s="4"/>
      <c r="H141" s="4"/>
      <c r="I141" s="4"/>
      <c r="J141" s="3"/>
      <c r="K141" s="10"/>
      <c r="L141" s="10"/>
      <c r="M141" s="29"/>
      <c r="N141" s="7"/>
      <c r="O141" s="6"/>
      <c r="P141" s="8"/>
      <c r="Q141" s="9"/>
      <c r="R141" s="15"/>
      <c r="S141" s="9"/>
      <c r="T141" s="6"/>
    </row>
    <row r="142" spans="1:20" ht="63" customHeight="1">
      <c r="A142" s="4">
        <f t="shared" si="2"/>
        <v>140</v>
      </c>
      <c r="B142" s="3"/>
      <c r="C142" s="4"/>
      <c r="D142" s="4"/>
      <c r="E142" s="4"/>
      <c r="F142" s="4"/>
      <c r="G142" s="4"/>
      <c r="H142" s="4"/>
      <c r="I142" s="4"/>
      <c r="J142" s="3"/>
      <c r="K142" s="10"/>
      <c r="L142" s="10"/>
      <c r="M142" s="29"/>
      <c r="N142" s="7"/>
      <c r="O142" s="6"/>
      <c r="P142" s="8"/>
      <c r="Q142" s="9"/>
      <c r="R142" s="15"/>
      <c r="S142" s="9"/>
      <c r="T142" s="6"/>
    </row>
    <row r="143" spans="1:20" ht="63" customHeight="1">
      <c r="A143" s="4">
        <f t="shared" si="2"/>
        <v>141</v>
      </c>
      <c r="B143" s="3"/>
      <c r="C143" s="4"/>
      <c r="D143" s="4"/>
      <c r="E143" s="4"/>
      <c r="F143" s="4"/>
      <c r="G143" s="4"/>
      <c r="H143" s="4"/>
      <c r="I143" s="4"/>
      <c r="J143" s="3"/>
      <c r="K143" s="10"/>
      <c r="L143" s="10"/>
      <c r="M143" s="29"/>
      <c r="N143" s="7"/>
      <c r="O143" s="6"/>
      <c r="P143" s="8"/>
      <c r="Q143" s="9"/>
      <c r="R143" s="15"/>
      <c r="S143" s="9"/>
      <c r="T143" s="6"/>
    </row>
    <row r="144" spans="1:20" ht="63" customHeight="1">
      <c r="A144" s="4">
        <f t="shared" si="2"/>
        <v>142</v>
      </c>
      <c r="B144" s="3"/>
      <c r="C144" s="4"/>
      <c r="D144" s="4"/>
      <c r="E144" s="4"/>
      <c r="F144" s="4"/>
      <c r="G144" s="4"/>
      <c r="H144" s="4"/>
      <c r="I144" s="4"/>
      <c r="J144" s="3"/>
      <c r="K144" s="10"/>
      <c r="L144" s="10"/>
      <c r="M144" s="29"/>
      <c r="N144" s="7"/>
      <c r="O144" s="6"/>
      <c r="P144" s="8"/>
      <c r="Q144" s="9"/>
      <c r="R144" s="15"/>
      <c r="S144" s="9"/>
      <c r="T144" s="6"/>
    </row>
    <row r="145" spans="1:20" ht="63" customHeight="1">
      <c r="A145" s="4">
        <f t="shared" si="2"/>
        <v>143</v>
      </c>
      <c r="B145" s="3"/>
      <c r="C145" s="4"/>
      <c r="D145" s="4"/>
      <c r="E145" s="4"/>
      <c r="F145" s="4"/>
      <c r="G145" s="4"/>
      <c r="H145" s="4"/>
      <c r="I145" s="4"/>
      <c r="J145" s="3"/>
      <c r="K145" s="10"/>
      <c r="L145" s="10"/>
      <c r="M145" s="29"/>
      <c r="N145" s="7"/>
      <c r="O145" s="6"/>
      <c r="P145" s="8"/>
      <c r="Q145" s="9"/>
      <c r="R145" s="15"/>
      <c r="S145" s="9"/>
      <c r="T145" s="6"/>
    </row>
    <row r="146" spans="1:20" ht="63" customHeight="1">
      <c r="A146" s="4">
        <f t="shared" si="2"/>
        <v>144</v>
      </c>
      <c r="B146" s="3"/>
      <c r="C146" s="4"/>
      <c r="D146" s="4"/>
      <c r="E146" s="4"/>
      <c r="F146" s="4"/>
      <c r="G146" s="4"/>
      <c r="H146" s="4"/>
      <c r="I146" s="4"/>
      <c r="J146" s="3"/>
      <c r="K146" s="10"/>
      <c r="L146" s="10"/>
      <c r="M146" s="29"/>
      <c r="N146" s="7"/>
      <c r="O146" s="6"/>
      <c r="P146" s="8"/>
      <c r="Q146" s="9"/>
      <c r="R146" s="15"/>
      <c r="S146" s="9"/>
      <c r="T146" s="6"/>
    </row>
    <row r="147" spans="1:20" ht="63" customHeight="1">
      <c r="A147" s="4">
        <f t="shared" si="2"/>
        <v>145</v>
      </c>
      <c r="B147" s="3"/>
      <c r="C147" s="4"/>
      <c r="D147" s="4"/>
      <c r="E147" s="4"/>
      <c r="F147" s="4"/>
      <c r="G147" s="4"/>
      <c r="H147" s="4"/>
      <c r="I147" s="4"/>
      <c r="J147" s="3"/>
      <c r="K147" s="10"/>
      <c r="L147" s="10"/>
      <c r="M147" s="29"/>
      <c r="N147" s="7"/>
      <c r="O147" s="6"/>
      <c r="P147" s="8"/>
      <c r="Q147" s="9"/>
      <c r="R147" s="15"/>
      <c r="S147" s="9"/>
      <c r="T147" s="6"/>
    </row>
    <row r="148" spans="1:20" ht="63" customHeight="1">
      <c r="A148" s="4">
        <f t="shared" si="2"/>
        <v>146</v>
      </c>
      <c r="B148" s="3"/>
      <c r="C148" s="4"/>
      <c r="D148" s="4"/>
      <c r="E148" s="4"/>
      <c r="F148" s="4"/>
      <c r="G148" s="4"/>
      <c r="H148" s="4"/>
      <c r="I148" s="4"/>
      <c r="J148" s="3"/>
      <c r="K148" s="10"/>
      <c r="L148" s="10"/>
      <c r="M148" s="29"/>
      <c r="N148" s="7"/>
      <c r="O148" s="6"/>
      <c r="P148" s="8"/>
      <c r="Q148" s="9"/>
      <c r="R148" s="15"/>
      <c r="S148" s="9"/>
      <c r="T148" s="6"/>
    </row>
    <row r="149" spans="1:20" ht="63" customHeight="1">
      <c r="A149" s="4">
        <f t="shared" si="2"/>
        <v>147</v>
      </c>
      <c r="B149" s="3"/>
      <c r="C149" s="4"/>
      <c r="D149" s="4"/>
      <c r="E149" s="4"/>
      <c r="F149" s="4"/>
      <c r="G149" s="4"/>
      <c r="H149" s="4"/>
      <c r="I149" s="4"/>
      <c r="J149" s="3"/>
      <c r="K149" s="10"/>
      <c r="L149" s="10"/>
      <c r="M149" s="29"/>
      <c r="N149" s="7"/>
      <c r="O149" s="6"/>
      <c r="P149" s="8"/>
      <c r="Q149" s="9"/>
      <c r="R149" s="15"/>
      <c r="S149" s="9"/>
      <c r="T149" s="6"/>
    </row>
    <row r="150" spans="1:20" ht="63" customHeight="1">
      <c r="A150" s="4">
        <f t="shared" si="2"/>
        <v>148</v>
      </c>
      <c r="B150" s="3"/>
      <c r="C150" s="4"/>
      <c r="D150" s="4"/>
      <c r="E150" s="4"/>
      <c r="F150" s="4"/>
      <c r="G150" s="4"/>
      <c r="H150" s="4"/>
      <c r="I150" s="4"/>
      <c r="J150" s="3"/>
      <c r="K150" s="10"/>
      <c r="L150" s="10"/>
      <c r="M150" s="29"/>
      <c r="N150" s="7"/>
      <c r="O150" s="6"/>
      <c r="P150" s="8"/>
      <c r="Q150" s="9"/>
      <c r="R150" s="15"/>
      <c r="S150" s="9"/>
      <c r="T150" s="6"/>
    </row>
    <row r="151" spans="1:20" ht="63" customHeight="1">
      <c r="A151" s="4">
        <f t="shared" si="2"/>
        <v>149</v>
      </c>
      <c r="B151" s="3"/>
      <c r="C151" s="4"/>
      <c r="D151" s="4"/>
      <c r="E151" s="4"/>
      <c r="F151" s="4"/>
      <c r="G151" s="4"/>
      <c r="H151" s="4"/>
      <c r="I151" s="4"/>
      <c r="J151" s="3"/>
      <c r="K151" s="10"/>
      <c r="L151" s="10"/>
      <c r="M151" s="29"/>
      <c r="N151" s="7"/>
      <c r="O151" s="6"/>
      <c r="P151" s="8"/>
      <c r="Q151" s="9"/>
      <c r="R151" s="15"/>
      <c r="S151" s="9"/>
      <c r="T151" s="6"/>
    </row>
    <row r="152" spans="1:20" ht="63" customHeight="1">
      <c r="A152" s="4">
        <f t="shared" si="2"/>
        <v>150</v>
      </c>
      <c r="B152" s="3"/>
      <c r="C152" s="4"/>
      <c r="D152" s="4"/>
      <c r="E152" s="4"/>
      <c r="F152" s="4"/>
      <c r="G152" s="4"/>
      <c r="H152" s="4"/>
      <c r="I152" s="4"/>
      <c r="J152" s="3"/>
      <c r="K152" s="10"/>
      <c r="L152" s="10"/>
      <c r="M152" s="29"/>
      <c r="N152" s="7"/>
      <c r="O152" s="6"/>
      <c r="P152" s="8"/>
      <c r="Q152" s="9"/>
      <c r="R152" s="15"/>
      <c r="S152" s="9"/>
      <c r="T152" s="6"/>
    </row>
    <row r="153" spans="1:20" ht="63" customHeight="1">
      <c r="A153" s="4">
        <f t="shared" si="2"/>
        <v>151</v>
      </c>
      <c r="B153" s="3"/>
      <c r="C153" s="4"/>
      <c r="D153" s="4"/>
      <c r="E153" s="4"/>
      <c r="F153" s="4"/>
      <c r="G153" s="4"/>
      <c r="H153" s="4"/>
      <c r="I153" s="4"/>
      <c r="J153" s="3"/>
      <c r="K153" s="10"/>
      <c r="L153" s="10"/>
      <c r="M153" s="29"/>
      <c r="N153" s="7"/>
      <c r="O153" s="6"/>
      <c r="P153" s="8"/>
      <c r="Q153" s="9"/>
      <c r="R153" s="15"/>
      <c r="S153" s="9"/>
      <c r="T153" s="6"/>
    </row>
    <row r="154" spans="1:20" ht="63" customHeight="1">
      <c r="A154" s="4">
        <f t="shared" si="2"/>
        <v>152</v>
      </c>
      <c r="B154" s="3"/>
      <c r="C154" s="4"/>
      <c r="D154" s="4"/>
      <c r="E154" s="4"/>
      <c r="F154" s="4"/>
      <c r="G154" s="4"/>
      <c r="H154" s="4"/>
      <c r="I154" s="4"/>
      <c r="J154" s="3"/>
      <c r="K154" s="10"/>
      <c r="L154" s="10"/>
      <c r="M154" s="29"/>
      <c r="N154" s="7"/>
      <c r="O154" s="6"/>
      <c r="P154" s="8"/>
      <c r="Q154" s="9"/>
      <c r="R154" s="15"/>
      <c r="S154" s="9"/>
      <c r="T154" s="6"/>
    </row>
    <row r="155" spans="1:20" ht="63" customHeight="1">
      <c r="A155" s="4">
        <f t="shared" si="2"/>
        <v>153</v>
      </c>
      <c r="B155" s="3"/>
      <c r="C155" s="4"/>
      <c r="D155" s="4"/>
      <c r="E155" s="4"/>
      <c r="F155" s="4"/>
      <c r="G155" s="4"/>
      <c r="H155" s="4"/>
      <c r="I155" s="4"/>
      <c r="J155" s="3"/>
      <c r="K155" s="10"/>
      <c r="L155" s="10"/>
      <c r="M155" s="29"/>
      <c r="N155" s="7"/>
      <c r="O155" s="6"/>
      <c r="P155" s="8"/>
      <c r="Q155" s="9"/>
      <c r="R155" s="15"/>
      <c r="S155" s="9"/>
      <c r="T155" s="6"/>
    </row>
    <row r="156" spans="1:20" ht="63" customHeight="1">
      <c r="A156" s="4">
        <f t="shared" si="2"/>
        <v>154</v>
      </c>
      <c r="B156" s="3"/>
      <c r="C156" s="4"/>
      <c r="D156" s="4"/>
      <c r="E156" s="4"/>
      <c r="F156" s="4"/>
      <c r="G156" s="4"/>
      <c r="H156" s="4"/>
      <c r="I156" s="4"/>
      <c r="J156" s="3"/>
      <c r="K156" s="10"/>
      <c r="L156" s="10"/>
      <c r="M156" s="29"/>
      <c r="N156" s="7"/>
      <c r="O156" s="6"/>
      <c r="P156" s="8"/>
      <c r="Q156" s="9"/>
      <c r="R156" s="15"/>
      <c r="S156" s="9"/>
      <c r="T156" s="6"/>
    </row>
    <row r="157" spans="1:20" ht="63" customHeight="1">
      <c r="A157" s="4">
        <f t="shared" si="2"/>
        <v>155</v>
      </c>
      <c r="B157" s="3"/>
      <c r="C157" s="4"/>
      <c r="D157" s="4"/>
      <c r="E157" s="4"/>
      <c r="F157" s="4"/>
      <c r="G157" s="4"/>
      <c r="H157" s="4"/>
      <c r="I157" s="4"/>
      <c r="J157" s="3"/>
      <c r="K157" s="10"/>
      <c r="L157" s="10"/>
      <c r="M157" s="29"/>
      <c r="N157" s="7"/>
      <c r="O157" s="6"/>
      <c r="P157" s="8"/>
      <c r="Q157" s="9"/>
      <c r="R157" s="15"/>
      <c r="S157" s="9"/>
      <c r="T157" s="6"/>
    </row>
    <row r="158" spans="1:20" ht="63" customHeight="1">
      <c r="A158" s="4">
        <f t="shared" si="2"/>
        <v>156</v>
      </c>
      <c r="B158" s="3"/>
      <c r="C158" s="4"/>
      <c r="D158" s="4"/>
      <c r="E158" s="4"/>
      <c r="F158" s="4"/>
      <c r="G158" s="4"/>
      <c r="H158" s="4"/>
      <c r="I158" s="4"/>
      <c r="J158" s="3"/>
      <c r="K158" s="10"/>
      <c r="L158" s="10"/>
      <c r="M158" s="29"/>
      <c r="N158" s="7"/>
      <c r="O158" s="6"/>
      <c r="P158" s="8"/>
      <c r="Q158" s="9"/>
      <c r="R158" s="15"/>
      <c r="S158" s="9"/>
      <c r="T158" s="6"/>
    </row>
    <row r="159" spans="1:20" ht="63" customHeight="1">
      <c r="A159" s="4">
        <f t="shared" si="2"/>
        <v>157</v>
      </c>
      <c r="B159" s="3"/>
      <c r="C159" s="4"/>
      <c r="D159" s="4"/>
      <c r="E159" s="4"/>
      <c r="F159" s="4"/>
      <c r="G159" s="4"/>
      <c r="H159" s="4"/>
      <c r="I159" s="4"/>
      <c r="J159" s="3"/>
      <c r="K159" s="10"/>
      <c r="L159" s="10"/>
      <c r="M159" s="29"/>
      <c r="N159" s="7"/>
      <c r="O159" s="6"/>
      <c r="P159" s="8"/>
      <c r="Q159" s="9"/>
      <c r="R159" s="15"/>
      <c r="S159" s="9"/>
      <c r="T159" s="6"/>
    </row>
    <row r="160" spans="1:20" ht="63" customHeight="1">
      <c r="A160" s="4">
        <f t="shared" si="2"/>
        <v>158</v>
      </c>
      <c r="B160" s="3"/>
      <c r="C160" s="4"/>
      <c r="D160" s="4"/>
      <c r="E160" s="4"/>
      <c r="F160" s="4"/>
      <c r="G160" s="4"/>
      <c r="H160" s="4"/>
      <c r="I160" s="4"/>
      <c r="J160" s="3"/>
      <c r="K160" s="10"/>
      <c r="L160" s="10"/>
      <c r="M160" s="29"/>
      <c r="N160" s="7"/>
      <c r="O160" s="6"/>
      <c r="P160" s="8"/>
      <c r="Q160" s="9"/>
      <c r="R160" s="15"/>
      <c r="S160" s="9"/>
      <c r="T160" s="6"/>
    </row>
    <row r="161" spans="1:20" ht="63" customHeight="1">
      <c r="A161" s="4">
        <f t="shared" si="2"/>
        <v>159</v>
      </c>
      <c r="B161" s="3"/>
      <c r="C161" s="4"/>
      <c r="D161" s="4"/>
      <c r="E161" s="4"/>
      <c r="F161" s="4"/>
      <c r="G161" s="4"/>
      <c r="H161" s="4"/>
      <c r="I161" s="4"/>
      <c r="J161" s="3"/>
      <c r="K161" s="10"/>
      <c r="L161" s="10"/>
      <c r="M161" s="29"/>
      <c r="N161" s="7"/>
      <c r="O161" s="6"/>
      <c r="P161" s="8"/>
      <c r="Q161" s="9"/>
      <c r="R161" s="15"/>
      <c r="S161" s="9"/>
      <c r="T161" s="6"/>
    </row>
    <row r="162" spans="1:20" ht="63" customHeight="1">
      <c r="A162" s="4">
        <f t="shared" si="2"/>
        <v>160</v>
      </c>
      <c r="B162" s="3"/>
      <c r="C162" s="4"/>
      <c r="D162" s="4"/>
      <c r="E162" s="4"/>
      <c r="F162" s="4"/>
      <c r="G162" s="4"/>
      <c r="H162" s="4"/>
      <c r="I162" s="4"/>
      <c r="J162" s="3"/>
      <c r="K162" s="10"/>
      <c r="L162" s="10"/>
      <c r="M162" s="29"/>
      <c r="N162" s="7"/>
      <c r="O162" s="6"/>
      <c r="P162" s="8"/>
      <c r="Q162" s="9"/>
      <c r="R162" s="15"/>
      <c r="S162" s="9"/>
      <c r="T162" s="6"/>
    </row>
    <row r="163" spans="1:20" ht="63" customHeight="1">
      <c r="A163" s="4">
        <f t="shared" si="2"/>
        <v>161</v>
      </c>
      <c r="B163" s="3"/>
      <c r="C163" s="4"/>
      <c r="D163" s="4"/>
      <c r="E163" s="4"/>
      <c r="F163" s="4"/>
      <c r="G163" s="4"/>
      <c r="H163" s="4"/>
      <c r="I163" s="4"/>
      <c r="J163" s="3"/>
      <c r="K163" s="10"/>
      <c r="L163" s="10"/>
      <c r="M163" s="29"/>
      <c r="N163" s="7"/>
      <c r="O163" s="6"/>
      <c r="P163" s="8"/>
      <c r="Q163" s="9"/>
      <c r="R163" s="15"/>
      <c r="S163" s="9"/>
      <c r="T163" s="6"/>
    </row>
    <row r="164" spans="1:20" ht="63" customHeight="1">
      <c r="A164" s="4">
        <f t="shared" si="2"/>
        <v>162</v>
      </c>
      <c r="B164" s="3"/>
      <c r="C164" s="4"/>
      <c r="D164" s="4"/>
      <c r="E164" s="4"/>
      <c r="F164" s="4"/>
      <c r="G164" s="4"/>
      <c r="H164" s="4"/>
      <c r="I164" s="4"/>
      <c r="J164" s="3"/>
      <c r="K164" s="10"/>
      <c r="L164" s="10"/>
      <c r="M164" s="29"/>
      <c r="N164" s="7"/>
      <c r="O164" s="6"/>
      <c r="P164" s="8"/>
      <c r="Q164" s="9"/>
      <c r="R164" s="15"/>
      <c r="S164" s="9"/>
      <c r="T164" s="6"/>
    </row>
    <row r="165" spans="1:20" ht="63" customHeight="1">
      <c r="A165" s="4">
        <f t="shared" si="2"/>
        <v>163</v>
      </c>
      <c r="B165" s="3"/>
      <c r="C165" s="4"/>
      <c r="D165" s="4"/>
      <c r="E165" s="4"/>
      <c r="F165" s="4"/>
      <c r="G165" s="4"/>
      <c r="H165" s="4"/>
      <c r="I165" s="4"/>
      <c r="J165" s="3"/>
      <c r="K165" s="10"/>
      <c r="L165" s="10"/>
      <c r="M165" s="29"/>
      <c r="N165" s="7"/>
      <c r="O165" s="6"/>
      <c r="P165" s="8"/>
      <c r="Q165" s="9"/>
      <c r="R165" s="15"/>
      <c r="S165" s="9"/>
      <c r="T165" s="6"/>
    </row>
    <row r="166" spans="1:20" ht="63" customHeight="1">
      <c r="A166" s="4">
        <f t="shared" si="2"/>
        <v>164</v>
      </c>
      <c r="B166" s="3"/>
      <c r="C166" s="4"/>
      <c r="D166" s="4"/>
      <c r="E166" s="4"/>
      <c r="F166" s="4"/>
      <c r="G166" s="4"/>
      <c r="H166" s="4"/>
      <c r="I166" s="4"/>
      <c r="J166" s="3"/>
      <c r="K166" s="10"/>
      <c r="L166" s="10"/>
      <c r="M166" s="29"/>
      <c r="N166" s="7"/>
      <c r="O166" s="6"/>
      <c r="P166" s="8"/>
      <c r="Q166" s="9"/>
      <c r="R166" s="15"/>
      <c r="S166" s="9"/>
      <c r="T166" s="6"/>
    </row>
    <row r="167" spans="1:20" ht="63" customHeight="1">
      <c r="A167" s="4">
        <f t="shared" si="2"/>
        <v>165</v>
      </c>
      <c r="B167" s="3"/>
      <c r="C167" s="4"/>
      <c r="D167" s="4"/>
      <c r="E167" s="4"/>
      <c r="F167" s="4"/>
      <c r="G167" s="4"/>
      <c r="H167" s="4"/>
      <c r="I167" s="4"/>
      <c r="J167" s="3"/>
      <c r="K167" s="10"/>
      <c r="L167" s="10"/>
      <c r="M167" s="29"/>
      <c r="N167" s="7"/>
      <c r="O167" s="6"/>
      <c r="P167" s="8"/>
      <c r="Q167" s="9"/>
      <c r="R167" s="15"/>
      <c r="S167" s="9"/>
      <c r="T167" s="6"/>
    </row>
    <row r="168" spans="1:20" ht="63" customHeight="1">
      <c r="A168" s="4">
        <f t="shared" si="2"/>
        <v>166</v>
      </c>
      <c r="B168" s="3"/>
      <c r="C168" s="4"/>
      <c r="D168" s="4"/>
      <c r="E168" s="4"/>
      <c r="F168" s="4"/>
      <c r="G168" s="4"/>
      <c r="H168" s="4"/>
      <c r="I168" s="4"/>
      <c r="J168" s="3"/>
      <c r="K168" s="10"/>
      <c r="L168" s="10"/>
      <c r="M168" s="29"/>
      <c r="N168" s="7"/>
      <c r="O168" s="6"/>
      <c r="P168" s="8"/>
      <c r="Q168" s="9"/>
      <c r="R168" s="15"/>
      <c r="S168" s="9"/>
      <c r="T168" s="6"/>
    </row>
    <row r="169" spans="1:20" ht="63" customHeight="1">
      <c r="A169" s="4">
        <f t="shared" si="2"/>
        <v>167</v>
      </c>
      <c r="B169" s="3"/>
      <c r="C169" s="4"/>
      <c r="D169" s="4"/>
      <c r="E169" s="4"/>
      <c r="F169" s="4"/>
      <c r="G169" s="4"/>
      <c r="H169" s="4"/>
      <c r="I169" s="4"/>
      <c r="J169" s="3"/>
      <c r="K169" s="10"/>
      <c r="L169" s="10"/>
      <c r="M169" s="29"/>
      <c r="N169" s="7"/>
      <c r="O169" s="6"/>
      <c r="P169" s="8"/>
      <c r="Q169" s="9"/>
      <c r="R169" s="15"/>
      <c r="S169" s="9"/>
      <c r="T169" s="6"/>
    </row>
    <row r="170" spans="1:20" ht="63" customHeight="1">
      <c r="A170" s="4">
        <f t="shared" si="2"/>
        <v>168</v>
      </c>
      <c r="B170" s="3"/>
      <c r="C170" s="4"/>
      <c r="D170" s="4"/>
      <c r="E170" s="4"/>
      <c r="F170" s="4"/>
      <c r="G170" s="4"/>
      <c r="H170" s="4"/>
      <c r="I170" s="4"/>
      <c r="J170" s="3"/>
      <c r="K170" s="10"/>
      <c r="L170" s="10"/>
      <c r="M170" s="29"/>
      <c r="N170" s="7"/>
      <c r="O170" s="6"/>
      <c r="P170" s="8"/>
      <c r="Q170" s="9"/>
      <c r="R170" s="15"/>
      <c r="S170" s="9"/>
      <c r="T170" s="6"/>
    </row>
    <row r="171" spans="1:20" ht="63" customHeight="1">
      <c r="A171" s="4">
        <f t="shared" si="2"/>
        <v>169</v>
      </c>
      <c r="B171" s="3"/>
      <c r="C171" s="4"/>
      <c r="D171" s="4"/>
      <c r="E171" s="4"/>
      <c r="F171" s="4"/>
      <c r="G171" s="4"/>
      <c r="H171" s="4"/>
      <c r="I171" s="4"/>
      <c r="J171" s="3"/>
      <c r="K171" s="10"/>
      <c r="L171" s="10"/>
      <c r="M171" s="29"/>
      <c r="N171" s="7"/>
      <c r="O171" s="6"/>
      <c r="P171" s="8"/>
      <c r="Q171" s="9"/>
      <c r="R171" s="15"/>
      <c r="S171" s="9"/>
      <c r="T171" s="6"/>
    </row>
    <row r="172" spans="1:20" ht="63" customHeight="1">
      <c r="A172" s="4">
        <f t="shared" si="2"/>
        <v>170</v>
      </c>
      <c r="B172" s="3"/>
      <c r="C172" s="4"/>
      <c r="D172" s="4"/>
      <c r="E172" s="4"/>
      <c r="F172" s="4"/>
      <c r="G172" s="4"/>
      <c r="H172" s="4"/>
      <c r="I172" s="4"/>
      <c r="J172" s="3"/>
      <c r="K172" s="10"/>
      <c r="L172" s="10"/>
      <c r="M172" s="29"/>
      <c r="N172" s="7"/>
      <c r="O172" s="6"/>
      <c r="P172" s="8"/>
      <c r="Q172" s="9"/>
      <c r="R172" s="15"/>
      <c r="S172" s="9"/>
      <c r="T172" s="6"/>
    </row>
    <row r="173" spans="1:20" ht="63" customHeight="1">
      <c r="A173" s="4">
        <f t="shared" si="2"/>
        <v>171</v>
      </c>
      <c r="B173" s="3"/>
      <c r="C173" s="4"/>
      <c r="D173" s="4"/>
      <c r="E173" s="4"/>
      <c r="F173" s="4"/>
      <c r="G173" s="4"/>
      <c r="H173" s="4"/>
      <c r="I173" s="4"/>
      <c r="J173" s="3"/>
      <c r="K173" s="10"/>
      <c r="L173" s="10"/>
      <c r="M173" s="29"/>
      <c r="N173" s="7"/>
      <c r="O173" s="6"/>
      <c r="P173" s="8"/>
      <c r="Q173" s="9"/>
      <c r="R173" s="15"/>
      <c r="S173" s="9"/>
      <c r="T173" s="6"/>
    </row>
    <row r="174" spans="1:20" ht="63" customHeight="1">
      <c r="A174" s="4">
        <f t="shared" si="2"/>
        <v>172</v>
      </c>
      <c r="B174" s="3"/>
      <c r="C174" s="4"/>
      <c r="D174" s="4"/>
      <c r="E174" s="4"/>
      <c r="F174" s="4"/>
      <c r="G174" s="4"/>
      <c r="H174" s="4"/>
      <c r="I174" s="4"/>
      <c r="J174" s="3"/>
      <c r="K174" s="10"/>
      <c r="L174" s="10"/>
      <c r="M174" s="29"/>
      <c r="N174" s="7"/>
      <c r="O174" s="6"/>
      <c r="P174" s="8"/>
      <c r="Q174" s="9"/>
      <c r="R174" s="15"/>
      <c r="S174" s="9"/>
      <c r="T174" s="6"/>
    </row>
    <row r="175" spans="1:20" ht="63" customHeight="1">
      <c r="A175" s="4">
        <f t="shared" si="2"/>
        <v>173</v>
      </c>
      <c r="B175" s="3"/>
      <c r="C175" s="4"/>
      <c r="D175" s="4"/>
      <c r="E175" s="4"/>
      <c r="F175" s="4"/>
      <c r="G175" s="4"/>
      <c r="H175" s="4"/>
      <c r="I175" s="4"/>
      <c r="J175" s="3"/>
      <c r="K175" s="10"/>
      <c r="L175" s="10"/>
      <c r="M175" s="29"/>
      <c r="N175" s="7"/>
      <c r="O175" s="6"/>
      <c r="P175" s="8"/>
      <c r="Q175" s="9"/>
      <c r="R175" s="15"/>
      <c r="S175" s="9"/>
      <c r="T175" s="6"/>
    </row>
    <row r="176" spans="1:20" ht="63" customHeight="1">
      <c r="A176" s="4">
        <f t="shared" si="2"/>
        <v>174</v>
      </c>
      <c r="B176" s="3"/>
      <c r="C176" s="4"/>
      <c r="D176" s="4"/>
      <c r="E176" s="4"/>
      <c r="F176" s="4"/>
      <c r="G176" s="4"/>
      <c r="H176" s="4"/>
      <c r="I176" s="4"/>
      <c r="J176" s="3"/>
      <c r="K176" s="10"/>
      <c r="L176" s="10"/>
      <c r="M176" s="29"/>
      <c r="N176" s="7"/>
      <c r="O176" s="6"/>
      <c r="P176" s="8"/>
      <c r="Q176" s="9"/>
      <c r="R176" s="15"/>
      <c r="S176" s="9"/>
      <c r="T176" s="6"/>
    </row>
    <row r="177" spans="1:20" ht="63" customHeight="1">
      <c r="A177" s="4">
        <f t="shared" si="2"/>
        <v>175</v>
      </c>
      <c r="B177" s="3"/>
      <c r="C177" s="4"/>
      <c r="D177" s="4"/>
      <c r="E177" s="4"/>
      <c r="F177" s="4"/>
      <c r="G177" s="4"/>
      <c r="H177" s="4"/>
      <c r="I177" s="4"/>
      <c r="J177" s="3"/>
      <c r="K177" s="10"/>
      <c r="L177" s="10"/>
      <c r="M177" s="29"/>
      <c r="N177" s="7"/>
      <c r="O177" s="6"/>
      <c r="P177" s="8"/>
      <c r="Q177" s="9"/>
      <c r="R177" s="15"/>
      <c r="S177" s="9"/>
      <c r="T177" s="6"/>
    </row>
    <row r="178" spans="1:20" ht="63" customHeight="1">
      <c r="A178" s="4">
        <f t="shared" si="2"/>
        <v>176</v>
      </c>
      <c r="B178" s="3"/>
      <c r="C178" s="4"/>
      <c r="D178" s="4"/>
      <c r="E178" s="4"/>
      <c r="F178" s="4"/>
      <c r="G178" s="4"/>
      <c r="H178" s="4"/>
      <c r="I178" s="4"/>
      <c r="J178" s="3"/>
      <c r="K178" s="10"/>
      <c r="L178" s="10"/>
      <c r="M178" s="29"/>
      <c r="N178" s="7"/>
      <c r="O178" s="6"/>
      <c r="P178" s="8"/>
      <c r="Q178" s="9"/>
      <c r="R178" s="15"/>
      <c r="S178" s="9"/>
      <c r="T178" s="6"/>
    </row>
    <row r="179" spans="1:20" ht="63" customHeight="1">
      <c r="A179" s="4">
        <f t="shared" si="2"/>
        <v>177</v>
      </c>
      <c r="B179" s="3"/>
      <c r="C179" s="4"/>
      <c r="D179" s="4"/>
      <c r="E179" s="4"/>
      <c r="F179" s="4"/>
      <c r="G179" s="4"/>
      <c r="H179" s="4"/>
      <c r="I179" s="4"/>
      <c r="J179" s="3"/>
      <c r="K179" s="10"/>
      <c r="L179" s="10"/>
      <c r="M179" s="29"/>
      <c r="N179" s="7"/>
      <c r="O179" s="6"/>
      <c r="P179" s="8"/>
      <c r="Q179" s="9"/>
      <c r="R179" s="15"/>
      <c r="S179" s="9"/>
      <c r="T179" s="6"/>
    </row>
    <row r="180" spans="1:20" ht="63" customHeight="1">
      <c r="A180" s="4">
        <f t="shared" si="2"/>
        <v>178</v>
      </c>
      <c r="B180" s="3"/>
      <c r="C180" s="4"/>
      <c r="D180" s="4"/>
      <c r="E180" s="4"/>
      <c r="F180" s="4"/>
      <c r="G180" s="4"/>
      <c r="H180" s="4"/>
      <c r="I180" s="4"/>
      <c r="J180" s="3"/>
      <c r="K180" s="10"/>
      <c r="L180" s="10"/>
      <c r="M180" s="29"/>
      <c r="N180" s="7"/>
      <c r="O180" s="6"/>
      <c r="P180" s="8"/>
      <c r="Q180" s="9"/>
      <c r="R180" s="15"/>
      <c r="S180" s="9"/>
      <c r="T180" s="6"/>
    </row>
    <row r="181" spans="1:20" ht="63" customHeight="1">
      <c r="A181" s="4">
        <f t="shared" si="2"/>
        <v>179</v>
      </c>
      <c r="B181" s="3"/>
      <c r="C181" s="4"/>
      <c r="D181" s="4"/>
      <c r="E181" s="4"/>
      <c r="F181" s="4"/>
      <c r="G181" s="4"/>
      <c r="H181" s="4"/>
      <c r="I181" s="4"/>
      <c r="J181" s="3"/>
      <c r="K181" s="10"/>
      <c r="L181" s="10"/>
      <c r="M181" s="29"/>
      <c r="N181" s="7"/>
      <c r="O181" s="6"/>
      <c r="P181" s="8"/>
      <c r="Q181" s="9"/>
      <c r="R181" s="15"/>
      <c r="S181" s="9"/>
      <c r="T181" s="6"/>
    </row>
    <row r="182" spans="1:20" ht="63" customHeight="1">
      <c r="A182" s="4">
        <f t="shared" si="2"/>
        <v>180</v>
      </c>
      <c r="B182" s="3"/>
      <c r="C182" s="4"/>
      <c r="D182" s="4"/>
      <c r="E182" s="4"/>
      <c r="F182" s="4"/>
      <c r="G182" s="4"/>
      <c r="H182" s="4"/>
      <c r="I182" s="4"/>
      <c r="J182" s="3"/>
      <c r="K182" s="10"/>
      <c r="L182" s="10"/>
      <c r="M182" s="29"/>
      <c r="N182" s="7"/>
      <c r="O182" s="6"/>
      <c r="P182" s="8"/>
      <c r="Q182" s="9"/>
      <c r="R182" s="15"/>
      <c r="S182" s="9"/>
      <c r="T182" s="6"/>
    </row>
    <row r="183" spans="1:20" ht="63" customHeight="1">
      <c r="A183" s="4">
        <f t="shared" si="2"/>
        <v>181</v>
      </c>
      <c r="B183" s="3"/>
      <c r="C183" s="4"/>
      <c r="D183" s="4"/>
      <c r="E183" s="4"/>
      <c r="F183" s="4"/>
      <c r="G183" s="4"/>
      <c r="H183" s="4"/>
      <c r="I183" s="4"/>
      <c r="J183" s="3"/>
      <c r="K183" s="10"/>
      <c r="L183" s="10"/>
      <c r="M183" s="29"/>
      <c r="N183" s="7"/>
      <c r="O183" s="6"/>
      <c r="P183" s="8"/>
      <c r="Q183" s="9"/>
      <c r="R183" s="15"/>
      <c r="S183" s="9"/>
      <c r="T183" s="6"/>
    </row>
    <row r="184" spans="1:20" ht="63" customHeight="1">
      <c r="A184" s="4">
        <f t="shared" si="2"/>
        <v>182</v>
      </c>
      <c r="B184" s="3"/>
      <c r="C184" s="4"/>
      <c r="D184" s="4"/>
      <c r="E184" s="4"/>
      <c r="F184" s="4"/>
      <c r="G184" s="4"/>
      <c r="H184" s="4"/>
      <c r="I184" s="4"/>
      <c r="J184" s="3"/>
      <c r="K184" s="10"/>
      <c r="L184" s="10"/>
      <c r="M184" s="29"/>
      <c r="N184" s="7"/>
      <c r="O184" s="6"/>
      <c r="P184" s="8"/>
      <c r="Q184" s="9"/>
      <c r="R184" s="15"/>
      <c r="S184" s="9"/>
      <c r="T184" s="6"/>
    </row>
    <row r="185" spans="1:20" ht="63" customHeight="1">
      <c r="A185" s="4">
        <f t="shared" si="2"/>
        <v>183</v>
      </c>
      <c r="B185" s="3"/>
      <c r="C185" s="4"/>
      <c r="D185" s="4"/>
      <c r="E185" s="4"/>
      <c r="F185" s="4"/>
      <c r="G185" s="4"/>
      <c r="H185" s="4"/>
      <c r="I185" s="4"/>
      <c r="J185" s="3"/>
      <c r="K185" s="10"/>
      <c r="L185" s="10"/>
      <c r="M185" s="29"/>
      <c r="N185" s="7"/>
      <c r="O185" s="6"/>
      <c r="P185" s="8"/>
      <c r="Q185" s="9"/>
      <c r="R185" s="15"/>
      <c r="S185" s="9"/>
      <c r="T185" s="6"/>
    </row>
    <row r="186" spans="1:20" ht="63" customHeight="1">
      <c r="A186" s="4">
        <f t="shared" si="2"/>
        <v>184</v>
      </c>
      <c r="B186" s="3"/>
      <c r="C186" s="4"/>
      <c r="D186" s="4"/>
      <c r="E186" s="4"/>
      <c r="F186" s="4"/>
      <c r="G186" s="4"/>
      <c r="H186" s="4"/>
      <c r="I186" s="4"/>
      <c r="J186" s="3"/>
      <c r="K186" s="10"/>
      <c r="L186" s="10"/>
      <c r="M186" s="29"/>
      <c r="N186" s="7"/>
      <c r="O186" s="6"/>
      <c r="P186" s="8"/>
      <c r="Q186" s="9"/>
      <c r="R186" s="15"/>
      <c r="S186" s="9"/>
      <c r="T186" s="6"/>
    </row>
    <row r="187" spans="1:20" ht="63" customHeight="1">
      <c r="A187" s="4">
        <f t="shared" si="2"/>
        <v>185</v>
      </c>
      <c r="B187" s="3"/>
      <c r="C187" s="4"/>
      <c r="D187" s="4"/>
      <c r="E187" s="4"/>
      <c r="F187" s="4"/>
      <c r="G187" s="4"/>
      <c r="H187" s="4"/>
      <c r="I187" s="4"/>
      <c r="J187" s="3"/>
      <c r="K187" s="10"/>
      <c r="L187" s="10"/>
      <c r="M187" s="29"/>
      <c r="N187" s="7"/>
      <c r="O187" s="6"/>
      <c r="P187" s="8"/>
      <c r="Q187" s="9"/>
      <c r="R187" s="15"/>
      <c r="S187" s="9"/>
      <c r="T187" s="6"/>
    </row>
    <row r="188" spans="1:20" ht="63" customHeight="1">
      <c r="A188" s="4">
        <f t="shared" si="2"/>
        <v>186</v>
      </c>
      <c r="B188" s="3"/>
      <c r="C188" s="4"/>
      <c r="D188" s="4"/>
      <c r="E188" s="4"/>
      <c r="F188" s="4"/>
      <c r="G188" s="4"/>
      <c r="H188" s="4"/>
      <c r="I188" s="4"/>
      <c r="J188" s="3"/>
      <c r="K188" s="10"/>
      <c r="L188" s="10"/>
      <c r="M188" s="29"/>
      <c r="N188" s="7"/>
      <c r="O188" s="6"/>
      <c r="P188" s="8"/>
      <c r="Q188" s="9"/>
      <c r="R188" s="15"/>
      <c r="S188" s="9"/>
      <c r="T188" s="6"/>
    </row>
    <row r="189" spans="1:20" ht="63" customHeight="1">
      <c r="A189" s="4">
        <f t="shared" si="2"/>
        <v>187</v>
      </c>
      <c r="B189" s="3"/>
      <c r="C189" s="4"/>
      <c r="D189" s="4"/>
      <c r="E189" s="4"/>
      <c r="F189" s="4"/>
      <c r="G189" s="4"/>
      <c r="H189" s="4"/>
      <c r="I189" s="4"/>
      <c r="J189" s="3"/>
      <c r="K189" s="10"/>
      <c r="L189" s="10"/>
      <c r="M189" s="29"/>
      <c r="N189" s="7"/>
      <c r="O189" s="6"/>
      <c r="P189" s="8"/>
      <c r="Q189" s="9"/>
      <c r="R189" s="15"/>
      <c r="S189" s="9"/>
      <c r="T189" s="6"/>
    </row>
    <row r="190" spans="1:20" ht="63" customHeight="1">
      <c r="A190" s="4">
        <f t="shared" si="2"/>
        <v>188</v>
      </c>
      <c r="B190" s="3"/>
      <c r="C190" s="4"/>
      <c r="D190" s="4"/>
      <c r="E190" s="4"/>
      <c r="F190" s="4"/>
      <c r="G190" s="4"/>
      <c r="H190" s="4"/>
      <c r="I190" s="4"/>
      <c r="J190" s="3"/>
      <c r="K190" s="10"/>
      <c r="L190" s="10"/>
      <c r="M190" s="29"/>
      <c r="N190" s="7"/>
      <c r="O190" s="6"/>
      <c r="P190" s="8"/>
      <c r="Q190" s="9"/>
      <c r="R190" s="15"/>
      <c r="S190" s="9"/>
      <c r="T190" s="6"/>
    </row>
    <row r="191" spans="1:20" ht="63" customHeight="1">
      <c r="A191" s="4">
        <f t="shared" si="2"/>
        <v>189</v>
      </c>
      <c r="B191" s="3"/>
      <c r="C191" s="4"/>
      <c r="D191" s="4"/>
      <c r="E191" s="4"/>
      <c r="F191" s="4"/>
      <c r="G191" s="4"/>
      <c r="H191" s="4"/>
      <c r="I191" s="4"/>
      <c r="J191" s="3"/>
      <c r="K191" s="10"/>
      <c r="L191" s="10"/>
      <c r="M191" s="29"/>
      <c r="N191" s="7"/>
      <c r="O191" s="6"/>
      <c r="P191" s="8"/>
      <c r="Q191" s="9"/>
      <c r="R191" s="15"/>
      <c r="S191" s="9"/>
      <c r="T191" s="6"/>
    </row>
    <row r="192" spans="1:20" ht="63" customHeight="1">
      <c r="A192" s="4">
        <f t="shared" si="2"/>
        <v>190</v>
      </c>
      <c r="B192" s="3"/>
      <c r="C192" s="4"/>
      <c r="D192" s="4"/>
      <c r="E192" s="4"/>
      <c r="F192" s="4"/>
      <c r="G192" s="4"/>
      <c r="H192" s="4"/>
      <c r="I192" s="4"/>
      <c r="J192" s="3"/>
      <c r="K192" s="10"/>
      <c r="L192" s="10"/>
      <c r="M192" s="29"/>
      <c r="N192" s="7"/>
      <c r="O192" s="6"/>
      <c r="P192" s="8"/>
      <c r="Q192" s="9"/>
      <c r="R192" s="15"/>
      <c r="S192" s="9"/>
      <c r="T192" s="6"/>
    </row>
    <row r="193" spans="1:20" ht="63" customHeight="1">
      <c r="A193" s="4">
        <f t="shared" si="2"/>
        <v>191</v>
      </c>
      <c r="B193" s="3"/>
      <c r="C193" s="4"/>
      <c r="D193" s="4"/>
      <c r="E193" s="4"/>
      <c r="F193" s="4"/>
      <c r="G193" s="4"/>
      <c r="H193" s="4"/>
      <c r="I193" s="4"/>
      <c r="J193" s="3"/>
      <c r="K193" s="10"/>
      <c r="L193" s="10"/>
      <c r="M193" s="29"/>
      <c r="N193" s="7"/>
      <c r="O193" s="6"/>
      <c r="P193" s="8"/>
      <c r="Q193" s="9"/>
      <c r="R193" s="15"/>
      <c r="S193" s="9"/>
      <c r="T193" s="6"/>
    </row>
    <row r="194" spans="1:20" ht="63" customHeight="1">
      <c r="A194" s="4">
        <f t="shared" si="2"/>
        <v>192</v>
      </c>
      <c r="B194" s="3"/>
      <c r="C194" s="4"/>
      <c r="D194" s="4"/>
      <c r="E194" s="4"/>
      <c r="F194" s="4"/>
      <c r="G194" s="4"/>
      <c r="H194" s="4"/>
      <c r="I194" s="4"/>
      <c r="J194" s="3"/>
      <c r="K194" s="10"/>
      <c r="L194" s="10"/>
      <c r="M194" s="29"/>
      <c r="N194" s="7"/>
      <c r="O194" s="6"/>
      <c r="P194" s="8"/>
      <c r="Q194" s="9"/>
      <c r="R194" s="15"/>
      <c r="S194" s="9"/>
      <c r="T194" s="6"/>
    </row>
    <row r="195" spans="1:20" ht="63" customHeight="1">
      <c r="A195" s="4">
        <f t="shared" si="2"/>
        <v>193</v>
      </c>
      <c r="B195" s="3"/>
      <c r="C195" s="4"/>
      <c r="D195" s="4"/>
      <c r="E195" s="4"/>
      <c r="F195" s="4"/>
      <c r="G195" s="4"/>
      <c r="H195" s="4"/>
      <c r="I195" s="4"/>
      <c r="J195" s="3"/>
      <c r="K195" s="10"/>
      <c r="L195" s="10"/>
      <c r="M195" s="29"/>
      <c r="N195" s="7"/>
      <c r="O195" s="6"/>
      <c r="P195" s="8"/>
      <c r="Q195" s="9"/>
      <c r="R195" s="15"/>
      <c r="S195" s="9"/>
      <c r="T195" s="6"/>
    </row>
    <row r="196" spans="1:20" ht="63" customHeight="1">
      <c r="A196" s="4">
        <f t="shared" si="2"/>
        <v>194</v>
      </c>
      <c r="B196" s="3"/>
      <c r="C196" s="4"/>
      <c r="D196" s="4"/>
      <c r="E196" s="4"/>
      <c r="F196" s="4"/>
      <c r="G196" s="4"/>
      <c r="H196" s="4"/>
      <c r="I196" s="4"/>
      <c r="J196" s="3"/>
      <c r="K196" s="10"/>
      <c r="L196" s="10"/>
      <c r="M196" s="29"/>
      <c r="N196" s="7"/>
      <c r="O196" s="6"/>
      <c r="P196" s="8"/>
      <c r="Q196" s="9"/>
      <c r="R196" s="15"/>
      <c r="S196" s="9"/>
      <c r="T196" s="6"/>
    </row>
    <row r="197" spans="1:20" ht="63" customHeight="1">
      <c r="A197" s="4">
        <f t="shared" si="2"/>
        <v>195</v>
      </c>
      <c r="B197" s="3"/>
      <c r="C197" s="4"/>
      <c r="D197" s="4"/>
      <c r="E197" s="4"/>
      <c r="F197" s="4"/>
      <c r="G197" s="4"/>
      <c r="H197" s="4"/>
      <c r="I197" s="4"/>
      <c r="J197" s="3"/>
      <c r="K197" s="10"/>
      <c r="L197" s="10"/>
      <c r="M197" s="29"/>
      <c r="N197" s="7"/>
      <c r="O197" s="6"/>
      <c r="P197" s="8"/>
      <c r="Q197" s="9"/>
      <c r="R197" s="15"/>
      <c r="S197" s="9"/>
      <c r="T197" s="6"/>
    </row>
    <row r="198" spans="1:20" ht="63" customHeight="1">
      <c r="A198" s="4">
        <f t="shared" si="2"/>
        <v>196</v>
      </c>
      <c r="B198" s="3"/>
      <c r="C198" s="4"/>
      <c r="D198" s="4"/>
      <c r="E198" s="4"/>
      <c r="F198" s="4"/>
      <c r="G198" s="4"/>
      <c r="H198" s="4"/>
      <c r="I198" s="4"/>
      <c r="J198" s="3"/>
      <c r="K198" s="10"/>
      <c r="L198" s="10"/>
      <c r="M198" s="29"/>
      <c r="N198" s="7"/>
      <c r="O198" s="6"/>
      <c r="P198" s="8"/>
      <c r="Q198" s="9"/>
      <c r="R198" s="15"/>
      <c r="S198" s="9"/>
      <c r="T198" s="6"/>
    </row>
    <row r="199" spans="1:20" ht="63" customHeight="1">
      <c r="A199" s="4">
        <f t="shared" si="2"/>
        <v>197</v>
      </c>
      <c r="B199" s="3"/>
      <c r="C199" s="4"/>
      <c r="D199" s="4"/>
      <c r="E199" s="4"/>
      <c r="F199" s="4"/>
      <c r="G199" s="4"/>
      <c r="H199" s="4"/>
      <c r="I199" s="4"/>
      <c r="J199" s="3"/>
      <c r="K199" s="10"/>
      <c r="L199" s="10"/>
      <c r="M199" s="29"/>
      <c r="N199" s="7"/>
      <c r="O199" s="6"/>
      <c r="P199" s="8"/>
      <c r="Q199" s="9"/>
      <c r="R199" s="15"/>
      <c r="S199" s="9"/>
      <c r="T199" s="6"/>
    </row>
    <row r="200" spans="1:20" ht="63" customHeight="1">
      <c r="A200" s="4">
        <f t="shared" si="2"/>
        <v>198</v>
      </c>
      <c r="B200" s="3"/>
      <c r="C200" s="4"/>
      <c r="D200" s="4"/>
      <c r="E200" s="4"/>
      <c r="F200" s="4"/>
      <c r="G200" s="4"/>
      <c r="H200" s="4"/>
      <c r="I200" s="4"/>
      <c r="J200" s="3"/>
      <c r="K200" s="10"/>
      <c r="L200" s="10"/>
      <c r="M200" s="29"/>
      <c r="N200" s="7"/>
      <c r="O200" s="6"/>
      <c r="P200" s="8"/>
      <c r="Q200" s="9"/>
      <c r="R200" s="15"/>
      <c r="S200" s="9"/>
      <c r="T200" s="6"/>
    </row>
    <row r="201" spans="1:20" ht="63" customHeight="1">
      <c r="A201" s="4">
        <f t="shared" si="2"/>
        <v>199</v>
      </c>
      <c r="B201" s="3"/>
      <c r="C201" s="4"/>
      <c r="D201" s="4"/>
      <c r="E201" s="4"/>
      <c r="F201" s="4"/>
      <c r="G201" s="4"/>
      <c r="H201" s="4"/>
      <c r="I201" s="4"/>
      <c r="J201" s="3"/>
      <c r="K201" s="10"/>
      <c r="L201" s="10"/>
      <c r="M201" s="29"/>
      <c r="N201" s="7"/>
      <c r="O201" s="6"/>
      <c r="P201" s="8"/>
      <c r="Q201" s="9"/>
      <c r="R201" s="15"/>
      <c r="S201" s="9"/>
      <c r="T201" s="6"/>
    </row>
    <row r="202" spans="1:20" ht="63" customHeight="1">
      <c r="A202" s="4">
        <f t="shared" si="2"/>
        <v>200</v>
      </c>
      <c r="B202" s="3"/>
      <c r="C202" s="4"/>
      <c r="D202" s="4"/>
      <c r="E202" s="4"/>
      <c r="F202" s="4"/>
      <c r="G202" s="4"/>
      <c r="H202" s="4"/>
      <c r="I202" s="4"/>
      <c r="J202" s="3"/>
      <c r="K202" s="10"/>
      <c r="L202" s="10"/>
      <c r="M202" s="29"/>
      <c r="N202" s="7"/>
      <c r="O202" s="6"/>
      <c r="P202" s="8"/>
      <c r="Q202" s="9"/>
      <c r="R202" s="15"/>
      <c r="S202" s="9"/>
      <c r="T202" s="6"/>
    </row>
    <row r="203" spans="1:20" ht="63" customHeight="1">
      <c r="A203" s="4">
        <f t="shared" si="2"/>
        <v>201</v>
      </c>
      <c r="B203" s="3"/>
      <c r="C203" s="4"/>
      <c r="D203" s="4"/>
      <c r="E203" s="4"/>
      <c r="F203" s="4"/>
      <c r="G203" s="4"/>
      <c r="H203" s="4"/>
      <c r="I203" s="4"/>
      <c r="J203" s="3"/>
      <c r="K203" s="10"/>
      <c r="L203" s="10"/>
      <c r="M203" s="29"/>
      <c r="N203" s="7"/>
      <c r="O203" s="6"/>
      <c r="P203" s="8"/>
      <c r="Q203" s="9"/>
      <c r="R203" s="15"/>
      <c r="S203" s="9"/>
      <c r="T203" s="6"/>
    </row>
    <row r="204" spans="1:20" ht="63" customHeight="1">
      <c r="A204" s="4">
        <f t="shared" ref="A204:A267" si="3">A203+1</f>
        <v>202</v>
      </c>
      <c r="B204" s="3"/>
      <c r="C204" s="4"/>
      <c r="D204" s="4"/>
      <c r="E204" s="4"/>
      <c r="F204" s="4"/>
      <c r="G204" s="4"/>
      <c r="H204" s="4"/>
      <c r="I204" s="4"/>
      <c r="J204" s="3"/>
      <c r="K204" s="10"/>
      <c r="L204" s="10"/>
      <c r="M204" s="29"/>
      <c r="N204" s="7"/>
      <c r="O204" s="6"/>
      <c r="P204" s="8"/>
      <c r="Q204" s="9"/>
      <c r="R204" s="15"/>
      <c r="S204" s="9"/>
      <c r="T204" s="6"/>
    </row>
    <row r="205" spans="1:20" ht="63" customHeight="1">
      <c r="A205" s="4">
        <f t="shared" si="3"/>
        <v>203</v>
      </c>
      <c r="B205" s="3"/>
      <c r="C205" s="4"/>
      <c r="D205" s="4"/>
      <c r="E205" s="4"/>
      <c r="F205" s="4"/>
      <c r="G205" s="4"/>
      <c r="H205" s="4"/>
      <c r="I205" s="4"/>
      <c r="J205" s="3"/>
      <c r="K205" s="10"/>
      <c r="L205" s="10"/>
      <c r="M205" s="29"/>
      <c r="N205" s="7"/>
      <c r="O205" s="6"/>
      <c r="P205" s="8"/>
      <c r="Q205" s="9"/>
      <c r="R205" s="15"/>
      <c r="S205" s="9"/>
      <c r="T205" s="6"/>
    </row>
    <row r="206" spans="1:20" ht="63" customHeight="1">
      <c r="A206" s="4">
        <f t="shared" si="3"/>
        <v>204</v>
      </c>
      <c r="B206" s="3"/>
      <c r="C206" s="4"/>
      <c r="D206" s="4"/>
      <c r="E206" s="4"/>
      <c r="F206" s="4"/>
      <c r="G206" s="4"/>
      <c r="H206" s="4"/>
      <c r="I206" s="4"/>
      <c r="J206" s="3"/>
      <c r="K206" s="10"/>
      <c r="L206" s="10"/>
      <c r="M206" s="29"/>
      <c r="N206" s="7"/>
      <c r="O206" s="6"/>
      <c r="P206" s="8"/>
      <c r="Q206" s="9"/>
      <c r="R206" s="15"/>
      <c r="S206" s="9"/>
      <c r="T206" s="6"/>
    </row>
    <row r="207" spans="1:20" ht="63" customHeight="1">
      <c r="A207" s="4">
        <f t="shared" si="3"/>
        <v>205</v>
      </c>
      <c r="B207" s="3"/>
      <c r="C207" s="4"/>
      <c r="D207" s="4"/>
      <c r="E207" s="4"/>
      <c r="F207" s="4"/>
      <c r="G207" s="4"/>
      <c r="H207" s="4"/>
      <c r="I207" s="4"/>
      <c r="J207" s="3"/>
      <c r="K207" s="10"/>
      <c r="L207" s="10"/>
      <c r="M207" s="29"/>
      <c r="N207" s="7"/>
      <c r="O207" s="6"/>
      <c r="P207" s="8"/>
      <c r="Q207" s="9"/>
      <c r="R207" s="15"/>
      <c r="S207" s="9"/>
      <c r="T207" s="6"/>
    </row>
    <row r="208" spans="1:20" ht="63" customHeight="1">
      <c r="A208" s="4">
        <f t="shared" si="3"/>
        <v>206</v>
      </c>
      <c r="B208" s="3"/>
      <c r="C208" s="4"/>
      <c r="D208" s="4"/>
      <c r="E208" s="4"/>
      <c r="F208" s="4"/>
      <c r="G208" s="4"/>
      <c r="H208" s="4"/>
      <c r="I208" s="4"/>
      <c r="J208" s="3"/>
      <c r="K208" s="10"/>
      <c r="L208" s="10"/>
      <c r="M208" s="29"/>
      <c r="N208" s="7"/>
      <c r="O208" s="6"/>
      <c r="P208" s="8"/>
      <c r="Q208" s="9"/>
      <c r="R208" s="15"/>
      <c r="S208" s="9"/>
      <c r="T208" s="6"/>
    </row>
    <row r="209" spans="1:20" ht="63" customHeight="1">
      <c r="A209" s="4">
        <f t="shared" si="3"/>
        <v>207</v>
      </c>
      <c r="B209" s="3"/>
      <c r="C209" s="4"/>
      <c r="D209" s="4"/>
      <c r="E209" s="4"/>
      <c r="F209" s="4"/>
      <c r="G209" s="4"/>
      <c r="H209" s="4"/>
      <c r="I209" s="4"/>
      <c r="J209" s="3"/>
      <c r="K209" s="10"/>
      <c r="L209" s="10"/>
      <c r="M209" s="29"/>
      <c r="N209" s="7"/>
      <c r="O209" s="6"/>
      <c r="P209" s="8"/>
      <c r="Q209" s="9"/>
      <c r="R209" s="15"/>
      <c r="S209" s="9"/>
      <c r="T209" s="6"/>
    </row>
    <row r="210" spans="1:20" ht="63" customHeight="1">
      <c r="A210" s="4">
        <f t="shared" si="3"/>
        <v>208</v>
      </c>
      <c r="B210" s="3"/>
      <c r="C210" s="4"/>
      <c r="D210" s="4"/>
      <c r="E210" s="4"/>
      <c r="F210" s="4"/>
      <c r="G210" s="4"/>
      <c r="H210" s="4"/>
      <c r="I210" s="4"/>
      <c r="J210" s="3"/>
      <c r="K210" s="10"/>
      <c r="L210" s="10"/>
      <c r="M210" s="29"/>
      <c r="N210" s="7"/>
      <c r="O210" s="6"/>
      <c r="P210" s="8"/>
      <c r="Q210" s="9"/>
      <c r="R210" s="15"/>
      <c r="S210" s="9"/>
      <c r="T210" s="6"/>
    </row>
    <row r="211" spans="1:20" ht="63" customHeight="1">
      <c r="A211" s="4">
        <f t="shared" si="3"/>
        <v>209</v>
      </c>
      <c r="B211" s="3"/>
      <c r="C211" s="4"/>
      <c r="D211" s="4"/>
      <c r="E211" s="4"/>
      <c r="F211" s="4"/>
      <c r="G211" s="4"/>
      <c r="H211" s="4"/>
      <c r="I211" s="4"/>
      <c r="J211" s="3"/>
      <c r="K211" s="10"/>
      <c r="L211" s="10"/>
      <c r="M211" s="29"/>
      <c r="N211" s="7"/>
      <c r="O211" s="6"/>
      <c r="P211" s="8"/>
      <c r="Q211" s="9"/>
      <c r="R211" s="15"/>
      <c r="S211" s="9"/>
      <c r="T211" s="6"/>
    </row>
    <row r="212" spans="1:20" ht="63" customHeight="1">
      <c r="A212" s="4">
        <f t="shared" si="3"/>
        <v>210</v>
      </c>
      <c r="B212" s="3"/>
      <c r="C212" s="4"/>
      <c r="D212" s="4"/>
      <c r="E212" s="4"/>
      <c r="F212" s="4"/>
      <c r="G212" s="4"/>
      <c r="H212" s="4"/>
      <c r="I212" s="4"/>
      <c r="J212" s="3"/>
      <c r="K212" s="10"/>
      <c r="L212" s="10"/>
      <c r="M212" s="29"/>
      <c r="N212" s="7"/>
      <c r="O212" s="6"/>
      <c r="P212" s="8"/>
      <c r="Q212" s="9"/>
      <c r="R212" s="15"/>
      <c r="S212" s="9"/>
      <c r="T212" s="6"/>
    </row>
    <row r="213" spans="1:20" ht="63" customHeight="1">
      <c r="A213" s="4">
        <f t="shared" si="3"/>
        <v>211</v>
      </c>
      <c r="B213" s="3"/>
      <c r="C213" s="4"/>
      <c r="D213" s="4"/>
      <c r="E213" s="4"/>
      <c r="F213" s="4"/>
      <c r="G213" s="4"/>
      <c r="H213" s="4"/>
      <c r="I213" s="4"/>
      <c r="J213" s="3"/>
      <c r="K213" s="10"/>
      <c r="L213" s="10"/>
      <c r="M213" s="29"/>
      <c r="N213" s="7"/>
      <c r="O213" s="6"/>
      <c r="P213" s="8"/>
      <c r="Q213" s="9"/>
      <c r="R213" s="15"/>
      <c r="S213" s="9"/>
      <c r="T213" s="6"/>
    </row>
    <row r="214" spans="1:20" ht="63" customHeight="1">
      <c r="A214" s="4">
        <f t="shared" si="3"/>
        <v>212</v>
      </c>
      <c r="B214" s="3"/>
      <c r="C214" s="4"/>
      <c r="D214" s="4"/>
      <c r="E214" s="4"/>
      <c r="F214" s="4"/>
      <c r="G214" s="4"/>
      <c r="H214" s="4"/>
      <c r="I214" s="4"/>
      <c r="J214" s="3"/>
      <c r="K214" s="10"/>
      <c r="L214" s="10"/>
      <c r="M214" s="29"/>
      <c r="N214" s="7"/>
      <c r="O214" s="6"/>
      <c r="P214" s="8"/>
      <c r="Q214" s="9"/>
      <c r="R214" s="15"/>
      <c r="S214" s="9"/>
      <c r="T214" s="6"/>
    </row>
    <row r="215" spans="1:20" ht="63" customHeight="1">
      <c r="A215" s="4">
        <f t="shared" si="3"/>
        <v>213</v>
      </c>
      <c r="B215" s="3"/>
      <c r="C215" s="4"/>
      <c r="D215" s="4"/>
      <c r="E215" s="4"/>
      <c r="F215" s="4"/>
      <c r="G215" s="4"/>
      <c r="H215" s="4"/>
      <c r="I215" s="4"/>
      <c r="J215" s="3"/>
      <c r="K215" s="10"/>
      <c r="L215" s="10"/>
      <c r="M215" s="29"/>
      <c r="N215" s="7"/>
      <c r="O215" s="6"/>
      <c r="P215" s="8"/>
      <c r="Q215" s="9"/>
      <c r="R215" s="15"/>
      <c r="S215" s="9"/>
      <c r="T215" s="6"/>
    </row>
    <row r="216" spans="1:20" ht="63" customHeight="1">
      <c r="A216" s="4">
        <f t="shared" si="3"/>
        <v>214</v>
      </c>
      <c r="B216" s="3"/>
      <c r="C216" s="4"/>
      <c r="D216" s="4"/>
      <c r="E216" s="4"/>
      <c r="F216" s="4"/>
      <c r="G216" s="4"/>
      <c r="H216" s="4"/>
      <c r="I216" s="4"/>
      <c r="J216" s="3"/>
      <c r="K216" s="10"/>
      <c r="L216" s="10"/>
      <c r="M216" s="29"/>
      <c r="N216" s="7"/>
      <c r="O216" s="6"/>
      <c r="P216" s="8"/>
      <c r="Q216" s="9"/>
      <c r="R216" s="15"/>
      <c r="S216" s="9"/>
      <c r="T216" s="6"/>
    </row>
    <row r="217" spans="1:20" ht="63" customHeight="1">
      <c r="A217" s="4">
        <f t="shared" si="3"/>
        <v>215</v>
      </c>
      <c r="B217" s="3"/>
      <c r="C217" s="4"/>
      <c r="D217" s="4"/>
      <c r="E217" s="4"/>
      <c r="F217" s="4"/>
      <c r="G217" s="4"/>
      <c r="H217" s="4"/>
      <c r="I217" s="4"/>
      <c r="J217" s="3"/>
      <c r="K217" s="10"/>
      <c r="L217" s="10"/>
      <c r="M217" s="29"/>
      <c r="N217" s="7"/>
      <c r="O217" s="6"/>
      <c r="P217" s="8"/>
      <c r="Q217" s="9"/>
      <c r="R217" s="15"/>
      <c r="S217" s="9"/>
      <c r="T217" s="6"/>
    </row>
    <row r="218" spans="1:20" ht="63" customHeight="1">
      <c r="A218" s="4">
        <f t="shared" si="3"/>
        <v>216</v>
      </c>
      <c r="B218" s="3"/>
      <c r="C218" s="4"/>
      <c r="D218" s="4"/>
      <c r="E218" s="4"/>
      <c r="F218" s="4"/>
      <c r="G218" s="4"/>
      <c r="H218" s="4"/>
      <c r="I218" s="4"/>
      <c r="J218" s="3"/>
      <c r="K218" s="10"/>
      <c r="L218" s="10"/>
      <c r="M218" s="29"/>
      <c r="N218" s="7"/>
      <c r="O218" s="6"/>
      <c r="P218" s="8"/>
      <c r="Q218" s="9"/>
      <c r="R218" s="15"/>
      <c r="S218" s="9"/>
      <c r="T218" s="6"/>
    </row>
    <row r="219" spans="1:20" ht="63" customHeight="1">
      <c r="A219" s="4">
        <f t="shared" si="3"/>
        <v>217</v>
      </c>
      <c r="B219" s="3"/>
      <c r="C219" s="4"/>
      <c r="D219" s="4"/>
      <c r="E219" s="4"/>
      <c r="F219" s="4"/>
      <c r="G219" s="4"/>
      <c r="H219" s="4"/>
      <c r="I219" s="4"/>
      <c r="J219" s="3"/>
      <c r="K219" s="10"/>
      <c r="L219" s="10"/>
      <c r="M219" s="29"/>
      <c r="N219" s="7"/>
      <c r="O219" s="6"/>
      <c r="P219" s="8"/>
      <c r="Q219" s="9"/>
      <c r="R219" s="15"/>
      <c r="S219" s="9"/>
      <c r="T219" s="6"/>
    </row>
    <row r="220" spans="1:20" ht="63" customHeight="1">
      <c r="A220" s="4">
        <f t="shared" si="3"/>
        <v>218</v>
      </c>
      <c r="B220" s="3"/>
      <c r="C220" s="4"/>
      <c r="D220" s="4"/>
      <c r="E220" s="4"/>
      <c r="F220" s="4"/>
      <c r="G220" s="4"/>
      <c r="H220" s="4"/>
      <c r="I220" s="4"/>
      <c r="J220" s="3"/>
      <c r="K220" s="10"/>
      <c r="L220" s="10"/>
      <c r="M220" s="29"/>
      <c r="N220" s="7"/>
      <c r="O220" s="6"/>
      <c r="P220" s="8"/>
      <c r="Q220" s="9"/>
      <c r="R220" s="15"/>
      <c r="S220" s="9"/>
      <c r="T220" s="6"/>
    </row>
    <row r="221" spans="1:20" ht="63" customHeight="1">
      <c r="A221" s="4">
        <f t="shared" si="3"/>
        <v>219</v>
      </c>
      <c r="B221" s="3"/>
      <c r="C221" s="4"/>
      <c r="D221" s="4"/>
      <c r="E221" s="4"/>
      <c r="F221" s="4"/>
      <c r="G221" s="4"/>
      <c r="H221" s="4"/>
      <c r="I221" s="4"/>
      <c r="J221" s="3"/>
      <c r="K221" s="10"/>
      <c r="L221" s="10"/>
      <c r="M221" s="29"/>
      <c r="N221" s="7"/>
      <c r="O221" s="6"/>
      <c r="P221" s="8"/>
      <c r="Q221" s="9"/>
      <c r="R221" s="15"/>
      <c r="S221" s="9"/>
      <c r="T221" s="6"/>
    </row>
    <row r="222" spans="1:20" ht="63" customHeight="1">
      <c r="A222" s="4">
        <f t="shared" si="3"/>
        <v>220</v>
      </c>
      <c r="B222" s="3"/>
      <c r="C222" s="4"/>
      <c r="D222" s="4"/>
      <c r="E222" s="4"/>
      <c r="F222" s="4"/>
      <c r="G222" s="4"/>
      <c r="H222" s="4"/>
      <c r="I222" s="4"/>
      <c r="J222" s="3"/>
      <c r="K222" s="10"/>
      <c r="L222" s="10"/>
      <c r="M222" s="29"/>
      <c r="N222" s="7"/>
      <c r="O222" s="6"/>
      <c r="P222" s="8"/>
      <c r="Q222" s="9"/>
      <c r="R222" s="15"/>
      <c r="S222" s="9"/>
      <c r="T222" s="6"/>
    </row>
    <row r="223" spans="1:20" ht="63" customHeight="1">
      <c r="A223" s="4">
        <f t="shared" si="3"/>
        <v>221</v>
      </c>
      <c r="B223" s="3"/>
      <c r="C223" s="4"/>
      <c r="D223" s="4"/>
      <c r="E223" s="4"/>
      <c r="F223" s="4"/>
      <c r="G223" s="4"/>
      <c r="H223" s="4"/>
      <c r="I223" s="4"/>
      <c r="J223" s="3"/>
      <c r="K223" s="10"/>
      <c r="L223" s="10"/>
      <c r="M223" s="29"/>
      <c r="N223" s="7"/>
      <c r="O223" s="6"/>
      <c r="P223" s="8"/>
      <c r="Q223" s="9"/>
      <c r="R223" s="15"/>
      <c r="S223" s="9"/>
      <c r="T223" s="6"/>
    </row>
    <row r="224" spans="1:20" ht="63" customHeight="1">
      <c r="A224" s="4">
        <f t="shared" si="3"/>
        <v>222</v>
      </c>
      <c r="B224" s="3"/>
      <c r="C224" s="4"/>
      <c r="D224" s="4"/>
      <c r="E224" s="4"/>
      <c r="F224" s="4"/>
      <c r="G224" s="4"/>
      <c r="H224" s="4"/>
      <c r="I224" s="4"/>
      <c r="J224" s="3"/>
      <c r="K224" s="10"/>
      <c r="L224" s="10"/>
      <c r="M224" s="29"/>
      <c r="N224" s="7"/>
      <c r="O224" s="6"/>
      <c r="P224" s="8"/>
      <c r="Q224" s="9"/>
      <c r="R224" s="15"/>
      <c r="S224" s="9"/>
      <c r="T224" s="6"/>
    </row>
    <row r="225" spans="1:20" ht="63" customHeight="1">
      <c r="A225" s="4">
        <f t="shared" si="3"/>
        <v>223</v>
      </c>
      <c r="B225" s="3"/>
      <c r="C225" s="4"/>
      <c r="D225" s="4"/>
      <c r="E225" s="4"/>
      <c r="F225" s="4"/>
      <c r="G225" s="4"/>
      <c r="H225" s="4"/>
      <c r="I225" s="4"/>
      <c r="J225" s="3"/>
      <c r="K225" s="10"/>
      <c r="L225" s="10"/>
      <c r="M225" s="29"/>
      <c r="N225" s="7"/>
      <c r="O225" s="6"/>
      <c r="P225" s="8"/>
      <c r="Q225" s="9"/>
      <c r="R225" s="15"/>
      <c r="S225" s="9"/>
      <c r="T225" s="6"/>
    </row>
    <row r="226" spans="1:20" ht="63" customHeight="1">
      <c r="A226" s="4">
        <f t="shared" si="3"/>
        <v>224</v>
      </c>
      <c r="B226" s="3"/>
      <c r="C226" s="4"/>
      <c r="D226" s="4"/>
      <c r="E226" s="4"/>
      <c r="F226" s="4"/>
      <c r="G226" s="4"/>
      <c r="H226" s="4"/>
      <c r="I226" s="4"/>
      <c r="J226" s="3"/>
      <c r="K226" s="10"/>
      <c r="L226" s="10"/>
      <c r="M226" s="29"/>
      <c r="N226" s="7"/>
      <c r="O226" s="6"/>
      <c r="P226" s="8"/>
      <c r="Q226" s="9"/>
      <c r="R226" s="15"/>
      <c r="S226" s="9"/>
      <c r="T226" s="6"/>
    </row>
    <row r="227" spans="1:20" ht="63" customHeight="1">
      <c r="A227" s="4">
        <f t="shared" si="3"/>
        <v>225</v>
      </c>
      <c r="B227" s="3"/>
      <c r="C227" s="4"/>
      <c r="D227" s="4"/>
      <c r="E227" s="4"/>
      <c r="F227" s="4"/>
      <c r="G227" s="4"/>
      <c r="H227" s="4"/>
      <c r="I227" s="4"/>
      <c r="J227" s="3"/>
      <c r="K227" s="10"/>
      <c r="L227" s="10"/>
      <c r="M227" s="29"/>
      <c r="N227" s="7"/>
      <c r="O227" s="6"/>
      <c r="P227" s="8"/>
      <c r="Q227" s="9"/>
      <c r="R227" s="15"/>
      <c r="S227" s="9"/>
      <c r="T227" s="6"/>
    </row>
    <row r="228" spans="1:20" ht="63" customHeight="1">
      <c r="A228" s="4">
        <f t="shared" si="3"/>
        <v>226</v>
      </c>
      <c r="B228" s="3"/>
      <c r="C228" s="4"/>
      <c r="D228" s="4"/>
      <c r="E228" s="4"/>
      <c r="F228" s="4"/>
      <c r="G228" s="4"/>
      <c r="H228" s="4"/>
      <c r="I228" s="4"/>
      <c r="J228" s="3"/>
      <c r="K228" s="10"/>
      <c r="L228" s="10"/>
      <c r="M228" s="29"/>
      <c r="N228" s="7"/>
      <c r="O228" s="6"/>
      <c r="P228" s="8"/>
      <c r="Q228" s="9"/>
      <c r="R228" s="15"/>
      <c r="S228" s="9"/>
      <c r="T228" s="6"/>
    </row>
    <row r="229" spans="1:20" ht="63" customHeight="1">
      <c r="A229" s="4">
        <f t="shared" si="3"/>
        <v>227</v>
      </c>
      <c r="B229" s="3"/>
      <c r="C229" s="4"/>
      <c r="D229" s="4"/>
      <c r="E229" s="4"/>
      <c r="F229" s="4"/>
      <c r="G229" s="4"/>
      <c r="H229" s="4"/>
      <c r="I229" s="4"/>
      <c r="J229" s="3"/>
      <c r="K229" s="10"/>
      <c r="L229" s="10"/>
      <c r="M229" s="29"/>
      <c r="N229" s="7"/>
      <c r="O229" s="6"/>
      <c r="P229" s="8"/>
      <c r="Q229" s="9"/>
      <c r="R229" s="15"/>
      <c r="S229" s="9"/>
      <c r="T229" s="6"/>
    </row>
    <row r="230" spans="1:20" ht="63" customHeight="1">
      <c r="A230" s="4">
        <f t="shared" si="3"/>
        <v>228</v>
      </c>
      <c r="B230" s="3"/>
      <c r="C230" s="4"/>
      <c r="D230" s="4"/>
      <c r="E230" s="4"/>
      <c r="F230" s="4"/>
      <c r="G230" s="4"/>
      <c r="H230" s="4"/>
      <c r="I230" s="4"/>
      <c r="J230" s="3"/>
      <c r="K230" s="10"/>
      <c r="L230" s="10"/>
      <c r="M230" s="29"/>
      <c r="N230" s="7"/>
      <c r="O230" s="6"/>
      <c r="P230" s="8"/>
      <c r="Q230" s="9"/>
      <c r="R230" s="15"/>
      <c r="S230" s="9"/>
      <c r="T230" s="6"/>
    </row>
    <row r="231" spans="1:20" ht="63" customHeight="1">
      <c r="A231" s="4">
        <f t="shared" si="3"/>
        <v>229</v>
      </c>
      <c r="B231" s="3"/>
      <c r="C231" s="4"/>
      <c r="D231" s="4"/>
      <c r="E231" s="4"/>
      <c r="F231" s="4"/>
      <c r="G231" s="4"/>
      <c r="H231" s="4"/>
      <c r="I231" s="4"/>
      <c r="J231" s="3"/>
      <c r="K231" s="10"/>
      <c r="L231" s="10"/>
      <c r="M231" s="29"/>
      <c r="N231" s="7"/>
      <c r="O231" s="6"/>
      <c r="P231" s="8"/>
      <c r="Q231" s="9"/>
      <c r="R231" s="15"/>
      <c r="S231" s="9"/>
      <c r="T231" s="6"/>
    </row>
    <row r="232" spans="1:20" ht="63" customHeight="1">
      <c r="A232" s="4">
        <f t="shared" si="3"/>
        <v>230</v>
      </c>
      <c r="B232" s="3"/>
      <c r="C232" s="4"/>
      <c r="D232" s="4"/>
      <c r="E232" s="4"/>
      <c r="F232" s="4"/>
      <c r="G232" s="4"/>
      <c r="H232" s="4"/>
      <c r="I232" s="4"/>
      <c r="J232" s="3"/>
      <c r="K232" s="10"/>
      <c r="L232" s="10"/>
      <c r="M232" s="29"/>
      <c r="N232" s="7"/>
      <c r="O232" s="6"/>
      <c r="P232" s="8"/>
      <c r="Q232" s="9"/>
      <c r="R232" s="15"/>
      <c r="S232" s="9"/>
      <c r="T232" s="6"/>
    </row>
    <row r="233" spans="1:20" ht="63" customHeight="1">
      <c r="A233" s="4">
        <f t="shared" si="3"/>
        <v>231</v>
      </c>
      <c r="B233" s="3"/>
      <c r="C233" s="4"/>
      <c r="D233" s="4"/>
      <c r="E233" s="4"/>
      <c r="F233" s="4"/>
      <c r="G233" s="4"/>
      <c r="H233" s="4"/>
      <c r="I233" s="4"/>
      <c r="J233" s="3"/>
      <c r="K233" s="10"/>
      <c r="L233" s="10"/>
      <c r="M233" s="29"/>
      <c r="N233" s="7"/>
      <c r="O233" s="6"/>
      <c r="P233" s="8"/>
      <c r="Q233" s="9"/>
      <c r="R233" s="15"/>
      <c r="S233" s="9"/>
      <c r="T233" s="6"/>
    </row>
    <row r="234" spans="1:20" ht="63" customHeight="1">
      <c r="A234" s="4">
        <f t="shared" si="3"/>
        <v>232</v>
      </c>
      <c r="B234" s="3"/>
      <c r="C234" s="4"/>
      <c r="D234" s="4"/>
      <c r="E234" s="4"/>
      <c r="F234" s="4"/>
      <c r="G234" s="4"/>
      <c r="H234" s="4"/>
      <c r="I234" s="4"/>
      <c r="J234" s="3"/>
      <c r="K234" s="10"/>
      <c r="L234" s="10"/>
      <c r="M234" s="29"/>
      <c r="N234" s="7"/>
      <c r="O234" s="6"/>
      <c r="P234" s="8"/>
      <c r="Q234" s="9"/>
      <c r="R234" s="15"/>
      <c r="S234" s="9"/>
      <c r="T234" s="6"/>
    </row>
    <row r="235" spans="1:20" ht="63" customHeight="1">
      <c r="A235" s="4">
        <f t="shared" si="3"/>
        <v>233</v>
      </c>
      <c r="B235" s="3"/>
      <c r="C235" s="4"/>
      <c r="D235" s="4"/>
      <c r="E235" s="4"/>
      <c r="F235" s="4"/>
      <c r="G235" s="4"/>
      <c r="H235" s="4"/>
      <c r="I235" s="4"/>
      <c r="J235" s="3"/>
      <c r="K235" s="10"/>
      <c r="L235" s="10"/>
      <c r="M235" s="29"/>
      <c r="N235" s="7"/>
      <c r="O235" s="6"/>
      <c r="P235" s="8"/>
      <c r="Q235" s="9"/>
      <c r="R235" s="15"/>
      <c r="S235" s="9"/>
      <c r="T235" s="6"/>
    </row>
    <row r="236" spans="1:20" ht="63" customHeight="1">
      <c r="A236" s="4">
        <f t="shared" si="3"/>
        <v>234</v>
      </c>
      <c r="B236" s="3"/>
      <c r="C236" s="4"/>
      <c r="D236" s="4"/>
      <c r="E236" s="4"/>
      <c r="F236" s="4"/>
      <c r="G236" s="4"/>
      <c r="H236" s="4"/>
      <c r="I236" s="4"/>
      <c r="J236" s="3"/>
      <c r="K236" s="10"/>
      <c r="L236" s="10"/>
      <c r="M236" s="29"/>
      <c r="N236" s="7"/>
      <c r="O236" s="6"/>
      <c r="P236" s="8"/>
      <c r="Q236" s="9"/>
      <c r="R236" s="15"/>
      <c r="S236" s="9"/>
      <c r="T236" s="6"/>
    </row>
    <row r="237" spans="1:20" ht="63" customHeight="1">
      <c r="A237" s="4">
        <f t="shared" si="3"/>
        <v>235</v>
      </c>
      <c r="B237" s="3"/>
      <c r="C237" s="4"/>
      <c r="D237" s="4"/>
      <c r="E237" s="4"/>
      <c r="F237" s="4"/>
      <c r="G237" s="4"/>
      <c r="H237" s="4"/>
      <c r="I237" s="4"/>
      <c r="J237" s="3"/>
      <c r="K237" s="10"/>
      <c r="L237" s="10"/>
      <c r="M237" s="29"/>
      <c r="N237" s="7"/>
      <c r="O237" s="6"/>
      <c r="P237" s="8"/>
      <c r="Q237" s="9"/>
      <c r="R237" s="15"/>
      <c r="S237" s="9"/>
      <c r="T237" s="6"/>
    </row>
    <row r="238" spans="1:20" ht="63" customHeight="1">
      <c r="A238" s="4">
        <f t="shared" si="3"/>
        <v>236</v>
      </c>
      <c r="B238" s="3"/>
      <c r="C238" s="4"/>
      <c r="D238" s="4"/>
      <c r="E238" s="4"/>
      <c r="F238" s="4"/>
      <c r="G238" s="4"/>
      <c r="H238" s="4"/>
      <c r="I238" s="4"/>
      <c r="J238" s="3"/>
      <c r="K238" s="10"/>
      <c r="L238" s="10"/>
      <c r="M238" s="29"/>
      <c r="N238" s="7"/>
      <c r="O238" s="6"/>
      <c r="P238" s="8"/>
      <c r="Q238" s="9"/>
      <c r="R238" s="15"/>
      <c r="S238" s="9"/>
      <c r="T238" s="6"/>
    </row>
    <row r="239" spans="1:20" ht="63" customHeight="1">
      <c r="A239" s="4">
        <f t="shared" si="3"/>
        <v>237</v>
      </c>
      <c r="B239" s="3"/>
      <c r="C239" s="4"/>
      <c r="D239" s="4"/>
      <c r="E239" s="4"/>
      <c r="F239" s="4"/>
      <c r="G239" s="4"/>
      <c r="H239" s="4"/>
      <c r="I239" s="4"/>
      <c r="J239" s="3"/>
      <c r="K239" s="10"/>
      <c r="L239" s="10"/>
      <c r="M239" s="29"/>
      <c r="N239" s="7"/>
      <c r="O239" s="6"/>
      <c r="P239" s="8"/>
      <c r="Q239" s="9"/>
      <c r="R239" s="15"/>
      <c r="S239" s="9"/>
      <c r="T239" s="6"/>
    </row>
    <row r="240" spans="1:20" ht="63" customHeight="1">
      <c r="A240" s="4">
        <f t="shared" si="3"/>
        <v>238</v>
      </c>
      <c r="B240" s="3"/>
      <c r="C240" s="4"/>
      <c r="D240" s="4"/>
      <c r="E240" s="4"/>
      <c r="F240" s="4"/>
      <c r="G240" s="4"/>
      <c r="H240" s="4"/>
      <c r="I240" s="4"/>
      <c r="J240" s="3"/>
      <c r="K240" s="10"/>
      <c r="L240" s="10"/>
      <c r="M240" s="29"/>
      <c r="N240" s="7"/>
      <c r="O240" s="6"/>
      <c r="P240" s="8"/>
      <c r="Q240" s="9"/>
      <c r="R240" s="15"/>
      <c r="S240" s="9"/>
      <c r="T240" s="6"/>
    </row>
    <row r="241" spans="1:20" ht="63" customHeight="1">
      <c r="A241" s="4">
        <f t="shared" si="3"/>
        <v>239</v>
      </c>
      <c r="B241" s="3"/>
      <c r="C241" s="4"/>
      <c r="D241" s="4"/>
      <c r="E241" s="4"/>
      <c r="F241" s="4"/>
      <c r="G241" s="4"/>
      <c r="H241" s="4"/>
      <c r="I241" s="4"/>
      <c r="J241" s="3"/>
      <c r="K241" s="10"/>
      <c r="L241" s="10"/>
      <c r="M241" s="29"/>
      <c r="N241" s="7"/>
      <c r="O241" s="6"/>
      <c r="P241" s="8"/>
      <c r="Q241" s="9"/>
      <c r="R241" s="15"/>
      <c r="S241" s="9"/>
      <c r="T241" s="6"/>
    </row>
    <row r="242" spans="1:20" ht="63" customHeight="1">
      <c r="A242" s="4">
        <f t="shared" si="3"/>
        <v>240</v>
      </c>
      <c r="B242" s="3"/>
      <c r="C242" s="4"/>
      <c r="D242" s="4"/>
      <c r="E242" s="4"/>
      <c r="F242" s="4"/>
      <c r="G242" s="4"/>
      <c r="H242" s="4"/>
      <c r="I242" s="4"/>
      <c r="J242" s="3"/>
      <c r="K242" s="10"/>
      <c r="L242" s="10"/>
      <c r="M242" s="29"/>
      <c r="N242" s="7"/>
      <c r="O242" s="6"/>
      <c r="P242" s="8"/>
      <c r="Q242" s="9"/>
      <c r="R242" s="15"/>
      <c r="S242" s="9"/>
      <c r="T242" s="6"/>
    </row>
    <row r="243" spans="1:20" ht="63" customHeight="1">
      <c r="A243" s="4">
        <f t="shared" si="3"/>
        <v>241</v>
      </c>
      <c r="B243" s="3"/>
      <c r="C243" s="4"/>
      <c r="D243" s="4"/>
      <c r="E243" s="4"/>
      <c r="F243" s="4"/>
      <c r="G243" s="4"/>
      <c r="H243" s="4"/>
      <c r="I243" s="4"/>
      <c r="J243" s="3"/>
      <c r="K243" s="10"/>
      <c r="L243" s="10"/>
      <c r="M243" s="29"/>
      <c r="N243" s="7"/>
      <c r="O243" s="6"/>
      <c r="P243" s="8"/>
      <c r="Q243" s="9"/>
      <c r="R243" s="15"/>
      <c r="S243" s="9"/>
      <c r="T243" s="6"/>
    </row>
    <row r="244" spans="1:20" ht="63" customHeight="1">
      <c r="A244" s="4">
        <f t="shared" si="3"/>
        <v>242</v>
      </c>
      <c r="B244" s="3"/>
      <c r="C244" s="4"/>
      <c r="D244" s="4"/>
      <c r="E244" s="4"/>
      <c r="F244" s="4"/>
      <c r="G244" s="4"/>
      <c r="H244" s="4"/>
      <c r="I244" s="4"/>
      <c r="J244" s="3"/>
      <c r="K244" s="10"/>
      <c r="L244" s="10"/>
      <c r="M244" s="29"/>
      <c r="N244" s="7"/>
      <c r="O244" s="6"/>
      <c r="P244" s="8"/>
      <c r="Q244" s="9"/>
      <c r="R244" s="15"/>
      <c r="S244" s="9"/>
      <c r="T244" s="6"/>
    </row>
    <row r="245" spans="1:20" ht="63" customHeight="1">
      <c r="A245" s="4">
        <f t="shared" si="3"/>
        <v>243</v>
      </c>
      <c r="B245" s="3"/>
      <c r="C245" s="4"/>
      <c r="D245" s="4"/>
      <c r="E245" s="4"/>
      <c r="F245" s="4"/>
      <c r="G245" s="4"/>
      <c r="H245" s="4"/>
      <c r="I245" s="4"/>
      <c r="J245" s="3"/>
      <c r="K245" s="10"/>
      <c r="L245" s="10"/>
      <c r="M245" s="29"/>
      <c r="N245" s="7"/>
      <c r="O245" s="6"/>
      <c r="P245" s="8"/>
      <c r="Q245" s="9"/>
      <c r="R245" s="15"/>
      <c r="S245" s="9"/>
      <c r="T245" s="6"/>
    </row>
    <row r="246" spans="1:20" ht="63" customHeight="1">
      <c r="A246" s="4">
        <f t="shared" si="3"/>
        <v>244</v>
      </c>
      <c r="B246" s="3"/>
      <c r="C246" s="4"/>
      <c r="D246" s="4"/>
      <c r="E246" s="4"/>
      <c r="F246" s="4"/>
      <c r="G246" s="4"/>
      <c r="H246" s="4"/>
      <c r="I246" s="4"/>
      <c r="J246" s="3"/>
      <c r="K246" s="10"/>
      <c r="L246" s="10"/>
      <c r="M246" s="29"/>
      <c r="N246" s="7"/>
      <c r="O246" s="6"/>
      <c r="P246" s="8"/>
      <c r="Q246" s="9"/>
      <c r="R246" s="15"/>
      <c r="S246" s="9"/>
      <c r="T246" s="6"/>
    </row>
    <row r="247" spans="1:20" ht="63" customHeight="1">
      <c r="A247" s="4">
        <f t="shared" si="3"/>
        <v>245</v>
      </c>
      <c r="B247" s="3"/>
      <c r="C247" s="4"/>
      <c r="D247" s="4"/>
      <c r="E247" s="4"/>
      <c r="F247" s="4"/>
      <c r="G247" s="4"/>
      <c r="H247" s="4"/>
      <c r="I247" s="4"/>
      <c r="J247" s="3"/>
      <c r="K247" s="10"/>
      <c r="L247" s="10"/>
      <c r="M247" s="29"/>
      <c r="N247" s="7"/>
      <c r="O247" s="6"/>
      <c r="P247" s="8"/>
      <c r="Q247" s="9"/>
      <c r="R247" s="15"/>
      <c r="S247" s="9"/>
      <c r="T247" s="6"/>
    </row>
    <row r="248" spans="1:20" ht="63" customHeight="1">
      <c r="A248" s="4">
        <f t="shared" si="3"/>
        <v>246</v>
      </c>
      <c r="B248" s="3"/>
      <c r="C248" s="4"/>
      <c r="D248" s="4"/>
      <c r="E248" s="4"/>
      <c r="F248" s="4"/>
      <c r="G248" s="4"/>
      <c r="H248" s="4"/>
      <c r="I248" s="4"/>
      <c r="J248" s="3"/>
      <c r="K248" s="10"/>
      <c r="L248" s="10"/>
      <c r="M248" s="29"/>
      <c r="N248" s="7"/>
      <c r="O248" s="6"/>
      <c r="P248" s="8"/>
      <c r="Q248" s="9"/>
      <c r="R248" s="15"/>
      <c r="S248" s="9"/>
      <c r="T248" s="6"/>
    </row>
    <row r="249" spans="1:20" ht="63" customHeight="1">
      <c r="A249" s="4">
        <f t="shared" si="3"/>
        <v>247</v>
      </c>
      <c r="B249" s="3"/>
      <c r="C249" s="4"/>
      <c r="D249" s="4"/>
      <c r="E249" s="4"/>
      <c r="F249" s="4"/>
      <c r="G249" s="4"/>
      <c r="H249" s="4"/>
      <c r="I249" s="4"/>
      <c r="J249" s="3"/>
      <c r="K249" s="10"/>
      <c r="L249" s="10"/>
      <c r="M249" s="29"/>
      <c r="N249" s="7"/>
      <c r="O249" s="6"/>
      <c r="P249" s="8"/>
      <c r="Q249" s="9"/>
      <c r="R249" s="15"/>
      <c r="S249" s="9"/>
      <c r="T249" s="6"/>
    </row>
    <row r="250" spans="1:20" ht="63" customHeight="1">
      <c r="A250" s="4">
        <f t="shared" si="3"/>
        <v>248</v>
      </c>
      <c r="B250" s="3"/>
      <c r="C250" s="4"/>
      <c r="D250" s="4"/>
      <c r="E250" s="4"/>
      <c r="F250" s="4"/>
      <c r="G250" s="4"/>
      <c r="H250" s="4"/>
      <c r="I250" s="4"/>
      <c r="J250" s="3"/>
      <c r="K250" s="10"/>
      <c r="L250" s="10"/>
      <c r="M250" s="29"/>
      <c r="N250" s="7"/>
      <c r="O250" s="6"/>
      <c r="P250" s="8"/>
      <c r="Q250" s="9"/>
      <c r="R250" s="15"/>
      <c r="S250" s="9"/>
      <c r="T250" s="6"/>
    </row>
    <row r="251" spans="1:20" ht="63" customHeight="1">
      <c r="A251" s="4">
        <f t="shared" si="3"/>
        <v>249</v>
      </c>
      <c r="B251" s="3"/>
      <c r="C251" s="4"/>
      <c r="D251" s="4"/>
      <c r="E251" s="4"/>
      <c r="F251" s="4"/>
      <c r="G251" s="4"/>
      <c r="H251" s="4"/>
      <c r="I251" s="4"/>
      <c r="J251" s="3"/>
      <c r="K251" s="10"/>
      <c r="L251" s="10"/>
      <c r="M251" s="29"/>
      <c r="N251" s="7"/>
      <c r="O251" s="6"/>
      <c r="P251" s="8"/>
      <c r="Q251" s="9"/>
      <c r="R251" s="15"/>
      <c r="S251" s="9"/>
      <c r="T251" s="6"/>
    </row>
    <row r="252" spans="1:20" ht="63" customHeight="1">
      <c r="A252" s="4">
        <f t="shared" si="3"/>
        <v>250</v>
      </c>
      <c r="B252" s="3"/>
      <c r="C252" s="4"/>
      <c r="D252" s="4"/>
      <c r="E252" s="4"/>
      <c r="F252" s="4"/>
      <c r="G252" s="4"/>
      <c r="H252" s="4"/>
      <c r="I252" s="4"/>
      <c r="J252" s="3"/>
      <c r="K252" s="10"/>
      <c r="L252" s="10"/>
      <c r="M252" s="29"/>
      <c r="N252" s="7"/>
      <c r="O252" s="6"/>
      <c r="P252" s="8"/>
      <c r="Q252" s="9"/>
      <c r="R252" s="15"/>
      <c r="S252" s="9"/>
      <c r="T252" s="6"/>
    </row>
    <row r="253" spans="1:20" ht="63" customHeight="1">
      <c r="A253" s="4">
        <f t="shared" si="3"/>
        <v>251</v>
      </c>
      <c r="B253" s="3"/>
      <c r="C253" s="4"/>
      <c r="D253" s="4"/>
      <c r="E253" s="4"/>
      <c r="F253" s="4"/>
      <c r="G253" s="4"/>
      <c r="H253" s="4"/>
      <c r="I253" s="4"/>
      <c r="J253" s="3"/>
      <c r="K253" s="10"/>
      <c r="L253" s="10"/>
      <c r="M253" s="29"/>
      <c r="N253" s="7"/>
      <c r="O253" s="6"/>
      <c r="P253" s="8"/>
      <c r="Q253" s="9"/>
      <c r="R253" s="15"/>
      <c r="S253" s="9"/>
      <c r="T253" s="6"/>
    </row>
    <row r="254" spans="1:20" ht="63" customHeight="1">
      <c r="A254" s="4">
        <f t="shared" si="3"/>
        <v>252</v>
      </c>
      <c r="B254" s="3"/>
      <c r="C254" s="4"/>
      <c r="D254" s="4"/>
      <c r="E254" s="4"/>
      <c r="F254" s="4"/>
      <c r="G254" s="4"/>
      <c r="H254" s="4"/>
      <c r="I254" s="4"/>
      <c r="J254" s="3"/>
      <c r="K254" s="10"/>
      <c r="L254" s="10"/>
      <c r="M254" s="29"/>
      <c r="N254" s="7"/>
      <c r="O254" s="6"/>
      <c r="P254" s="8"/>
      <c r="Q254" s="9"/>
      <c r="R254" s="15"/>
      <c r="S254" s="9"/>
      <c r="T254" s="6"/>
    </row>
    <row r="255" spans="1:20" ht="63" customHeight="1">
      <c r="A255" s="4">
        <f t="shared" si="3"/>
        <v>253</v>
      </c>
      <c r="B255" s="3"/>
      <c r="C255" s="4"/>
      <c r="D255" s="4"/>
      <c r="E255" s="4"/>
      <c r="F255" s="4"/>
      <c r="G255" s="4"/>
      <c r="H255" s="4"/>
      <c r="I255" s="4"/>
      <c r="J255" s="3"/>
      <c r="K255" s="10"/>
      <c r="L255" s="10"/>
      <c r="M255" s="29"/>
      <c r="N255" s="7"/>
      <c r="O255" s="6"/>
      <c r="P255" s="8"/>
      <c r="Q255" s="9"/>
      <c r="R255" s="15"/>
      <c r="S255" s="9"/>
      <c r="T255" s="6"/>
    </row>
    <row r="256" spans="1:20" ht="63" customHeight="1">
      <c r="A256" s="4">
        <f t="shared" si="3"/>
        <v>254</v>
      </c>
      <c r="B256" s="3"/>
      <c r="C256" s="4"/>
      <c r="D256" s="4"/>
      <c r="E256" s="4"/>
      <c r="F256" s="4"/>
      <c r="G256" s="4"/>
      <c r="H256" s="4"/>
      <c r="I256" s="4"/>
      <c r="J256" s="3"/>
      <c r="K256" s="10"/>
      <c r="L256" s="10"/>
      <c r="M256" s="29"/>
      <c r="N256" s="7"/>
      <c r="O256" s="6"/>
      <c r="P256" s="8"/>
      <c r="Q256" s="9"/>
      <c r="R256" s="15"/>
      <c r="S256" s="9"/>
      <c r="T256" s="6"/>
    </row>
    <row r="257" spans="1:20" ht="63" customHeight="1">
      <c r="A257" s="4">
        <f t="shared" si="3"/>
        <v>255</v>
      </c>
      <c r="B257" s="3"/>
      <c r="C257" s="4"/>
      <c r="D257" s="4"/>
      <c r="E257" s="4"/>
      <c r="F257" s="4"/>
      <c r="G257" s="4"/>
      <c r="H257" s="4"/>
      <c r="I257" s="4"/>
      <c r="J257" s="3"/>
      <c r="K257" s="10"/>
      <c r="L257" s="10"/>
      <c r="M257" s="29"/>
      <c r="N257" s="7"/>
      <c r="O257" s="6"/>
      <c r="P257" s="8"/>
      <c r="Q257" s="9"/>
      <c r="R257" s="15"/>
      <c r="S257" s="9"/>
      <c r="T257" s="6"/>
    </row>
    <row r="258" spans="1:20" ht="63" customHeight="1">
      <c r="A258" s="4">
        <f t="shared" si="3"/>
        <v>256</v>
      </c>
      <c r="B258" s="3"/>
      <c r="C258" s="4"/>
      <c r="D258" s="4"/>
      <c r="E258" s="4"/>
      <c r="F258" s="4"/>
      <c r="G258" s="4"/>
      <c r="H258" s="4"/>
      <c r="I258" s="4"/>
      <c r="J258" s="3"/>
      <c r="K258" s="10"/>
      <c r="L258" s="10"/>
      <c r="M258" s="29"/>
      <c r="N258" s="7"/>
      <c r="O258" s="6"/>
      <c r="P258" s="8"/>
      <c r="Q258" s="9"/>
      <c r="R258" s="15"/>
      <c r="S258" s="9"/>
      <c r="T258" s="6"/>
    </row>
    <row r="259" spans="1:20" ht="63" customHeight="1">
      <c r="A259" s="4">
        <f t="shared" si="3"/>
        <v>257</v>
      </c>
      <c r="B259" s="3"/>
      <c r="C259" s="4"/>
      <c r="D259" s="4"/>
      <c r="E259" s="4"/>
      <c r="F259" s="4"/>
      <c r="G259" s="4"/>
      <c r="H259" s="4"/>
      <c r="I259" s="4"/>
      <c r="J259" s="3"/>
      <c r="K259" s="10"/>
      <c r="L259" s="10"/>
      <c r="M259" s="29"/>
      <c r="N259" s="7"/>
      <c r="O259" s="6"/>
      <c r="P259" s="8"/>
      <c r="Q259" s="9"/>
      <c r="R259" s="15"/>
      <c r="S259" s="9"/>
      <c r="T259" s="6"/>
    </row>
    <row r="260" spans="1:20" ht="63" customHeight="1">
      <c r="A260" s="4">
        <f t="shared" si="3"/>
        <v>258</v>
      </c>
      <c r="B260" s="3"/>
      <c r="C260" s="4"/>
      <c r="D260" s="4"/>
      <c r="E260" s="4"/>
      <c r="F260" s="4"/>
      <c r="G260" s="4"/>
      <c r="H260" s="4"/>
      <c r="I260" s="4"/>
      <c r="J260" s="3"/>
      <c r="K260" s="10"/>
      <c r="L260" s="10"/>
      <c r="M260" s="29"/>
      <c r="N260" s="7"/>
      <c r="O260" s="6"/>
      <c r="P260" s="8"/>
      <c r="Q260" s="9"/>
      <c r="R260" s="15"/>
      <c r="S260" s="9"/>
      <c r="T260" s="6"/>
    </row>
    <row r="261" spans="1:20" ht="63" customHeight="1">
      <c r="A261" s="4">
        <f t="shared" si="3"/>
        <v>259</v>
      </c>
      <c r="B261" s="3"/>
      <c r="C261" s="4"/>
      <c r="D261" s="4"/>
      <c r="E261" s="4"/>
      <c r="F261" s="4"/>
      <c r="G261" s="4"/>
      <c r="H261" s="4"/>
      <c r="I261" s="4"/>
      <c r="J261" s="3"/>
      <c r="K261" s="10"/>
      <c r="L261" s="10"/>
      <c r="M261" s="29"/>
      <c r="N261" s="7"/>
      <c r="O261" s="6"/>
      <c r="P261" s="8"/>
      <c r="Q261" s="9"/>
      <c r="R261" s="15"/>
      <c r="S261" s="9"/>
      <c r="T261" s="6"/>
    </row>
    <row r="262" spans="1:20" ht="63" customHeight="1">
      <c r="A262" s="4">
        <f t="shared" si="3"/>
        <v>260</v>
      </c>
      <c r="B262" s="3"/>
      <c r="C262" s="4"/>
      <c r="D262" s="4"/>
      <c r="E262" s="4"/>
      <c r="F262" s="4"/>
      <c r="G262" s="4"/>
      <c r="H262" s="4"/>
      <c r="I262" s="4"/>
      <c r="J262" s="3"/>
      <c r="K262" s="10"/>
      <c r="L262" s="10"/>
      <c r="M262" s="29"/>
      <c r="N262" s="7"/>
      <c r="O262" s="6"/>
      <c r="P262" s="8"/>
      <c r="Q262" s="9"/>
      <c r="R262" s="15"/>
      <c r="S262" s="9"/>
      <c r="T262" s="6"/>
    </row>
    <row r="263" spans="1:20" ht="63" customHeight="1">
      <c r="A263" s="4">
        <f t="shared" si="3"/>
        <v>261</v>
      </c>
      <c r="B263" s="3"/>
      <c r="C263" s="4"/>
      <c r="D263" s="4"/>
      <c r="E263" s="4"/>
      <c r="F263" s="4"/>
      <c r="G263" s="4"/>
      <c r="H263" s="4"/>
      <c r="I263" s="4"/>
      <c r="J263" s="3"/>
      <c r="K263" s="10"/>
      <c r="L263" s="10"/>
      <c r="M263" s="29"/>
      <c r="N263" s="7"/>
      <c r="O263" s="6"/>
      <c r="P263" s="8"/>
      <c r="Q263" s="9"/>
      <c r="R263" s="15"/>
      <c r="S263" s="9"/>
      <c r="T263" s="6"/>
    </row>
    <row r="264" spans="1:20" ht="63" customHeight="1">
      <c r="A264" s="4">
        <f t="shared" si="3"/>
        <v>262</v>
      </c>
      <c r="B264" s="3"/>
      <c r="C264" s="4"/>
      <c r="D264" s="4"/>
      <c r="E264" s="4"/>
      <c r="F264" s="4"/>
      <c r="G264" s="4"/>
      <c r="H264" s="4"/>
      <c r="I264" s="4"/>
      <c r="J264" s="3"/>
      <c r="K264" s="10"/>
      <c r="L264" s="10"/>
      <c r="M264" s="29"/>
      <c r="N264" s="7"/>
      <c r="O264" s="6"/>
      <c r="P264" s="8"/>
      <c r="Q264" s="9"/>
      <c r="R264" s="15"/>
      <c r="S264" s="9"/>
      <c r="T264" s="6"/>
    </row>
    <row r="265" spans="1:20" ht="63" customHeight="1">
      <c r="A265" s="4">
        <f t="shared" si="3"/>
        <v>263</v>
      </c>
      <c r="B265" s="3"/>
      <c r="C265" s="4"/>
      <c r="D265" s="4"/>
      <c r="E265" s="4"/>
      <c r="F265" s="4"/>
      <c r="G265" s="4"/>
      <c r="H265" s="4"/>
      <c r="I265" s="4"/>
      <c r="J265" s="3"/>
      <c r="K265" s="10"/>
      <c r="L265" s="10"/>
      <c r="M265" s="29"/>
      <c r="N265" s="7"/>
      <c r="O265" s="6"/>
      <c r="P265" s="8"/>
      <c r="Q265" s="9"/>
      <c r="R265" s="15"/>
      <c r="S265" s="9"/>
      <c r="T265" s="6"/>
    </row>
    <row r="266" spans="1:20" ht="63" customHeight="1">
      <c r="A266" s="4">
        <f t="shared" si="3"/>
        <v>264</v>
      </c>
      <c r="B266" s="3"/>
      <c r="C266" s="4"/>
      <c r="D266" s="4"/>
      <c r="E266" s="4"/>
      <c r="F266" s="4"/>
      <c r="G266" s="4"/>
      <c r="H266" s="4"/>
      <c r="I266" s="4"/>
      <c r="J266" s="3"/>
      <c r="K266" s="10"/>
      <c r="L266" s="10"/>
      <c r="M266" s="29"/>
      <c r="N266" s="7"/>
      <c r="O266" s="6"/>
      <c r="P266" s="8"/>
      <c r="Q266" s="9"/>
      <c r="R266" s="15"/>
      <c r="S266" s="9"/>
      <c r="T266" s="6"/>
    </row>
    <row r="267" spans="1:20" ht="63" customHeight="1">
      <c r="A267" s="4">
        <f t="shared" si="3"/>
        <v>265</v>
      </c>
      <c r="B267" s="3"/>
      <c r="C267" s="4"/>
      <c r="D267" s="4"/>
      <c r="E267" s="4"/>
      <c r="F267" s="4"/>
      <c r="G267" s="4"/>
      <c r="H267" s="4"/>
      <c r="I267" s="4"/>
      <c r="J267" s="3"/>
      <c r="K267" s="10"/>
      <c r="L267" s="10"/>
      <c r="M267" s="29"/>
      <c r="N267" s="7"/>
      <c r="O267" s="6"/>
      <c r="P267" s="8"/>
      <c r="Q267" s="9"/>
      <c r="R267" s="15"/>
      <c r="S267" s="9"/>
      <c r="T267" s="6"/>
    </row>
    <row r="268" spans="1:20" ht="63" customHeight="1">
      <c r="A268" s="4">
        <f t="shared" ref="A268:A331" si="4">A267+1</f>
        <v>266</v>
      </c>
      <c r="B268" s="3"/>
      <c r="C268" s="4"/>
      <c r="D268" s="4"/>
      <c r="E268" s="4"/>
      <c r="F268" s="4"/>
      <c r="G268" s="4"/>
      <c r="H268" s="4"/>
      <c r="I268" s="4"/>
      <c r="J268" s="3"/>
      <c r="K268" s="10"/>
      <c r="L268" s="10"/>
      <c r="M268" s="29"/>
      <c r="N268" s="7"/>
      <c r="O268" s="6"/>
      <c r="P268" s="8"/>
      <c r="Q268" s="9"/>
      <c r="R268" s="15"/>
      <c r="S268" s="9"/>
      <c r="T268" s="6"/>
    </row>
    <row r="269" spans="1:20" ht="63" customHeight="1">
      <c r="A269" s="4">
        <f t="shared" si="4"/>
        <v>267</v>
      </c>
      <c r="B269" s="3"/>
      <c r="C269" s="4"/>
      <c r="D269" s="4"/>
      <c r="E269" s="4"/>
      <c r="F269" s="4"/>
      <c r="G269" s="4"/>
      <c r="H269" s="4"/>
      <c r="I269" s="4"/>
      <c r="J269" s="3"/>
      <c r="K269" s="10"/>
      <c r="L269" s="10"/>
      <c r="M269" s="29"/>
      <c r="N269" s="7"/>
      <c r="O269" s="6"/>
      <c r="P269" s="8"/>
      <c r="Q269" s="9"/>
      <c r="R269" s="15"/>
      <c r="S269" s="9"/>
      <c r="T269" s="6"/>
    </row>
    <row r="270" spans="1:20" ht="63" customHeight="1">
      <c r="A270" s="4">
        <f t="shared" si="4"/>
        <v>268</v>
      </c>
      <c r="B270" s="3"/>
      <c r="C270" s="4"/>
      <c r="D270" s="4"/>
      <c r="E270" s="4"/>
      <c r="F270" s="4"/>
      <c r="G270" s="4"/>
      <c r="H270" s="4"/>
      <c r="I270" s="4"/>
      <c r="J270" s="3"/>
      <c r="K270" s="10"/>
      <c r="L270" s="10"/>
      <c r="M270" s="29"/>
      <c r="N270" s="7"/>
      <c r="O270" s="6"/>
      <c r="P270" s="8"/>
      <c r="Q270" s="9"/>
      <c r="R270" s="15"/>
      <c r="S270" s="9"/>
      <c r="T270" s="6"/>
    </row>
    <row r="271" spans="1:20" ht="63" customHeight="1">
      <c r="A271" s="4">
        <f t="shared" si="4"/>
        <v>269</v>
      </c>
      <c r="B271" s="3"/>
      <c r="C271" s="4"/>
      <c r="D271" s="4"/>
      <c r="E271" s="4"/>
      <c r="F271" s="4"/>
      <c r="G271" s="4"/>
      <c r="H271" s="4"/>
      <c r="I271" s="4"/>
      <c r="J271" s="3"/>
      <c r="K271" s="10"/>
      <c r="L271" s="10"/>
      <c r="M271" s="29"/>
      <c r="N271" s="7"/>
      <c r="O271" s="6"/>
      <c r="P271" s="8"/>
      <c r="Q271" s="9"/>
      <c r="R271" s="15"/>
      <c r="S271" s="9"/>
      <c r="T271" s="6"/>
    </row>
    <row r="272" spans="1:20" ht="63" customHeight="1">
      <c r="A272" s="4">
        <f t="shared" si="4"/>
        <v>270</v>
      </c>
      <c r="B272" s="3"/>
      <c r="C272" s="4"/>
      <c r="D272" s="4"/>
      <c r="E272" s="4"/>
      <c r="F272" s="4"/>
      <c r="G272" s="4"/>
      <c r="H272" s="4"/>
      <c r="I272" s="4"/>
      <c r="J272" s="3"/>
      <c r="K272" s="10"/>
      <c r="L272" s="10"/>
      <c r="M272" s="29"/>
      <c r="N272" s="7"/>
      <c r="O272" s="6"/>
      <c r="P272" s="8"/>
      <c r="Q272" s="9"/>
      <c r="R272" s="15"/>
      <c r="S272" s="9"/>
      <c r="T272" s="6"/>
    </row>
    <row r="273" spans="1:20" ht="63" customHeight="1">
      <c r="A273" s="4">
        <f t="shared" si="4"/>
        <v>271</v>
      </c>
      <c r="B273" s="3"/>
      <c r="C273" s="4"/>
      <c r="D273" s="4"/>
      <c r="E273" s="4"/>
      <c r="F273" s="4"/>
      <c r="G273" s="4"/>
      <c r="H273" s="4"/>
      <c r="I273" s="4"/>
      <c r="J273" s="3"/>
      <c r="K273" s="10"/>
      <c r="L273" s="10"/>
      <c r="M273" s="29"/>
      <c r="N273" s="7"/>
      <c r="O273" s="6"/>
      <c r="P273" s="8"/>
      <c r="Q273" s="9"/>
      <c r="R273" s="15"/>
      <c r="S273" s="9"/>
      <c r="T273" s="6"/>
    </row>
    <row r="274" spans="1:20" ht="63" customHeight="1">
      <c r="A274" s="4">
        <f t="shared" si="4"/>
        <v>272</v>
      </c>
      <c r="B274" s="3"/>
      <c r="C274" s="4"/>
      <c r="D274" s="4"/>
      <c r="E274" s="4"/>
      <c r="F274" s="4"/>
      <c r="G274" s="4"/>
      <c r="H274" s="4"/>
      <c r="I274" s="4"/>
      <c r="J274" s="3"/>
      <c r="K274" s="10"/>
      <c r="L274" s="10"/>
      <c r="M274" s="29"/>
      <c r="N274" s="7"/>
      <c r="O274" s="6"/>
      <c r="P274" s="8"/>
      <c r="Q274" s="9"/>
      <c r="R274" s="15"/>
      <c r="S274" s="9"/>
      <c r="T274" s="6"/>
    </row>
    <row r="275" spans="1:20" ht="63" customHeight="1">
      <c r="A275" s="4">
        <f t="shared" si="4"/>
        <v>273</v>
      </c>
      <c r="B275" s="3"/>
      <c r="C275" s="4"/>
      <c r="D275" s="4"/>
      <c r="E275" s="4"/>
      <c r="F275" s="4"/>
      <c r="G275" s="4"/>
      <c r="H275" s="4"/>
      <c r="I275" s="4"/>
      <c r="J275" s="3"/>
      <c r="K275" s="10"/>
      <c r="L275" s="10"/>
      <c r="M275" s="29"/>
      <c r="N275" s="7"/>
      <c r="O275" s="6"/>
      <c r="P275" s="8"/>
      <c r="Q275" s="9"/>
      <c r="R275" s="15"/>
      <c r="S275" s="9"/>
      <c r="T275" s="6"/>
    </row>
    <row r="276" spans="1:20" ht="63" customHeight="1">
      <c r="A276" s="4">
        <f t="shared" si="4"/>
        <v>274</v>
      </c>
      <c r="B276" s="3"/>
      <c r="C276" s="4"/>
      <c r="D276" s="4"/>
      <c r="E276" s="4"/>
      <c r="F276" s="4"/>
      <c r="G276" s="4"/>
      <c r="H276" s="4"/>
      <c r="I276" s="4"/>
      <c r="J276" s="3"/>
      <c r="K276" s="10"/>
      <c r="L276" s="10"/>
      <c r="M276" s="29"/>
      <c r="N276" s="7"/>
      <c r="O276" s="6"/>
      <c r="P276" s="8"/>
      <c r="Q276" s="9"/>
      <c r="R276" s="15"/>
      <c r="S276" s="9"/>
      <c r="T276" s="6"/>
    </row>
    <row r="277" spans="1:20" ht="63" customHeight="1">
      <c r="A277" s="4">
        <f t="shared" si="4"/>
        <v>275</v>
      </c>
      <c r="B277" s="3"/>
      <c r="C277" s="4"/>
      <c r="D277" s="4"/>
      <c r="E277" s="4"/>
      <c r="F277" s="4"/>
      <c r="G277" s="4"/>
      <c r="H277" s="4"/>
      <c r="I277" s="4"/>
      <c r="J277" s="3"/>
      <c r="K277" s="10"/>
      <c r="L277" s="10"/>
      <c r="M277" s="29"/>
      <c r="N277" s="7"/>
      <c r="O277" s="6"/>
      <c r="P277" s="8"/>
      <c r="Q277" s="9"/>
      <c r="R277" s="15"/>
      <c r="S277" s="9"/>
      <c r="T277" s="6"/>
    </row>
    <row r="278" spans="1:20" ht="63" customHeight="1">
      <c r="A278" s="4">
        <f t="shared" si="4"/>
        <v>276</v>
      </c>
      <c r="B278" s="3"/>
      <c r="C278" s="4"/>
      <c r="D278" s="4"/>
      <c r="E278" s="4"/>
      <c r="F278" s="4"/>
      <c r="G278" s="4"/>
      <c r="H278" s="4"/>
      <c r="I278" s="4"/>
      <c r="J278" s="3"/>
      <c r="K278" s="10"/>
      <c r="L278" s="10"/>
      <c r="M278" s="29"/>
      <c r="N278" s="7"/>
      <c r="O278" s="6"/>
      <c r="P278" s="8"/>
      <c r="Q278" s="9"/>
      <c r="R278" s="15"/>
      <c r="S278" s="9"/>
      <c r="T278" s="6"/>
    </row>
    <row r="279" spans="1:20" ht="63" customHeight="1">
      <c r="A279" s="4">
        <f t="shared" si="4"/>
        <v>277</v>
      </c>
      <c r="B279" s="3"/>
      <c r="C279" s="4"/>
      <c r="D279" s="4"/>
      <c r="E279" s="4"/>
      <c r="F279" s="4"/>
      <c r="G279" s="4"/>
      <c r="H279" s="4"/>
      <c r="I279" s="4"/>
      <c r="J279" s="3"/>
      <c r="K279" s="10"/>
      <c r="L279" s="10"/>
      <c r="M279" s="29"/>
      <c r="N279" s="7"/>
      <c r="O279" s="6"/>
      <c r="P279" s="8"/>
      <c r="Q279" s="9"/>
      <c r="R279" s="15"/>
      <c r="S279" s="9"/>
      <c r="T279" s="6"/>
    </row>
    <row r="280" spans="1:20" ht="63" customHeight="1">
      <c r="A280" s="4">
        <f t="shared" si="4"/>
        <v>278</v>
      </c>
      <c r="B280" s="3"/>
      <c r="C280" s="4"/>
      <c r="D280" s="4"/>
      <c r="E280" s="4"/>
      <c r="F280" s="4"/>
      <c r="G280" s="4"/>
      <c r="H280" s="4"/>
      <c r="I280" s="4"/>
      <c r="J280" s="3"/>
      <c r="K280" s="10"/>
      <c r="L280" s="10"/>
      <c r="M280" s="29"/>
      <c r="N280" s="7"/>
      <c r="O280" s="6"/>
      <c r="P280" s="8"/>
      <c r="Q280" s="9"/>
      <c r="R280" s="15"/>
      <c r="S280" s="9"/>
      <c r="T280" s="6"/>
    </row>
    <row r="281" spans="1:20" ht="63" customHeight="1">
      <c r="A281" s="4">
        <f t="shared" si="4"/>
        <v>279</v>
      </c>
      <c r="B281" s="3"/>
      <c r="C281" s="4"/>
      <c r="D281" s="4"/>
      <c r="E281" s="4"/>
      <c r="F281" s="4"/>
      <c r="G281" s="4"/>
      <c r="H281" s="4"/>
      <c r="I281" s="4"/>
      <c r="J281" s="3"/>
      <c r="K281" s="10"/>
      <c r="L281" s="10"/>
      <c r="M281" s="29"/>
      <c r="N281" s="7"/>
      <c r="O281" s="6"/>
      <c r="P281" s="8"/>
      <c r="Q281" s="9"/>
      <c r="R281" s="15"/>
      <c r="S281" s="9"/>
      <c r="T281" s="6"/>
    </row>
    <row r="282" spans="1:20" ht="63" customHeight="1">
      <c r="A282" s="4">
        <f t="shared" si="4"/>
        <v>280</v>
      </c>
      <c r="B282" s="3"/>
      <c r="C282" s="4"/>
      <c r="D282" s="4"/>
      <c r="E282" s="4"/>
      <c r="F282" s="4"/>
      <c r="G282" s="4"/>
      <c r="H282" s="4"/>
      <c r="I282" s="4"/>
      <c r="J282" s="3"/>
      <c r="K282" s="10"/>
      <c r="L282" s="10"/>
      <c r="M282" s="29"/>
      <c r="N282" s="7"/>
      <c r="O282" s="6"/>
      <c r="P282" s="8"/>
      <c r="Q282" s="9"/>
      <c r="R282" s="15"/>
      <c r="S282" s="9"/>
      <c r="T282" s="6"/>
    </row>
    <row r="283" spans="1:20" ht="63" customHeight="1">
      <c r="A283" s="4">
        <f t="shared" si="4"/>
        <v>281</v>
      </c>
      <c r="B283" s="3"/>
      <c r="C283" s="4"/>
      <c r="D283" s="4"/>
      <c r="E283" s="4"/>
      <c r="F283" s="4"/>
      <c r="G283" s="4"/>
      <c r="H283" s="4"/>
      <c r="I283" s="4"/>
      <c r="J283" s="3"/>
      <c r="K283" s="10"/>
      <c r="L283" s="10"/>
      <c r="M283" s="29"/>
      <c r="N283" s="7"/>
      <c r="O283" s="6"/>
      <c r="P283" s="8"/>
      <c r="Q283" s="9"/>
      <c r="R283" s="15"/>
      <c r="S283" s="9"/>
      <c r="T283" s="6"/>
    </row>
    <row r="284" spans="1:20" ht="63" customHeight="1">
      <c r="A284" s="4">
        <f t="shared" si="4"/>
        <v>282</v>
      </c>
      <c r="B284" s="3"/>
      <c r="C284" s="4"/>
      <c r="D284" s="4"/>
      <c r="E284" s="4"/>
      <c r="F284" s="4"/>
      <c r="G284" s="4"/>
      <c r="H284" s="4"/>
      <c r="I284" s="4"/>
      <c r="J284" s="3"/>
      <c r="K284" s="10"/>
      <c r="L284" s="10"/>
      <c r="M284" s="29"/>
      <c r="N284" s="7"/>
      <c r="O284" s="6"/>
      <c r="P284" s="8"/>
      <c r="Q284" s="9"/>
      <c r="R284" s="15"/>
      <c r="S284" s="9"/>
      <c r="T284" s="6"/>
    </row>
    <row r="285" spans="1:20" ht="63" customHeight="1">
      <c r="A285" s="4">
        <f t="shared" si="4"/>
        <v>283</v>
      </c>
      <c r="B285" s="3"/>
      <c r="C285" s="4"/>
      <c r="D285" s="4"/>
      <c r="E285" s="4"/>
      <c r="F285" s="4"/>
      <c r="G285" s="4"/>
      <c r="H285" s="4"/>
      <c r="I285" s="4"/>
      <c r="J285" s="3"/>
      <c r="K285" s="10"/>
      <c r="L285" s="10"/>
      <c r="M285" s="29"/>
      <c r="N285" s="7"/>
      <c r="O285" s="6"/>
      <c r="P285" s="8"/>
      <c r="Q285" s="9"/>
      <c r="R285" s="15"/>
      <c r="S285" s="9"/>
      <c r="T285" s="6"/>
    </row>
    <row r="286" spans="1:20" ht="63" customHeight="1">
      <c r="A286" s="4">
        <f t="shared" si="4"/>
        <v>284</v>
      </c>
      <c r="B286" s="3"/>
      <c r="C286" s="4"/>
      <c r="D286" s="4"/>
      <c r="E286" s="4"/>
      <c r="F286" s="4"/>
      <c r="G286" s="4"/>
      <c r="H286" s="4"/>
      <c r="I286" s="4"/>
      <c r="J286" s="3"/>
      <c r="K286" s="10"/>
      <c r="L286" s="10"/>
      <c r="M286" s="29"/>
      <c r="N286" s="7"/>
      <c r="O286" s="6"/>
      <c r="P286" s="8"/>
      <c r="Q286" s="9"/>
      <c r="R286" s="15"/>
      <c r="S286" s="9"/>
      <c r="T286" s="6"/>
    </row>
    <row r="287" spans="1:20" ht="63" customHeight="1">
      <c r="A287" s="4">
        <f t="shared" si="4"/>
        <v>285</v>
      </c>
      <c r="B287" s="3"/>
      <c r="C287" s="4"/>
      <c r="D287" s="4"/>
      <c r="E287" s="4"/>
      <c r="F287" s="4"/>
      <c r="G287" s="4"/>
      <c r="H287" s="4"/>
      <c r="I287" s="4"/>
      <c r="J287" s="3"/>
      <c r="K287" s="10"/>
      <c r="L287" s="10"/>
      <c r="M287" s="29"/>
      <c r="N287" s="7"/>
      <c r="O287" s="6"/>
      <c r="P287" s="8"/>
      <c r="Q287" s="9"/>
      <c r="R287" s="15"/>
      <c r="S287" s="9"/>
      <c r="T287" s="6"/>
    </row>
    <row r="288" spans="1:20" ht="63" customHeight="1">
      <c r="A288" s="4">
        <f t="shared" si="4"/>
        <v>286</v>
      </c>
      <c r="B288" s="3"/>
      <c r="C288" s="4"/>
      <c r="D288" s="4"/>
      <c r="E288" s="4"/>
      <c r="F288" s="4"/>
      <c r="G288" s="4"/>
      <c r="H288" s="4"/>
      <c r="I288" s="4"/>
      <c r="J288" s="3"/>
      <c r="K288" s="10"/>
      <c r="L288" s="10"/>
      <c r="M288" s="29"/>
      <c r="N288" s="7"/>
      <c r="O288" s="6"/>
      <c r="P288" s="8"/>
      <c r="Q288" s="9"/>
      <c r="R288" s="15"/>
      <c r="S288" s="9"/>
      <c r="T288" s="6"/>
    </row>
    <row r="289" spans="1:20" ht="63" customHeight="1">
      <c r="A289" s="4">
        <f t="shared" si="4"/>
        <v>287</v>
      </c>
      <c r="B289" s="3"/>
      <c r="C289" s="4"/>
      <c r="D289" s="4"/>
      <c r="E289" s="4"/>
      <c r="F289" s="4"/>
      <c r="G289" s="4"/>
      <c r="H289" s="4"/>
      <c r="I289" s="4"/>
      <c r="J289" s="3"/>
      <c r="K289" s="10"/>
      <c r="L289" s="10"/>
      <c r="M289" s="29"/>
      <c r="N289" s="7"/>
      <c r="O289" s="6"/>
      <c r="P289" s="8"/>
      <c r="Q289" s="9"/>
      <c r="R289" s="15"/>
      <c r="S289" s="9"/>
      <c r="T289" s="6"/>
    </row>
    <row r="290" spans="1:20" ht="63" customHeight="1">
      <c r="A290" s="4">
        <f t="shared" si="4"/>
        <v>288</v>
      </c>
      <c r="B290" s="3"/>
      <c r="C290" s="4"/>
      <c r="D290" s="4"/>
      <c r="E290" s="4"/>
      <c r="F290" s="4"/>
      <c r="G290" s="4"/>
      <c r="H290" s="4"/>
      <c r="I290" s="4"/>
      <c r="J290" s="3"/>
      <c r="K290" s="10"/>
      <c r="L290" s="10"/>
      <c r="M290" s="29"/>
      <c r="N290" s="7"/>
      <c r="O290" s="6"/>
      <c r="P290" s="8"/>
      <c r="Q290" s="9"/>
      <c r="R290" s="15"/>
      <c r="S290" s="9"/>
      <c r="T290" s="6"/>
    </row>
    <row r="291" spans="1:20" ht="63" customHeight="1">
      <c r="A291" s="4">
        <f t="shared" si="4"/>
        <v>289</v>
      </c>
      <c r="B291" s="3"/>
      <c r="C291" s="4"/>
      <c r="D291" s="4"/>
      <c r="E291" s="4"/>
      <c r="F291" s="4"/>
      <c r="G291" s="4"/>
      <c r="H291" s="4"/>
      <c r="I291" s="4"/>
      <c r="J291" s="3"/>
      <c r="K291" s="10"/>
      <c r="L291" s="10"/>
      <c r="M291" s="29"/>
      <c r="N291" s="7"/>
      <c r="O291" s="6"/>
      <c r="P291" s="8"/>
      <c r="Q291" s="9"/>
      <c r="R291" s="15"/>
      <c r="S291" s="9"/>
      <c r="T291" s="6"/>
    </row>
    <row r="292" spans="1:20" ht="63" customHeight="1">
      <c r="A292" s="4">
        <f t="shared" si="4"/>
        <v>290</v>
      </c>
      <c r="B292" s="3"/>
      <c r="C292" s="4"/>
      <c r="D292" s="4"/>
      <c r="E292" s="4"/>
      <c r="F292" s="4"/>
      <c r="G292" s="4"/>
      <c r="H292" s="4"/>
      <c r="I292" s="4"/>
      <c r="J292" s="3"/>
      <c r="K292" s="10"/>
      <c r="L292" s="10"/>
      <c r="M292" s="29"/>
      <c r="N292" s="7"/>
      <c r="O292" s="6"/>
      <c r="P292" s="8"/>
      <c r="Q292" s="9"/>
      <c r="R292" s="15"/>
      <c r="S292" s="9"/>
      <c r="T292" s="6"/>
    </row>
    <row r="293" spans="1:20" ht="63" customHeight="1">
      <c r="A293" s="4">
        <f t="shared" si="4"/>
        <v>291</v>
      </c>
      <c r="B293" s="3"/>
      <c r="C293" s="4"/>
      <c r="D293" s="4"/>
      <c r="E293" s="4"/>
      <c r="F293" s="4"/>
      <c r="G293" s="4"/>
      <c r="H293" s="4"/>
      <c r="I293" s="4"/>
      <c r="J293" s="3"/>
      <c r="K293" s="10"/>
      <c r="L293" s="10"/>
      <c r="M293" s="29"/>
      <c r="N293" s="7"/>
      <c r="O293" s="6"/>
      <c r="P293" s="8"/>
      <c r="Q293" s="9"/>
      <c r="R293" s="15"/>
      <c r="S293" s="9"/>
      <c r="T293" s="6"/>
    </row>
    <row r="294" spans="1:20" ht="63" customHeight="1">
      <c r="A294" s="4">
        <f t="shared" si="4"/>
        <v>292</v>
      </c>
      <c r="B294" s="3"/>
      <c r="C294" s="4"/>
      <c r="D294" s="4"/>
      <c r="E294" s="4"/>
      <c r="F294" s="4"/>
      <c r="G294" s="4"/>
      <c r="H294" s="4"/>
      <c r="I294" s="4"/>
      <c r="J294" s="3"/>
      <c r="K294" s="10"/>
      <c r="L294" s="10"/>
      <c r="M294" s="29"/>
      <c r="N294" s="7"/>
      <c r="O294" s="6"/>
      <c r="P294" s="8"/>
      <c r="Q294" s="9"/>
      <c r="R294" s="15"/>
      <c r="S294" s="9"/>
      <c r="T294" s="6"/>
    </row>
    <row r="295" spans="1:20" ht="63" customHeight="1">
      <c r="A295" s="4">
        <f t="shared" si="4"/>
        <v>293</v>
      </c>
      <c r="B295" s="3"/>
      <c r="C295" s="4"/>
      <c r="D295" s="4"/>
      <c r="E295" s="4"/>
      <c r="F295" s="4"/>
      <c r="G295" s="4"/>
      <c r="H295" s="4"/>
      <c r="I295" s="4"/>
      <c r="J295" s="3"/>
      <c r="K295" s="10"/>
      <c r="L295" s="10"/>
      <c r="M295" s="29"/>
      <c r="N295" s="7"/>
      <c r="O295" s="6"/>
      <c r="P295" s="8"/>
      <c r="Q295" s="9"/>
      <c r="R295" s="15"/>
      <c r="S295" s="9"/>
      <c r="T295" s="6"/>
    </row>
    <row r="296" spans="1:20" ht="63" customHeight="1">
      <c r="A296" s="4">
        <f t="shared" si="4"/>
        <v>294</v>
      </c>
      <c r="B296" s="3"/>
      <c r="C296" s="4"/>
      <c r="D296" s="4"/>
      <c r="E296" s="4"/>
      <c r="F296" s="4"/>
      <c r="G296" s="4"/>
      <c r="H296" s="4"/>
      <c r="I296" s="4"/>
      <c r="J296" s="3"/>
      <c r="K296" s="10"/>
      <c r="L296" s="10"/>
      <c r="M296" s="29"/>
      <c r="N296" s="7"/>
      <c r="O296" s="6"/>
      <c r="P296" s="8"/>
      <c r="Q296" s="9"/>
      <c r="R296" s="15"/>
      <c r="S296" s="9"/>
      <c r="T296" s="6"/>
    </row>
    <row r="297" spans="1:20" ht="63" customHeight="1">
      <c r="A297" s="4">
        <f t="shared" si="4"/>
        <v>295</v>
      </c>
      <c r="B297" s="3"/>
      <c r="C297" s="4"/>
      <c r="D297" s="4"/>
      <c r="E297" s="4"/>
      <c r="F297" s="4"/>
      <c r="G297" s="4"/>
      <c r="H297" s="4"/>
      <c r="I297" s="4"/>
      <c r="J297" s="3"/>
      <c r="K297" s="10"/>
      <c r="L297" s="10"/>
      <c r="M297" s="29"/>
      <c r="N297" s="7"/>
      <c r="O297" s="6"/>
      <c r="P297" s="8"/>
      <c r="Q297" s="9"/>
      <c r="R297" s="15"/>
      <c r="S297" s="9"/>
      <c r="T297" s="6"/>
    </row>
    <row r="298" spans="1:20" ht="63" customHeight="1">
      <c r="A298" s="4">
        <f t="shared" si="4"/>
        <v>296</v>
      </c>
      <c r="B298" s="3"/>
      <c r="C298" s="4"/>
      <c r="D298" s="4"/>
      <c r="E298" s="4"/>
      <c r="F298" s="4"/>
      <c r="G298" s="4"/>
      <c r="H298" s="4"/>
      <c r="I298" s="4"/>
      <c r="J298" s="3"/>
      <c r="K298" s="10"/>
      <c r="L298" s="10"/>
      <c r="M298" s="29"/>
      <c r="N298" s="7"/>
      <c r="O298" s="6"/>
      <c r="P298" s="8"/>
      <c r="Q298" s="9"/>
      <c r="R298" s="15"/>
      <c r="S298" s="9"/>
      <c r="T298" s="6"/>
    </row>
    <row r="299" spans="1:20" ht="63" customHeight="1">
      <c r="A299" s="4">
        <f t="shared" si="4"/>
        <v>297</v>
      </c>
      <c r="B299" s="3"/>
      <c r="C299" s="4"/>
      <c r="D299" s="4"/>
      <c r="E299" s="4"/>
      <c r="F299" s="4"/>
      <c r="G299" s="4"/>
      <c r="H299" s="4"/>
      <c r="I299" s="4"/>
      <c r="J299" s="3"/>
      <c r="K299" s="10"/>
      <c r="L299" s="10"/>
      <c r="M299" s="29"/>
      <c r="N299" s="7"/>
      <c r="O299" s="6"/>
      <c r="P299" s="8"/>
      <c r="Q299" s="9"/>
      <c r="R299" s="15"/>
      <c r="S299" s="9"/>
      <c r="T299" s="6"/>
    </row>
    <row r="300" spans="1:20" ht="63" customHeight="1">
      <c r="A300" s="4">
        <f t="shared" si="4"/>
        <v>298</v>
      </c>
      <c r="B300" s="3"/>
      <c r="C300" s="4"/>
      <c r="D300" s="4"/>
      <c r="E300" s="4"/>
      <c r="F300" s="4"/>
      <c r="G300" s="4"/>
      <c r="H300" s="4"/>
      <c r="I300" s="4"/>
      <c r="J300" s="3"/>
      <c r="K300" s="10"/>
      <c r="L300" s="10"/>
      <c r="M300" s="29"/>
      <c r="N300" s="7"/>
      <c r="O300" s="6"/>
      <c r="P300" s="8"/>
      <c r="Q300" s="9"/>
      <c r="R300" s="15"/>
      <c r="S300" s="9"/>
      <c r="T300" s="6"/>
    </row>
    <row r="301" spans="1:20" ht="63" customHeight="1">
      <c r="A301" s="4">
        <f t="shared" si="4"/>
        <v>299</v>
      </c>
      <c r="B301" s="3"/>
      <c r="C301" s="4"/>
      <c r="D301" s="4"/>
      <c r="E301" s="4"/>
      <c r="F301" s="4"/>
      <c r="G301" s="4"/>
      <c r="H301" s="4"/>
      <c r="I301" s="4"/>
      <c r="J301" s="3"/>
      <c r="K301" s="10"/>
      <c r="L301" s="10"/>
      <c r="M301" s="29"/>
      <c r="N301" s="7"/>
      <c r="O301" s="6"/>
      <c r="P301" s="8"/>
      <c r="Q301" s="9"/>
      <c r="R301" s="15"/>
      <c r="S301" s="9"/>
      <c r="T301" s="6"/>
    </row>
    <row r="302" spans="1:20" ht="63" customHeight="1">
      <c r="A302" s="4">
        <f t="shared" si="4"/>
        <v>300</v>
      </c>
      <c r="B302" s="3"/>
      <c r="C302" s="4"/>
      <c r="D302" s="4"/>
      <c r="E302" s="4"/>
      <c r="F302" s="4"/>
      <c r="G302" s="4"/>
      <c r="H302" s="4"/>
      <c r="I302" s="4"/>
      <c r="J302" s="3"/>
      <c r="K302" s="10"/>
      <c r="L302" s="10"/>
      <c r="M302" s="29"/>
      <c r="N302" s="7"/>
      <c r="O302" s="6"/>
      <c r="P302" s="8"/>
      <c r="Q302" s="9"/>
      <c r="R302" s="15"/>
      <c r="S302" s="9"/>
      <c r="T302" s="6"/>
    </row>
    <row r="303" spans="1:20" ht="63" customHeight="1">
      <c r="A303" s="4">
        <f t="shared" si="4"/>
        <v>301</v>
      </c>
      <c r="B303" s="3"/>
      <c r="C303" s="4"/>
      <c r="D303" s="4"/>
      <c r="E303" s="4"/>
      <c r="F303" s="4"/>
      <c r="G303" s="4"/>
      <c r="H303" s="4"/>
      <c r="I303" s="4"/>
      <c r="J303" s="3"/>
      <c r="K303" s="10"/>
      <c r="L303" s="10"/>
      <c r="M303" s="29"/>
      <c r="N303" s="7"/>
      <c r="O303" s="6"/>
      <c r="P303" s="8"/>
      <c r="Q303" s="9"/>
      <c r="R303" s="15"/>
      <c r="S303" s="9"/>
      <c r="T303" s="6"/>
    </row>
    <row r="304" spans="1:20" ht="63" customHeight="1">
      <c r="A304" s="4">
        <f t="shared" si="4"/>
        <v>302</v>
      </c>
      <c r="B304" s="3"/>
      <c r="C304" s="4"/>
      <c r="D304" s="4"/>
      <c r="E304" s="4"/>
      <c r="F304" s="4"/>
      <c r="G304" s="4"/>
      <c r="H304" s="4"/>
      <c r="I304" s="4"/>
      <c r="J304" s="3"/>
      <c r="K304" s="10"/>
      <c r="L304" s="10"/>
      <c r="M304" s="29"/>
      <c r="N304" s="7"/>
      <c r="O304" s="6"/>
      <c r="P304" s="8"/>
      <c r="Q304" s="9"/>
      <c r="R304" s="15"/>
      <c r="S304" s="9"/>
      <c r="T304" s="6"/>
    </row>
    <row r="305" spans="1:20" ht="63" customHeight="1">
      <c r="A305" s="4">
        <f t="shared" si="4"/>
        <v>303</v>
      </c>
      <c r="B305" s="3"/>
      <c r="C305" s="4"/>
      <c r="D305" s="4"/>
      <c r="E305" s="4"/>
      <c r="F305" s="4"/>
      <c r="G305" s="4"/>
      <c r="H305" s="4"/>
      <c r="I305" s="4"/>
      <c r="J305" s="3"/>
      <c r="K305" s="10"/>
      <c r="L305" s="10"/>
      <c r="M305" s="29"/>
      <c r="N305" s="7"/>
      <c r="O305" s="6"/>
      <c r="P305" s="8"/>
      <c r="Q305" s="9"/>
      <c r="R305" s="15"/>
      <c r="S305" s="9"/>
      <c r="T305" s="6"/>
    </row>
    <row r="306" spans="1:20" ht="63" customHeight="1">
      <c r="A306" s="4">
        <f t="shared" si="4"/>
        <v>304</v>
      </c>
      <c r="B306" s="3"/>
      <c r="C306" s="4"/>
      <c r="D306" s="4"/>
      <c r="E306" s="4"/>
      <c r="F306" s="4"/>
      <c r="G306" s="4"/>
      <c r="H306" s="4"/>
      <c r="I306" s="4"/>
      <c r="J306" s="3"/>
      <c r="K306" s="10"/>
      <c r="L306" s="10"/>
      <c r="M306" s="29"/>
      <c r="N306" s="7"/>
      <c r="O306" s="6"/>
      <c r="P306" s="8"/>
      <c r="Q306" s="9"/>
      <c r="R306" s="15"/>
      <c r="S306" s="9"/>
      <c r="T306" s="6"/>
    </row>
    <row r="307" spans="1:20" ht="63" customHeight="1">
      <c r="A307" s="4">
        <f t="shared" si="4"/>
        <v>305</v>
      </c>
      <c r="B307" s="3"/>
      <c r="C307" s="4"/>
      <c r="D307" s="4"/>
      <c r="E307" s="4"/>
      <c r="F307" s="4"/>
      <c r="G307" s="4"/>
      <c r="H307" s="4"/>
      <c r="I307" s="4"/>
      <c r="J307" s="3"/>
      <c r="K307" s="10"/>
      <c r="L307" s="10"/>
      <c r="M307" s="29"/>
      <c r="N307" s="7"/>
      <c r="O307" s="6"/>
      <c r="P307" s="8"/>
      <c r="Q307" s="9"/>
      <c r="R307" s="15"/>
      <c r="S307" s="9"/>
      <c r="T307" s="6"/>
    </row>
    <row r="308" spans="1:20" ht="63" customHeight="1">
      <c r="A308" s="4">
        <f t="shared" si="4"/>
        <v>306</v>
      </c>
      <c r="B308" s="3"/>
      <c r="C308" s="4"/>
      <c r="D308" s="4"/>
      <c r="E308" s="4"/>
      <c r="F308" s="4"/>
      <c r="G308" s="4"/>
      <c r="H308" s="4"/>
      <c r="I308" s="4"/>
      <c r="J308" s="3"/>
      <c r="K308" s="10"/>
      <c r="L308" s="10"/>
      <c r="M308" s="29"/>
      <c r="N308" s="7"/>
      <c r="O308" s="6"/>
      <c r="P308" s="8"/>
      <c r="Q308" s="9"/>
      <c r="R308" s="15"/>
      <c r="S308" s="9"/>
      <c r="T308" s="6"/>
    </row>
    <row r="309" spans="1:20" ht="63" customHeight="1">
      <c r="A309" s="4">
        <f t="shared" si="4"/>
        <v>307</v>
      </c>
      <c r="B309" s="3"/>
      <c r="C309" s="4"/>
      <c r="D309" s="4"/>
      <c r="E309" s="4"/>
      <c r="F309" s="4"/>
      <c r="G309" s="4"/>
      <c r="H309" s="4"/>
      <c r="I309" s="4"/>
      <c r="J309" s="3"/>
      <c r="K309" s="10"/>
      <c r="L309" s="10"/>
      <c r="M309" s="29"/>
      <c r="N309" s="7"/>
      <c r="O309" s="6"/>
      <c r="P309" s="8"/>
      <c r="Q309" s="9"/>
      <c r="R309" s="15"/>
      <c r="S309" s="9"/>
      <c r="T309" s="6"/>
    </row>
    <row r="310" spans="1:20" ht="63" customHeight="1">
      <c r="A310" s="4">
        <f t="shared" si="4"/>
        <v>308</v>
      </c>
      <c r="B310" s="3"/>
      <c r="C310" s="4"/>
      <c r="D310" s="4"/>
      <c r="E310" s="4"/>
      <c r="F310" s="4"/>
      <c r="G310" s="4"/>
      <c r="H310" s="4"/>
      <c r="I310" s="4"/>
      <c r="J310" s="3"/>
      <c r="K310" s="10"/>
      <c r="L310" s="10"/>
      <c r="M310" s="29"/>
      <c r="N310" s="7"/>
      <c r="O310" s="6"/>
      <c r="P310" s="8"/>
      <c r="Q310" s="9"/>
      <c r="R310" s="15"/>
      <c r="S310" s="9"/>
      <c r="T310" s="6"/>
    </row>
    <row r="311" spans="1:20" ht="63" customHeight="1">
      <c r="A311" s="4">
        <f t="shared" si="4"/>
        <v>309</v>
      </c>
      <c r="B311" s="3"/>
      <c r="C311" s="4"/>
      <c r="D311" s="4"/>
      <c r="E311" s="4"/>
      <c r="F311" s="4"/>
      <c r="G311" s="4"/>
      <c r="H311" s="4"/>
      <c r="I311" s="4"/>
      <c r="J311" s="3"/>
      <c r="K311" s="10"/>
      <c r="L311" s="10"/>
      <c r="M311" s="29"/>
      <c r="N311" s="7"/>
      <c r="O311" s="6"/>
      <c r="P311" s="8"/>
      <c r="Q311" s="9"/>
      <c r="R311" s="15"/>
      <c r="S311" s="9"/>
      <c r="T311" s="6"/>
    </row>
    <row r="312" spans="1:20" ht="63" customHeight="1">
      <c r="A312" s="4">
        <f t="shared" si="4"/>
        <v>310</v>
      </c>
      <c r="B312" s="3"/>
      <c r="C312" s="4"/>
      <c r="D312" s="4"/>
      <c r="E312" s="4"/>
      <c r="F312" s="4"/>
      <c r="G312" s="4"/>
      <c r="H312" s="4"/>
      <c r="I312" s="4"/>
      <c r="J312" s="3"/>
      <c r="K312" s="10"/>
      <c r="L312" s="10"/>
      <c r="M312" s="29"/>
      <c r="N312" s="7"/>
      <c r="O312" s="6"/>
      <c r="P312" s="8"/>
      <c r="Q312" s="9"/>
      <c r="R312" s="15"/>
      <c r="S312" s="9"/>
      <c r="T312" s="6"/>
    </row>
    <row r="313" spans="1:20" ht="63" customHeight="1">
      <c r="A313" s="4">
        <f t="shared" si="4"/>
        <v>311</v>
      </c>
      <c r="B313" s="3"/>
      <c r="C313" s="4"/>
      <c r="D313" s="4"/>
      <c r="E313" s="4"/>
      <c r="F313" s="4"/>
      <c r="G313" s="4"/>
      <c r="H313" s="4"/>
      <c r="I313" s="4"/>
      <c r="J313" s="3"/>
      <c r="K313" s="10"/>
      <c r="L313" s="10"/>
      <c r="M313" s="29"/>
      <c r="N313" s="7"/>
      <c r="O313" s="6"/>
      <c r="P313" s="8"/>
      <c r="Q313" s="9"/>
      <c r="R313" s="15"/>
      <c r="S313" s="9"/>
      <c r="T313" s="6"/>
    </row>
    <row r="314" spans="1:20" ht="63" customHeight="1">
      <c r="A314" s="4">
        <f t="shared" si="4"/>
        <v>312</v>
      </c>
      <c r="B314" s="3"/>
      <c r="C314" s="4"/>
      <c r="D314" s="4"/>
      <c r="E314" s="4"/>
      <c r="F314" s="4"/>
      <c r="G314" s="4"/>
      <c r="H314" s="4"/>
      <c r="I314" s="4"/>
      <c r="J314" s="3"/>
      <c r="K314" s="10"/>
      <c r="L314" s="10"/>
      <c r="M314" s="29"/>
      <c r="N314" s="7"/>
      <c r="O314" s="6"/>
      <c r="P314" s="8"/>
      <c r="Q314" s="9"/>
      <c r="R314" s="15"/>
      <c r="S314" s="9"/>
      <c r="T314" s="6"/>
    </row>
    <row r="315" spans="1:20" ht="63" customHeight="1">
      <c r="A315" s="4">
        <f t="shared" si="4"/>
        <v>313</v>
      </c>
      <c r="B315" s="3"/>
      <c r="C315" s="4"/>
      <c r="D315" s="4"/>
      <c r="E315" s="4"/>
      <c r="F315" s="4"/>
      <c r="G315" s="4"/>
      <c r="H315" s="4"/>
      <c r="I315" s="4"/>
      <c r="J315" s="3"/>
      <c r="K315" s="10"/>
      <c r="L315" s="10"/>
      <c r="M315" s="29"/>
      <c r="N315" s="7"/>
      <c r="O315" s="6"/>
      <c r="P315" s="8"/>
      <c r="Q315" s="9"/>
      <c r="R315" s="15"/>
      <c r="S315" s="9"/>
      <c r="T315" s="6"/>
    </row>
    <row r="316" spans="1:20" ht="63" customHeight="1">
      <c r="A316" s="4">
        <f t="shared" si="4"/>
        <v>314</v>
      </c>
      <c r="B316" s="3"/>
      <c r="C316" s="4"/>
      <c r="D316" s="4"/>
      <c r="E316" s="4"/>
      <c r="F316" s="4"/>
      <c r="G316" s="4"/>
      <c r="H316" s="4"/>
      <c r="I316" s="4"/>
      <c r="J316" s="3"/>
      <c r="K316" s="10"/>
      <c r="L316" s="10"/>
      <c r="M316" s="29"/>
      <c r="N316" s="7"/>
      <c r="O316" s="6"/>
      <c r="P316" s="8"/>
      <c r="Q316" s="9"/>
      <c r="R316" s="15"/>
      <c r="S316" s="9"/>
      <c r="T316" s="6"/>
    </row>
    <row r="317" spans="1:20" ht="63" customHeight="1">
      <c r="A317" s="4">
        <f t="shared" si="4"/>
        <v>315</v>
      </c>
      <c r="B317" s="3"/>
      <c r="C317" s="4"/>
      <c r="D317" s="4"/>
      <c r="E317" s="4"/>
      <c r="F317" s="4"/>
      <c r="G317" s="4"/>
      <c r="H317" s="4"/>
      <c r="I317" s="4"/>
      <c r="J317" s="3"/>
      <c r="K317" s="10"/>
      <c r="L317" s="10"/>
      <c r="M317" s="29"/>
      <c r="N317" s="7"/>
      <c r="O317" s="6"/>
      <c r="P317" s="8"/>
      <c r="Q317" s="9"/>
      <c r="R317" s="15"/>
      <c r="S317" s="9"/>
      <c r="T317" s="6"/>
    </row>
    <row r="318" spans="1:20" ht="63" customHeight="1">
      <c r="A318" s="4">
        <f t="shared" si="4"/>
        <v>316</v>
      </c>
      <c r="B318" s="3"/>
      <c r="C318" s="4"/>
      <c r="D318" s="4"/>
      <c r="E318" s="4"/>
      <c r="F318" s="4"/>
      <c r="G318" s="4"/>
      <c r="H318" s="4"/>
      <c r="I318" s="4"/>
      <c r="J318" s="3"/>
      <c r="K318" s="10"/>
      <c r="L318" s="10"/>
      <c r="M318" s="29"/>
      <c r="N318" s="7"/>
      <c r="O318" s="6"/>
      <c r="P318" s="8"/>
      <c r="Q318" s="9"/>
      <c r="R318" s="15"/>
      <c r="S318" s="9"/>
      <c r="T318" s="6"/>
    </row>
    <row r="319" spans="1:20" ht="63" customHeight="1">
      <c r="A319" s="4">
        <f t="shared" si="4"/>
        <v>317</v>
      </c>
      <c r="B319" s="3"/>
      <c r="C319" s="4"/>
      <c r="D319" s="4"/>
      <c r="E319" s="4"/>
      <c r="F319" s="4"/>
      <c r="G319" s="4"/>
      <c r="H319" s="4"/>
      <c r="I319" s="4"/>
      <c r="J319" s="3"/>
      <c r="K319" s="10"/>
      <c r="L319" s="10"/>
      <c r="M319" s="29"/>
      <c r="N319" s="7"/>
      <c r="O319" s="6"/>
      <c r="P319" s="8"/>
      <c r="Q319" s="9"/>
      <c r="R319" s="15"/>
      <c r="S319" s="9"/>
      <c r="T319" s="6"/>
    </row>
    <row r="320" spans="1:20" ht="63" customHeight="1">
      <c r="A320" s="4">
        <f t="shared" si="4"/>
        <v>318</v>
      </c>
      <c r="B320" s="3"/>
      <c r="C320" s="4"/>
      <c r="D320" s="4"/>
      <c r="E320" s="4"/>
      <c r="F320" s="4"/>
      <c r="G320" s="4"/>
      <c r="H320" s="4"/>
      <c r="I320" s="4"/>
      <c r="J320" s="3"/>
      <c r="K320" s="10"/>
      <c r="L320" s="10"/>
      <c r="M320" s="29"/>
      <c r="N320" s="7"/>
      <c r="O320" s="6"/>
      <c r="P320" s="8"/>
      <c r="Q320" s="9"/>
      <c r="R320" s="15"/>
      <c r="S320" s="9"/>
      <c r="T320" s="6"/>
    </row>
    <row r="321" spans="1:20" ht="63" customHeight="1">
      <c r="A321" s="4">
        <f t="shared" si="4"/>
        <v>319</v>
      </c>
      <c r="B321" s="3"/>
      <c r="C321" s="4"/>
      <c r="D321" s="4"/>
      <c r="E321" s="4"/>
      <c r="F321" s="4"/>
      <c r="G321" s="4"/>
      <c r="H321" s="4"/>
      <c r="I321" s="4"/>
      <c r="J321" s="3"/>
      <c r="K321" s="10"/>
      <c r="L321" s="10"/>
      <c r="M321" s="29"/>
      <c r="N321" s="7"/>
      <c r="O321" s="6"/>
      <c r="P321" s="8"/>
      <c r="Q321" s="9"/>
      <c r="R321" s="15"/>
      <c r="S321" s="9"/>
      <c r="T321" s="6"/>
    </row>
    <row r="322" spans="1:20" ht="63" customHeight="1">
      <c r="A322" s="4">
        <f t="shared" si="4"/>
        <v>320</v>
      </c>
      <c r="B322" s="3"/>
      <c r="C322" s="4"/>
      <c r="D322" s="4"/>
      <c r="E322" s="4"/>
      <c r="F322" s="4"/>
      <c r="G322" s="4"/>
      <c r="H322" s="4"/>
      <c r="I322" s="4"/>
      <c r="J322" s="3"/>
      <c r="K322" s="10"/>
      <c r="L322" s="10"/>
      <c r="M322" s="29"/>
      <c r="N322" s="7"/>
      <c r="O322" s="6"/>
      <c r="P322" s="8"/>
      <c r="Q322" s="9"/>
      <c r="R322" s="15"/>
      <c r="S322" s="9"/>
      <c r="T322" s="6"/>
    </row>
    <row r="323" spans="1:20" ht="63" customHeight="1">
      <c r="A323" s="4">
        <f t="shared" si="4"/>
        <v>321</v>
      </c>
      <c r="B323" s="3"/>
      <c r="C323" s="4"/>
      <c r="D323" s="4"/>
      <c r="E323" s="4"/>
      <c r="F323" s="4"/>
      <c r="G323" s="4"/>
      <c r="H323" s="4"/>
      <c r="I323" s="4"/>
      <c r="J323" s="3"/>
      <c r="K323" s="10"/>
      <c r="L323" s="10"/>
      <c r="M323" s="29"/>
      <c r="N323" s="7"/>
      <c r="O323" s="6"/>
      <c r="P323" s="8"/>
      <c r="Q323" s="9"/>
      <c r="R323" s="15"/>
      <c r="S323" s="9"/>
      <c r="T323" s="6"/>
    </row>
    <row r="324" spans="1:20" ht="63" customHeight="1">
      <c r="A324" s="4">
        <f t="shared" si="4"/>
        <v>322</v>
      </c>
      <c r="B324" s="3"/>
      <c r="C324" s="4"/>
      <c r="D324" s="4"/>
      <c r="E324" s="4"/>
      <c r="F324" s="4"/>
      <c r="G324" s="4"/>
      <c r="H324" s="4"/>
      <c r="I324" s="4"/>
      <c r="J324" s="3"/>
      <c r="K324" s="10"/>
      <c r="L324" s="10"/>
      <c r="M324" s="29"/>
      <c r="N324" s="7"/>
      <c r="O324" s="6"/>
      <c r="P324" s="8"/>
      <c r="Q324" s="9"/>
      <c r="R324" s="15"/>
      <c r="S324" s="9"/>
      <c r="T324" s="6"/>
    </row>
    <row r="325" spans="1:20" ht="63" customHeight="1">
      <c r="A325" s="4">
        <f t="shared" si="4"/>
        <v>323</v>
      </c>
      <c r="B325" s="3"/>
      <c r="C325" s="4"/>
      <c r="D325" s="4"/>
      <c r="E325" s="4"/>
      <c r="F325" s="4"/>
      <c r="G325" s="4"/>
      <c r="H325" s="4"/>
      <c r="I325" s="4"/>
      <c r="J325" s="3"/>
      <c r="K325" s="10"/>
      <c r="L325" s="10"/>
      <c r="M325" s="29"/>
      <c r="N325" s="7"/>
      <c r="O325" s="6"/>
      <c r="P325" s="8"/>
      <c r="Q325" s="9"/>
      <c r="R325" s="15"/>
      <c r="S325" s="9"/>
      <c r="T325" s="6"/>
    </row>
    <row r="326" spans="1:20" ht="63" customHeight="1">
      <c r="A326" s="4">
        <f t="shared" si="4"/>
        <v>324</v>
      </c>
      <c r="B326" s="3"/>
      <c r="C326" s="4"/>
      <c r="D326" s="4"/>
      <c r="E326" s="4"/>
      <c r="F326" s="4"/>
      <c r="G326" s="4"/>
      <c r="H326" s="4"/>
      <c r="I326" s="4"/>
      <c r="J326" s="3"/>
      <c r="K326" s="10"/>
      <c r="L326" s="10"/>
      <c r="M326" s="29"/>
      <c r="N326" s="7"/>
      <c r="O326" s="6"/>
      <c r="P326" s="8"/>
      <c r="Q326" s="9"/>
      <c r="R326" s="15"/>
      <c r="S326" s="9"/>
      <c r="T326" s="6"/>
    </row>
    <row r="327" spans="1:20" ht="63" customHeight="1">
      <c r="A327" s="4">
        <f t="shared" si="4"/>
        <v>325</v>
      </c>
      <c r="B327" s="3"/>
      <c r="C327" s="4"/>
      <c r="D327" s="4"/>
      <c r="E327" s="4"/>
      <c r="F327" s="4"/>
      <c r="G327" s="4"/>
      <c r="H327" s="4"/>
      <c r="I327" s="4"/>
      <c r="J327" s="3"/>
      <c r="K327" s="10"/>
      <c r="L327" s="10"/>
      <c r="M327" s="29"/>
      <c r="N327" s="7"/>
      <c r="O327" s="6"/>
      <c r="P327" s="8"/>
      <c r="Q327" s="9"/>
      <c r="R327" s="15"/>
      <c r="S327" s="9"/>
      <c r="T327" s="6"/>
    </row>
    <row r="328" spans="1:20" ht="63" customHeight="1">
      <c r="A328" s="4">
        <f t="shared" si="4"/>
        <v>326</v>
      </c>
      <c r="B328" s="3"/>
      <c r="C328" s="4"/>
      <c r="D328" s="4"/>
      <c r="E328" s="4"/>
      <c r="F328" s="4"/>
      <c r="G328" s="4"/>
      <c r="H328" s="4"/>
      <c r="I328" s="4"/>
      <c r="J328" s="3"/>
      <c r="K328" s="10"/>
      <c r="L328" s="10"/>
      <c r="M328" s="29"/>
      <c r="N328" s="7"/>
      <c r="O328" s="6"/>
      <c r="P328" s="8"/>
      <c r="Q328" s="9"/>
      <c r="R328" s="15"/>
      <c r="S328" s="9"/>
      <c r="T328" s="6"/>
    </row>
    <row r="329" spans="1:20" ht="63" customHeight="1">
      <c r="A329" s="4">
        <f t="shared" si="4"/>
        <v>327</v>
      </c>
      <c r="B329" s="3"/>
      <c r="C329" s="4"/>
      <c r="D329" s="4"/>
      <c r="E329" s="4"/>
      <c r="F329" s="4"/>
      <c r="G329" s="4"/>
      <c r="H329" s="4"/>
      <c r="I329" s="4"/>
      <c r="J329" s="3"/>
      <c r="K329" s="10"/>
      <c r="L329" s="10"/>
      <c r="M329" s="29"/>
      <c r="N329" s="7"/>
      <c r="O329" s="6"/>
      <c r="P329" s="8"/>
      <c r="Q329" s="9"/>
      <c r="R329" s="15"/>
      <c r="S329" s="9"/>
      <c r="T329" s="6"/>
    </row>
    <row r="330" spans="1:20" ht="63" customHeight="1">
      <c r="A330" s="4">
        <f t="shared" si="4"/>
        <v>328</v>
      </c>
      <c r="B330" s="3"/>
      <c r="C330" s="4"/>
      <c r="D330" s="4"/>
      <c r="E330" s="4"/>
      <c r="F330" s="4"/>
      <c r="G330" s="4"/>
      <c r="H330" s="4"/>
      <c r="I330" s="4"/>
      <c r="J330" s="3"/>
      <c r="K330" s="10"/>
      <c r="L330" s="10"/>
      <c r="M330" s="29"/>
      <c r="N330" s="7"/>
      <c r="O330" s="6"/>
      <c r="P330" s="8"/>
      <c r="Q330" s="9"/>
      <c r="R330" s="15"/>
      <c r="S330" s="9"/>
      <c r="T330" s="6"/>
    </row>
    <row r="331" spans="1:20" ht="63" customHeight="1">
      <c r="A331" s="4">
        <f t="shared" si="4"/>
        <v>329</v>
      </c>
      <c r="B331" s="3"/>
      <c r="C331" s="4"/>
      <c r="D331" s="4"/>
      <c r="E331" s="4"/>
      <c r="F331" s="4"/>
      <c r="G331" s="4"/>
      <c r="H331" s="4"/>
      <c r="I331" s="4"/>
      <c r="J331" s="3"/>
      <c r="K331" s="10"/>
      <c r="L331" s="10"/>
      <c r="M331" s="29"/>
      <c r="N331" s="7"/>
      <c r="O331" s="6"/>
      <c r="P331" s="8"/>
      <c r="Q331" s="9"/>
      <c r="R331" s="15"/>
      <c r="S331" s="9"/>
      <c r="T331" s="6"/>
    </row>
    <row r="332" spans="1:20" ht="63" customHeight="1">
      <c r="A332" s="4">
        <f t="shared" ref="A332:A395" si="5">A331+1</f>
        <v>330</v>
      </c>
      <c r="B332" s="3"/>
      <c r="C332" s="4"/>
      <c r="D332" s="4"/>
      <c r="E332" s="4"/>
      <c r="F332" s="4"/>
      <c r="G332" s="4"/>
      <c r="H332" s="4"/>
      <c r="I332" s="4"/>
      <c r="J332" s="3"/>
      <c r="K332" s="10"/>
      <c r="L332" s="10"/>
      <c r="M332" s="29"/>
      <c r="N332" s="7"/>
      <c r="O332" s="6"/>
      <c r="P332" s="8"/>
      <c r="Q332" s="9"/>
      <c r="R332" s="15"/>
      <c r="S332" s="9"/>
      <c r="T332" s="6"/>
    </row>
    <row r="333" spans="1:20" ht="63" customHeight="1">
      <c r="A333" s="4">
        <f t="shared" si="5"/>
        <v>331</v>
      </c>
      <c r="B333" s="3"/>
      <c r="C333" s="4"/>
      <c r="D333" s="4"/>
      <c r="E333" s="4"/>
      <c r="F333" s="4"/>
      <c r="G333" s="4"/>
      <c r="H333" s="4"/>
      <c r="I333" s="4"/>
      <c r="J333" s="3"/>
      <c r="K333" s="10"/>
      <c r="L333" s="10"/>
      <c r="M333" s="29"/>
      <c r="N333" s="7"/>
      <c r="O333" s="6"/>
      <c r="P333" s="8"/>
      <c r="Q333" s="9"/>
      <c r="R333" s="15"/>
      <c r="S333" s="9"/>
      <c r="T333" s="6"/>
    </row>
    <row r="334" spans="1:20" ht="63" customHeight="1">
      <c r="A334" s="4">
        <f t="shared" si="5"/>
        <v>332</v>
      </c>
      <c r="B334" s="3"/>
      <c r="C334" s="4"/>
      <c r="D334" s="4"/>
      <c r="E334" s="4"/>
      <c r="F334" s="4"/>
      <c r="G334" s="4"/>
      <c r="H334" s="4"/>
      <c r="I334" s="4"/>
      <c r="J334" s="3"/>
      <c r="K334" s="10"/>
      <c r="L334" s="10"/>
      <c r="M334" s="29"/>
      <c r="N334" s="7"/>
      <c r="O334" s="6"/>
      <c r="P334" s="8"/>
      <c r="Q334" s="9"/>
      <c r="R334" s="15"/>
      <c r="S334" s="9"/>
      <c r="T334" s="6"/>
    </row>
    <row r="335" spans="1:20" ht="63" customHeight="1">
      <c r="A335" s="4">
        <f t="shared" si="5"/>
        <v>333</v>
      </c>
      <c r="B335" s="3"/>
      <c r="C335" s="4"/>
      <c r="D335" s="4"/>
      <c r="E335" s="4"/>
      <c r="F335" s="4"/>
      <c r="G335" s="4"/>
      <c r="H335" s="4"/>
      <c r="I335" s="4"/>
      <c r="J335" s="3"/>
      <c r="K335" s="10"/>
      <c r="L335" s="10"/>
      <c r="M335" s="29"/>
      <c r="N335" s="7"/>
      <c r="O335" s="6"/>
      <c r="P335" s="8"/>
      <c r="Q335" s="9"/>
      <c r="R335" s="15"/>
      <c r="S335" s="9"/>
      <c r="T335" s="6"/>
    </row>
    <row r="336" spans="1:20" ht="63" customHeight="1">
      <c r="A336" s="4">
        <f t="shared" si="5"/>
        <v>334</v>
      </c>
      <c r="B336" s="3"/>
      <c r="C336" s="4"/>
      <c r="D336" s="4"/>
      <c r="E336" s="4"/>
      <c r="F336" s="4"/>
      <c r="G336" s="4"/>
      <c r="H336" s="4"/>
      <c r="I336" s="4"/>
      <c r="J336" s="3"/>
      <c r="K336" s="10"/>
      <c r="L336" s="10"/>
      <c r="M336" s="29"/>
      <c r="N336" s="7"/>
      <c r="O336" s="6"/>
      <c r="P336" s="8"/>
      <c r="Q336" s="9"/>
      <c r="R336" s="15"/>
      <c r="S336" s="9"/>
      <c r="T336" s="6"/>
    </row>
    <row r="337" spans="1:20" ht="63" customHeight="1">
      <c r="A337" s="4">
        <f t="shared" si="5"/>
        <v>335</v>
      </c>
      <c r="B337" s="3"/>
      <c r="C337" s="4"/>
      <c r="D337" s="4"/>
      <c r="E337" s="4"/>
      <c r="F337" s="4"/>
      <c r="G337" s="4"/>
      <c r="H337" s="4"/>
      <c r="I337" s="4"/>
      <c r="J337" s="3"/>
      <c r="K337" s="10"/>
      <c r="L337" s="10"/>
      <c r="M337" s="29"/>
      <c r="N337" s="7"/>
      <c r="O337" s="6"/>
      <c r="P337" s="8"/>
      <c r="Q337" s="9"/>
      <c r="R337" s="15"/>
      <c r="S337" s="9"/>
      <c r="T337" s="6"/>
    </row>
    <row r="338" spans="1:20" ht="63" customHeight="1">
      <c r="A338" s="4">
        <f t="shared" si="5"/>
        <v>336</v>
      </c>
      <c r="B338" s="3"/>
      <c r="C338" s="4"/>
      <c r="D338" s="4"/>
      <c r="E338" s="4"/>
      <c r="F338" s="4"/>
      <c r="G338" s="4"/>
      <c r="H338" s="4"/>
      <c r="I338" s="4"/>
      <c r="J338" s="3"/>
      <c r="K338" s="10"/>
      <c r="L338" s="10"/>
      <c r="M338" s="29"/>
      <c r="N338" s="7"/>
      <c r="O338" s="6"/>
      <c r="P338" s="8"/>
      <c r="Q338" s="9"/>
      <c r="R338" s="15"/>
      <c r="S338" s="9"/>
      <c r="T338" s="6"/>
    </row>
    <row r="339" spans="1:20" ht="63" customHeight="1">
      <c r="A339" s="4">
        <f t="shared" si="5"/>
        <v>337</v>
      </c>
      <c r="B339" s="3"/>
      <c r="C339" s="4"/>
      <c r="D339" s="4"/>
      <c r="E339" s="4"/>
      <c r="F339" s="4"/>
      <c r="G339" s="4"/>
      <c r="H339" s="4"/>
      <c r="I339" s="4"/>
      <c r="J339" s="3"/>
      <c r="K339" s="10"/>
      <c r="L339" s="10"/>
      <c r="M339" s="29"/>
      <c r="N339" s="7"/>
      <c r="O339" s="6"/>
      <c r="P339" s="8"/>
      <c r="Q339" s="9"/>
      <c r="R339" s="15"/>
      <c r="S339" s="9"/>
      <c r="T339" s="6"/>
    </row>
    <row r="340" spans="1:20" ht="63" customHeight="1">
      <c r="A340" s="4">
        <f t="shared" si="5"/>
        <v>338</v>
      </c>
      <c r="B340" s="3"/>
      <c r="C340" s="4"/>
      <c r="D340" s="4"/>
      <c r="E340" s="4"/>
      <c r="F340" s="4"/>
      <c r="G340" s="4"/>
      <c r="H340" s="4"/>
      <c r="I340" s="4"/>
      <c r="J340" s="3"/>
      <c r="K340" s="10"/>
      <c r="L340" s="10"/>
      <c r="M340" s="29"/>
      <c r="N340" s="7"/>
      <c r="O340" s="6"/>
      <c r="P340" s="8"/>
      <c r="Q340" s="9"/>
      <c r="R340" s="15"/>
      <c r="S340" s="9"/>
      <c r="T340" s="6"/>
    </row>
    <row r="341" spans="1:20" ht="63" customHeight="1">
      <c r="A341" s="4">
        <f t="shared" si="5"/>
        <v>339</v>
      </c>
      <c r="B341" s="3"/>
      <c r="C341" s="4"/>
      <c r="D341" s="4"/>
      <c r="E341" s="4"/>
      <c r="F341" s="4"/>
      <c r="G341" s="4"/>
      <c r="H341" s="4"/>
      <c r="I341" s="4"/>
      <c r="J341" s="3"/>
      <c r="K341" s="10"/>
      <c r="L341" s="10"/>
      <c r="M341" s="29"/>
      <c r="N341" s="7"/>
      <c r="O341" s="6"/>
      <c r="P341" s="8"/>
      <c r="Q341" s="9"/>
      <c r="R341" s="15"/>
      <c r="S341" s="9"/>
      <c r="T341" s="6"/>
    </row>
    <row r="342" spans="1:20" ht="63" customHeight="1">
      <c r="A342" s="4">
        <f t="shared" si="5"/>
        <v>340</v>
      </c>
      <c r="B342" s="3"/>
      <c r="C342" s="4"/>
      <c r="D342" s="4"/>
      <c r="E342" s="4"/>
      <c r="F342" s="4"/>
      <c r="G342" s="4"/>
      <c r="H342" s="4"/>
      <c r="I342" s="4"/>
      <c r="J342" s="3"/>
      <c r="K342" s="10"/>
      <c r="L342" s="10"/>
      <c r="M342" s="29"/>
      <c r="N342" s="7"/>
      <c r="O342" s="6"/>
      <c r="P342" s="8"/>
      <c r="Q342" s="9"/>
      <c r="R342" s="15"/>
      <c r="S342" s="9"/>
      <c r="T342" s="6"/>
    </row>
    <row r="343" spans="1:20" ht="63" customHeight="1">
      <c r="A343" s="4">
        <f t="shared" si="5"/>
        <v>341</v>
      </c>
      <c r="B343" s="3"/>
      <c r="C343" s="4"/>
      <c r="D343" s="4"/>
      <c r="E343" s="4"/>
      <c r="F343" s="4"/>
      <c r="G343" s="4"/>
      <c r="H343" s="4"/>
      <c r="I343" s="4"/>
      <c r="J343" s="3"/>
      <c r="K343" s="10"/>
      <c r="L343" s="10"/>
      <c r="M343" s="29"/>
      <c r="N343" s="7"/>
      <c r="O343" s="6"/>
      <c r="P343" s="8"/>
      <c r="Q343" s="9"/>
      <c r="R343" s="15"/>
      <c r="S343" s="9"/>
      <c r="T343" s="6"/>
    </row>
    <row r="344" spans="1:20" ht="63" customHeight="1">
      <c r="A344" s="4">
        <f t="shared" si="5"/>
        <v>342</v>
      </c>
      <c r="B344" s="3"/>
      <c r="C344" s="4"/>
      <c r="D344" s="4"/>
      <c r="E344" s="4"/>
      <c r="F344" s="4"/>
      <c r="G344" s="4"/>
      <c r="H344" s="4"/>
      <c r="I344" s="4"/>
      <c r="J344" s="3"/>
      <c r="K344" s="10"/>
      <c r="L344" s="10"/>
      <c r="M344" s="29"/>
      <c r="N344" s="7"/>
      <c r="O344" s="6"/>
      <c r="P344" s="8"/>
      <c r="Q344" s="9"/>
      <c r="R344" s="15"/>
      <c r="S344" s="9"/>
      <c r="T344" s="6"/>
    </row>
    <row r="345" spans="1:20" ht="63" customHeight="1">
      <c r="A345" s="4">
        <f t="shared" si="5"/>
        <v>343</v>
      </c>
      <c r="B345" s="3"/>
      <c r="C345" s="4"/>
      <c r="D345" s="4"/>
      <c r="E345" s="4"/>
      <c r="F345" s="4"/>
      <c r="G345" s="4"/>
      <c r="H345" s="4"/>
      <c r="I345" s="4"/>
      <c r="J345" s="3"/>
      <c r="K345" s="10"/>
      <c r="L345" s="10"/>
      <c r="M345" s="29"/>
      <c r="N345" s="7"/>
      <c r="O345" s="6"/>
      <c r="P345" s="8"/>
      <c r="Q345" s="9"/>
      <c r="R345" s="15"/>
      <c r="S345" s="9"/>
      <c r="T345" s="6"/>
    </row>
    <row r="346" spans="1:20" ht="63" customHeight="1">
      <c r="A346" s="4">
        <f t="shared" si="5"/>
        <v>344</v>
      </c>
      <c r="B346" s="3"/>
      <c r="C346" s="4"/>
      <c r="D346" s="4"/>
      <c r="E346" s="4"/>
      <c r="F346" s="4"/>
      <c r="G346" s="4"/>
      <c r="H346" s="4"/>
      <c r="I346" s="4"/>
      <c r="J346" s="3"/>
      <c r="K346" s="10"/>
      <c r="L346" s="10"/>
      <c r="M346" s="29"/>
      <c r="N346" s="7"/>
      <c r="O346" s="6"/>
      <c r="P346" s="8"/>
      <c r="Q346" s="9"/>
      <c r="R346" s="15"/>
      <c r="S346" s="9"/>
      <c r="T346" s="6"/>
    </row>
    <row r="347" spans="1:20" ht="63" customHeight="1">
      <c r="A347" s="4">
        <f t="shared" si="5"/>
        <v>345</v>
      </c>
      <c r="B347" s="3"/>
      <c r="C347" s="4"/>
      <c r="D347" s="4"/>
      <c r="E347" s="4"/>
      <c r="F347" s="4"/>
      <c r="G347" s="4"/>
      <c r="H347" s="4"/>
      <c r="I347" s="4"/>
      <c r="J347" s="3"/>
      <c r="K347" s="10"/>
      <c r="L347" s="10"/>
      <c r="M347" s="29"/>
      <c r="N347" s="7"/>
      <c r="O347" s="6"/>
      <c r="P347" s="8"/>
      <c r="Q347" s="9"/>
      <c r="R347" s="15"/>
      <c r="S347" s="9"/>
      <c r="T347" s="6"/>
    </row>
    <row r="348" spans="1:20" ht="63" customHeight="1">
      <c r="A348" s="4">
        <f t="shared" si="5"/>
        <v>346</v>
      </c>
      <c r="B348" s="3"/>
      <c r="C348" s="4"/>
      <c r="D348" s="4"/>
      <c r="E348" s="4"/>
      <c r="F348" s="4"/>
      <c r="G348" s="4"/>
      <c r="H348" s="4"/>
      <c r="I348" s="4"/>
      <c r="J348" s="3"/>
      <c r="K348" s="10"/>
      <c r="L348" s="10"/>
      <c r="M348" s="29"/>
      <c r="N348" s="7"/>
      <c r="O348" s="6"/>
      <c r="P348" s="8"/>
      <c r="Q348" s="9"/>
      <c r="R348" s="15"/>
      <c r="S348" s="9"/>
      <c r="T348" s="6"/>
    </row>
    <row r="349" spans="1:20" ht="63" customHeight="1">
      <c r="A349" s="4">
        <f t="shared" si="5"/>
        <v>347</v>
      </c>
      <c r="B349" s="3"/>
      <c r="C349" s="4"/>
      <c r="D349" s="4"/>
      <c r="E349" s="4"/>
      <c r="F349" s="4"/>
      <c r="G349" s="4"/>
      <c r="H349" s="4"/>
      <c r="I349" s="4"/>
      <c r="J349" s="3"/>
      <c r="K349" s="10"/>
      <c r="L349" s="10"/>
      <c r="M349" s="29"/>
      <c r="N349" s="7"/>
      <c r="O349" s="6"/>
      <c r="P349" s="8"/>
      <c r="Q349" s="9"/>
      <c r="R349" s="15"/>
      <c r="S349" s="9"/>
      <c r="T349" s="6"/>
    </row>
    <row r="350" spans="1:20" ht="63" customHeight="1">
      <c r="A350" s="4">
        <f t="shared" si="5"/>
        <v>348</v>
      </c>
      <c r="B350" s="3"/>
      <c r="C350" s="4"/>
      <c r="D350" s="4"/>
      <c r="E350" s="4"/>
      <c r="F350" s="4"/>
      <c r="G350" s="4"/>
      <c r="H350" s="4"/>
      <c r="I350" s="4"/>
      <c r="J350" s="3"/>
      <c r="K350" s="10"/>
      <c r="L350" s="10"/>
      <c r="M350" s="29"/>
      <c r="N350" s="7"/>
      <c r="O350" s="6"/>
      <c r="P350" s="8"/>
      <c r="Q350" s="9"/>
      <c r="R350" s="15"/>
      <c r="S350" s="9"/>
      <c r="T350" s="6"/>
    </row>
    <row r="351" spans="1:20" ht="63" customHeight="1">
      <c r="A351" s="4">
        <f t="shared" si="5"/>
        <v>349</v>
      </c>
      <c r="B351" s="3"/>
      <c r="C351" s="4"/>
      <c r="D351" s="4"/>
      <c r="E351" s="4"/>
      <c r="F351" s="4"/>
      <c r="G351" s="4"/>
      <c r="H351" s="4"/>
      <c r="I351" s="4"/>
      <c r="J351" s="3"/>
      <c r="K351" s="10"/>
      <c r="L351" s="10"/>
      <c r="M351" s="29"/>
      <c r="N351" s="7"/>
      <c r="O351" s="6"/>
      <c r="P351" s="8"/>
      <c r="Q351" s="9"/>
      <c r="R351" s="15"/>
      <c r="S351" s="9"/>
      <c r="T351" s="6"/>
    </row>
    <row r="352" spans="1:20" ht="63" customHeight="1">
      <c r="A352" s="4">
        <f t="shared" si="5"/>
        <v>350</v>
      </c>
      <c r="B352" s="3"/>
      <c r="C352" s="4"/>
      <c r="D352" s="4"/>
      <c r="E352" s="4"/>
      <c r="F352" s="4"/>
      <c r="G352" s="4"/>
      <c r="H352" s="4"/>
      <c r="I352" s="4"/>
      <c r="J352" s="3"/>
      <c r="K352" s="10"/>
      <c r="L352" s="10"/>
      <c r="M352" s="29"/>
      <c r="N352" s="7"/>
      <c r="O352" s="6"/>
      <c r="P352" s="8"/>
      <c r="Q352" s="9"/>
      <c r="R352" s="15"/>
      <c r="S352" s="9"/>
      <c r="T352" s="6"/>
    </row>
    <row r="353" spans="1:20" ht="63" customHeight="1">
      <c r="A353" s="4">
        <f t="shared" si="5"/>
        <v>351</v>
      </c>
      <c r="B353" s="3"/>
      <c r="C353" s="4"/>
      <c r="D353" s="4"/>
      <c r="E353" s="4"/>
      <c r="F353" s="4"/>
      <c r="G353" s="4"/>
      <c r="H353" s="4"/>
      <c r="I353" s="4"/>
      <c r="J353" s="3"/>
      <c r="K353" s="10"/>
      <c r="L353" s="10"/>
      <c r="M353" s="29"/>
      <c r="N353" s="7"/>
      <c r="O353" s="6"/>
      <c r="P353" s="8"/>
      <c r="Q353" s="9"/>
      <c r="R353" s="15"/>
      <c r="S353" s="9"/>
      <c r="T353" s="6"/>
    </row>
    <row r="354" spans="1:20" ht="63" customHeight="1">
      <c r="A354" s="4">
        <f t="shared" si="5"/>
        <v>352</v>
      </c>
      <c r="B354" s="3"/>
      <c r="C354" s="4"/>
      <c r="D354" s="4"/>
      <c r="E354" s="4"/>
      <c r="F354" s="4"/>
      <c r="G354" s="4"/>
      <c r="H354" s="4"/>
      <c r="I354" s="4"/>
      <c r="J354" s="3"/>
      <c r="K354" s="10"/>
      <c r="L354" s="10"/>
      <c r="M354" s="29"/>
      <c r="N354" s="7"/>
      <c r="O354" s="6"/>
      <c r="P354" s="8"/>
      <c r="Q354" s="9"/>
      <c r="R354" s="15"/>
      <c r="S354" s="9"/>
      <c r="T354" s="6"/>
    </row>
    <row r="355" spans="1:20" ht="63" customHeight="1">
      <c r="A355" s="4">
        <f t="shared" si="5"/>
        <v>353</v>
      </c>
      <c r="B355" s="3"/>
      <c r="C355" s="4"/>
      <c r="D355" s="4"/>
      <c r="E355" s="4"/>
      <c r="F355" s="4"/>
      <c r="G355" s="4"/>
      <c r="H355" s="4"/>
      <c r="I355" s="4"/>
      <c r="J355" s="3"/>
      <c r="K355" s="10"/>
      <c r="L355" s="10"/>
      <c r="M355" s="29"/>
      <c r="N355" s="7"/>
      <c r="O355" s="6"/>
      <c r="P355" s="8"/>
      <c r="Q355" s="9"/>
      <c r="R355" s="15"/>
      <c r="S355" s="9"/>
      <c r="T355" s="6"/>
    </row>
    <row r="356" spans="1:20" ht="63" customHeight="1">
      <c r="A356" s="4">
        <f t="shared" si="5"/>
        <v>354</v>
      </c>
      <c r="B356" s="3"/>
      <c r="C356" s="4"/>
      <c r="D356" s="4"/>
      <c r="E356" s="4"/>
      <c r="F356" s="4"/>
      <c r="G356" s="4"/>
      <c r="H356" s="4"/>
      <c r="I356" s="4"/>
      <c r="J356" s="3"/>
      <c r="K356" s="10"/>
      <c r="L356" s="10"/>
      <c r="M356" s="29"/>
      <c r="N356" s="7"/>
      <c r="O356" s="6"/>
      <c r="P356" s="8"/>
      <c r="Q356" s="9"/>
      <c r="R356" s="15"/>
      <c r="S356" s="9"/>
      <c r="T356" s="6"/>
    </row>
    <row r="357" spans="1:20" ht="63" customHeight="1">
      <c r="A357" s="4">
        <f t="shared" si="5"/>
        <v>355</v>
      </c>
      <c r="B357" s="3"/>
      <c r="C357" s="4"/>
      <c r="D357" s="4"/>
      <c r="E357" s="4"/>
      <c r="F357" s="4"/>
      <c r="G357" s="4"/>
      <c r="H357" s="4"/>
      <c r="I357" s="4"/>
      <c r="J357" s="3"/>
      <c r="K357" s="10"/>
      <c r="L357" s="10"/>
      <c r="M357" s="29"/>
      <c r="N357" s="7"/>
      <c r="O357" s="6"/>
      <c r="P357" s="8"/>
      <c r="Q357" s="9"/>
      <c r="R357" s="15"/>
      <c r="S357" s="9"/>
      <c r="T357" s="6"/>
    </row>
    <row r="358" spans="1:20" ht="63" customHeight="1">
      <c r="A358" s="4">
        <f t="shared" si="5"/>
        <v>356</v>
      </c>
      <c r="B358" s="3"/>
      <c r="C358" s="4"/>
      <c r="D358" s="4"/>
      <c r="E358" s="4"/>
      <c r="F358" s="4"/>
      <c r="G358" s="4"/>
      <c r="H358" s="4"/>
      <c r="I358" s="4"/>
      <c r="J358" s="3"/>
      <c r="K358" s="10"/>
      <c r="L358" s="10"/>
      <c r="M358" s="29"/>
      <c r="N358" s="7"/>
      <c r="O358" s="6"/>
      <c r="P358" s="8"/>
      <c r="Q358" s="9"/>
      <c r="R358" s="15"/>
      <c r="S358" s="9"/>
      <c r="T358" s="6"/>
    </row>
    <row r="359" spans="1:20" ht="63" customHeight="1">
      <c r="A359" s="4">
        <f t="shared" si="5"/>
        <v>357</v>
      </c>
      <c r="B359" s="3"/>
      <c r="C359" s="4"/>
      <c r="D359" s="4"/>
      <c r="E359" s="4"/>
      <c r="F359" s="4"/>
      <c r="G359" s="4"/>
      <c r="H359" s="4"/>
      <c r="I359" s="4"/>
      <c r="J359" s="3"/>
      <c r="K359" s="10"/>
      <c r="L359" s="10"/>
      <c r="M359" s="29"/>
      <c r="N359" s="7"/>
      <c r="O359" s="6"/>
      <c r="P359" s="8"/>
      <c r="Q359" s="9"/>
      <c r="R359" s="15"/>
      <c r="S359" s="9"/>
      <c r="T359" s="6"/>
    </row>
    <row r="360" spans="1:20" ht="63" customHeight="1">
      <c r="A360" s="4">
        <f t="shared" si="5"/>
        <v>358</v>
      </c>
      <c r="B360" s="3"/>
      <c r="C360" s="4"/>
      <c r="D360" s="4"/>
      <c r="E360" s="4"/>
      <c r="F360" s="4"/>
      <c r="G360" s="4"/>
      <c r="H360" s="4"/>
      <c r="I360" s="4"/>
      <c r="J360" s="3"/>
      <c r="K360" s="10"/>
      <c r="L360" s="10"/>
      <c r="M360" s="29"/>
      <c r="N360" s="7"/>
      <c r="O360" s="6"/>
      <c r="P360" s="8"/>
      <c r="Q360" s="9"/>
      <c r="R360" s="15"/>
      <c r="S360" s="9"/>
      <c r="T360" s="6"/>
    </row>
    <row r="361" spans="1:20" ht="63" customHeight="1">
      <c r="A361" s="4">
        <f t="shared" si="5"/>
        <v>359</v>
      </c>
      <c r="B361" s="3"/>
      <c r="C361" s="4"/>
      <c r="D361" s="4"/>
      <c r="E361" s="4"/>
      <c r="F361" s="4"/>
      <c r="G361" s="4"/>
      <c r="H361" s="4"/>
      <c r="I361" s="4"/>
      <c r="J361" s="3"/>
      <c r="K361" s="10"/>
      <c r="L361" s="10"/>
      <c r="M361" s="29"/>
      <c r="N361" s="7"/>
      <c r="O361" s="6"/>
      <c r="P361" s="8"/>
      <c r="Q361" s="9"/>
      <c r="R361" s="15"/>
      <c r="S361" s="9"/>
      <c r="T361" s="6"/>
    </row>
    <row r="362" spans="1:20" ht="63" customHeight="1">
      <c r="A362" s="4">
        <f t="shared" si="5"/>
        <v>360</v>
      </c>
      <c r="B362" s="3"/>
      <c r="C362" s="4"/>
      <c r="D362" s="4"/>
      <c r="E362" s="4"/>
      <c r="F362" s="4"/>
      <c r="G362" s="4"/>
      <c r="H362" s="4"/>
      <c r="I362" s="4"/>
      <c r="J362" s="3"/>
      <c r="K362" s="10"/>
      <c r="L362" s="10"/>
      <c r="M362" s="29"/>
      <c r="N362" s="7"/>
      <c r="O362" s="6"/>
      <c r="P362" s="8"/>
      <c r="Q362" s="9"/>
      <c r="R362" s="15"/>
      <c r="S362" s="9"/>
      <c r="T362" s="6"/>
    </row>
    <row r="363" spans="1:20" ht="63" customHeight="1">
      <c r="A363" s="4">
        <f t="shared" si="5"/>
        <v>361</v>
      </c>
      <c r="B363" s="3"/>
      <c r="C363" s="4"/>
      <c r="D363" s="4"/>
      <c r="E363" s="4"/>
      <c r="F363" s="4"/>
      <c r="G363" s="4"/>
      <c r="H363" s="4"/>
      <c r="I363" s="4"/>
      <c r="J363" s="3"/>
      <c r="K363" s="10"/>
      <c r="L363" s="10"/>
      <c r="M363" s="29"/>
      <c r="N363" s="7"/>
      <c r="O363" s="6"/>
      <c r="P363" s="8"/>
      <c r="Q363" s="9"/>
      <c r="R363" s="15"/>
      <c r="S363" s="9"/>
      <c r="T363" s="6"/>
    </row>
    <row r="364" spans="1:20" ht="63" customHeight="1">
      <c r="A364" s="4">
        <f t="shared" si="5"/>
        <v>362</v>
      </c>
      <c r="B364" s="3"/>
      <c r="C364" s="4"/>
      <c r="D364" s="4"/>
      <c r="E364" s="4"/>
      <c r="F364" s="4"/>
      <c r="G364" s="4"/>
      <c r="H364" s="4"/>
      <c r="I364" s="4"/>
      <c r="J364" s="3"/>
      <c r="K364" s="10"/>
      <c r="L364" s="10"/>
      <c r="M364" s="29"/>
      <c r="N364" s="7"/>
      <c r="O364" s="6"/>
      <c r="P364" s="8"/>
      <c r="Q364" s="9"/>
      <c r="R364" s="15"/>
      <c r="S364" s="9"/>
      <c r="T364" s="6"/>
    </row>
    <row r="365" spans="1:20" ht="63" customHeight="1">
      <c r="A365" s="4">
        <f t="shared" si="5"/>
        <v>363</v>
      </c>
      <c r="B365" s="3"/>
      <c r="C365" s="4"/>
      <c r="D365" s="4"/>
      <c r="E365" s="4"/>
      <c r="F365" s="4"/>
      <c r="G365" s="4"/>
      <c r="H365" s="4"/>
      <c r="I365" s="4"/>
      <c r="J365" s="3"/>
      <c r="K365" s="10"/>
      <c r="L365" s="10"/>
      <c r="M365" s="29"/>
      <c r="N365" s="7"/>
      <c r="O365" s="6"/>
      <c r="P365" s="8"/>
      <c r="Q365" s="9"/>
      <c r="R365" s="15"/>
      <c r="S365" s="9"/>
      <c r="T365" s="6"/>
    </row>
    <row r="366" spans="1:20" ht="63" customHeight="1">
      <c r="A366" s="4">
        <f t="shared" si="5"/>
        <v>364</v>
      </c>
      <c r="B366" s="3"/>
      <c r="C366" s="4"/>
      <c r="D366" s="4"/>
      <c r="E366" s="4"/>
      <c r="F366" s="4"/>
      <c r="G366" s="4"/>
      <c r="H366" s="4"/>
      <c r="I366" s="4"/>
      <c r="J366" s="3"/>
      <c r="K366" s="10"/>
      <c r="L366" s="10"/>
      <c r="M366" s="29"/>
      <c r="N366" s="7"/>
      <c r="O366" s="6"/>
      <c r="P366" s="8"/>
      <c r="Q366" s="9"/>
      <c r="R366" s="15"/>
      <c r="S366" s="9"/>
      <c r="T366" s="6"/>
    </row>
    <row r="367" spans="1:20" ht="63" customHeight="1">
      <c r="A367" s="4">
        <f t="shared" si="5"/>
        <v>365</v>
      </c>
      <c r="B367" s="3"/>
      <c r="C367" s="4"/>
      <c r="D367" s="4"/>
      <c r="E367" s="4"/>
      <c r="F367" s="4"/>
      <c r="G367" s="4"/>
      <c r="H367" s="4"/>
      <c r="I367" s="4"/>
      <c r="J367" s="3"/>
      <c r="K367" s="10"/>
      <c r="L367" s="10"/>
      <c r="M367" s="29"/>
      <c r="N367" s="7"/>
      <c r="O367" s="6"/>
      <c r="P367" s="8"/>
      <c r="Q367" s="9"/>
      <c r="R367" s="15"/>
      <c r="S367" s="9"/>
      <c r="T367" s="6"/>
    </row>
    <row r="368" spans="1:20" ht="63" customHeight="1">
      <c r="A368" s="4">
        <f t="shared" si="5"/>
        <v>366</v>
      </c>
      <c r="B368" s="3"/>
      <c r="C368" s="4"/>
      <c r="D368" s="4"/>
      <c r="E368" s="4"/>
      <c r="F368" s="4"/>
      <c r="G368" s="4"/>
      <c r="H368" s="4"/>
      <c r="I368" s="4"/>
      <c r="J368" s="3"/>
      <c r="K368" s="10"/>
      <c r="L368" s="10"/>
      <c r="M368" s="29"/>
      <c r="N368" s="7"/>
      <c r="O368" s="6"/>
      <c r="P368" s="8"/>
      <c r="Q368" s="9"/>
      <c r="R368" s="15"/>
      <c r="S368" s="9"/>
      <c r="T368" s="6"/>
    </row>
    <row r="369" spans="1:20" ht="63" customHeight="1">
      <c r="A369" s="4">
        <f t="shared" si="5"/>
        <v>367</v>
      </c>
      <c r="B369" s="3"/>
      <c r="C369" s="4"/>
      <c r="D369" s="4"/>
      <c r="E369" s="4"/>
      <c r="F369" s="4"/>
      <c r="G369" s="4"/>
      <c r="H369" s="4"/>
      <c r="I369" s="4"/>
      <c r="J369" s="3"/>
      <c r="K369" s="10"/>
      <c r="L369" s="10"/>
      <c r="M369" s="29"/>
      <c r="N369" s="7"/>
      <c r="O369" s="6"/>
      <c r="P369" s="8"/>
      <c r="Q369" s="9"/>
      <c r="R369" s="15"/>
      <c r="S369" s="9"/>
      <c r="T369" s="6"/>
    </row>
    <row r="370" spans="1:20" ht="63" customHeight="1">
      <c r="A370" s="4">
        <f t="shared" si="5"/>
        <v>368</v>
      </c>
      <c r="B370" s="3"/>
      <c r="C370" s="4"/>
      <c r="D370" s="4"/>
      <c r="E370" s="4"/>
      <c r="F370" s="4"/>
      <c r="G370" s="4"/>
      <c r="H370" s="4"/>
      <c r="I370" s="4"/>
      <c r="J370" s="3"/>
      <c r="K370" s="10"/>
      <c r="L370" s="10"/>
      <c r="M370" s="29"/>
      <c r="N370" s="7"/>
      <c r="O370" s="6"/>
      <c r="P370" s="8"/>
      <c r="Q370" s="9"/>
      <c r="R370" s="15"/>
      <c r="S370" s="9"/>
      <c r="T370" s="6"/>
    </row>
    <row r="371" spans="1:20" ht="63" customHeight="1">
      <c r="A371" s="4">
        <f t="shared" si="5"/>
        <v>369</v>
      </c>
      <c r="B371" s="3"/>
      <c r="C371" s="4"/>
      <c r="D371" s="4"/>
      <c r="E371" s="4"/>
      <c r="F371" s="4"/>
      <c r="G371" s="4"/>
      <c r="H371" s="4"/>
      <c r="I371" s="4"/>
      <c r="J371" s="3"/>
      <c r="K371" s="10"/>
      <c r="L371" s="10"/>
      <c r="M371" s="29"/>
      <c r="N371" s="7"/>
      <c r="O371" s="6"/>
      <c r="P371" s="8"/>
      <c r="Q371" s="9"/>
      <c r="R371" s="15"/>
      <c r="S371" s="9"/>
      <c r="T371" s="6"/>
    </row>
    <row r="372" spans="1:20" ht="63" customHeight="1">
      <c r="A372" s="4">
        <f t="shared" si="5"/>
        <v>370</v>
      </c>
      <c r="B372" s="3"/>
      <c r="C372" s="4"/>
      <c r="D372" s="4"/>
      <c r="E372" s="4"/>
      <c r="F372" s="4"/>
      <c r="G372" s="4"/>
      <c r="H372" s="4"/>
      <c r="I372" s="4"/>
      <c r="J372" s="3"/>
      <c r="K372" s="10"/>
      <c r="L372" s="10"/>
      <c r="M372" s="29"/>
      <c r="N372" s="7"/>
      <c r="O372" s="6"/>
      <c r="P372" s="8"/>
      <c r="Q372" s="9"/>
      <c r="R372" s="15"/>
      <c r="S372" s="9"/>
      <c r="T372" s="6"/>
    </row>
    <row r="373" spans="1:20" ht="63" customHeight="1">
      <c r="A373" s="4">
        <f t="shared" si="5"/>
        <v>371</v>
      </c>
      <c r="B373" s="3"/>
      <c r="C373" s="4"/>
      <c r="D373" s="4"/>
      <c r="E373" s="4"/>
      <c r="F373" s="4"/>
      <c r="G373" s="4"/>
      <c r="H373" s="4"/>
      <c r="I373" s="4"/>
      <c r="J373" s="3"/>
      <c r="K373" s="10"/>
      <c r="L373" s="10"/>
      <c r="M373" s="29"/>
      <c r="N373" s="7"/>
      <c r="O373" s="6"/>
      <c r="P373" s="8"/>
      <c r="Q373" s="9"/>
      <c r="R373" s="15"/>
      <c r="S373" s="9"/>
      <c r="T373" s="6"/>
    </row>
    <row r="374" spans="1:20" ht="63" customHeight="1">
      <c r="A374" s="4">
        <f t="shared" si="5"/>
        <v>372</v>
      </c>
      <c r="B374" s="3"/>
      <c r="C374" s="4"/>
      <c r="D374" s="4"/>
      <c r="E374" s="4"/>
      <c r="F374" s="4"/>
      <c r="G374" s="4"/>
      <c r="H374" s="4"/>
      <c r="I374" s="4"/>
      <c r="J374" s="3"/>
      <c r="K374" s="10"/>
      <c r="L374" s="10"/>
      <c r="M374" s="29"/>
      <c r="N374" s="7"/>
      <c r="O374" s="6"/>
      <c r="P374" s="8"/>
      <c r="Q374" s="9"/>
      <c r="R374" s="15"/>
      <c r="S374" s="9"/>
      <c r="T374" s="6"/>
    </row>
    <row r="375" spans="1:20" ht="63" customHeight="1">
      <c r="A375" s="4">
        <f t="shared" si="5"/>
        <v>373</v>
      </c>
      <c r="B375" s="3"/>
      <c r="C375" s="4"/>
      <c r="D375" s="4"/>
      <c r="E375" s="4"/>
      <c r="F375" s="4"/>
      <c r="G375" s="4"/>
      <c r="H375" s="4"/>
      <c r="I375" s="4"/>
      <c r="J375" s="3"/>
      <c r="K375" s="10"/>
      <c r="L375" s="10"/>
      <c r="M375" s="29"/>
      <c r="N375" s="7"/>
      <c r="O375" s="6"/>
      <c r="P375" s="8"/>
      <c r="Q375" s="9"/>
      <c r="R375" s="15"/>
      <c r="S375" s="9"/>
      <c r="T375" s="6"/>
    </row>
    <row r="376" spans="1:20" ht="63" customHeight="1">
      <c r="A376" s="4">
        <f t="shared" si="5"/>
        <v>374</v>
      </c>
      <c r="B376" s="3"/>
      <c r="C376" s="4"/>
      <c r="D376" s="4"/>
      <c r="E376" s="4"/>
      <c r="F376" s="4"/>
      <c r="G376" s="4"/>
      <c r="H376" s="4"/>
      <c r="I376" s="4"/>
      <c r="J376" s="3"/>
      <c r="K376" s="10"/>
      <c r="L376" s="10"/>
      <c r="M376" s="29"/>
      <c r="N376" s="7"/>
      <c r="O376" s="6"/>
      <c r="P376" s="8"/>
      <c r="Q376" s="9"/>
      <c r="R376" s="15"/>
      <c r="S376" s="9"/>
      <c r="T376" s="6"/>
    </row>
    <row r="377" spans="1:20" ht="63" customHeight="1">
      <c r="A377" s="4">
        <f t="shared" si="5"/>
        <v>375</v>
      </c>
      <c r="B377" s="3"/>
      <c r="C377" s="4"/>
      <c r="D377" s="4"/>
      <c r="E377" s="4"/>
      <c r="F377" s="4"/>
      <c r="G377" s="4"/>
      <c r="H377" s="4"/>
      <c r="I377" s="4"/>
      <c r="J377" s="3"/>
      <c r="K377" s="10"/>
      <c r="L377" s="10"/>
      <c r="M377" s="29"/>
      <c r="N377" s="7"/>
      <c r="O377" s="6"/>
      <c r="P377" s="8"/>
      <c r="Q377" s="9"/>
      <c r="R377" s="15"/>
      <c r="S377" s="9"/>
      <c r="T377" s="6"/>
    </row>
    <row r="378" spans="1:20" ht="63" customHeight="1">
      <c r="A378" s="4">
        <f t="shared" si="5"/>
        <v>376</v>
      </c>
      <c r="B378" s="3"/>
      <c r="C378" s="4"/>
      <c r="D378" s="4"/>
      <c r="E378" s="4"/>
      <c r="F378" s="4"/>
      <c r="G378" s="4"/>
      <c r="H378" s="4"/>
      <c r="I378" s="4"/>
      <c r="J378" s="3"/>
      <c r="K378" s="10"/>
      <c r="L378" s="10"/>
      <c r="M378" s="29"/>
      <c r="N378" s="7"/>
      <c r="O378" s="6"/>
      <c r="P378" s="8"/>
      <c r="Q378" s="9"/>
      <c r="R378" s="15"/>
      <c r="S378" s="9"/>
      <c r="T378" s="6"/>
    </row>
    <row r="379" spans="1:20" ht="63" customHeight="1">
      <c r="A379" s="4">
        <f t="shared" si="5"/>
        <v>377</v>
      </c>
      <c r="B379" s="3"/>
      <c r="C379" s="4"/>
      <c r="D379" s="4"/>
      <c r="E379" s="4"/>
      <c r="F379" s="4"/>
      <c r="G379" s="4"/>
      <c r="H379" s="4"/>
      <c r="I379" s="4"/>
      <c r="J379" s="3"/>
      <c r="K379" s="10"/>
      <c r="L379" s="10"/>
      <c r="M379" s="29"/>
      <c r="N379" s="7"/>
      <c r="O379" s="6"/>
      <c r="P379" s="8"/>
      <c r="Q379" s="9"/>
      <c r="R379" s="15"/>
      <c r="S379" s="9"/>
      <c r="T379" s="6"/>
    </row>
    <row r="380" spans="1:20" ht="63" customHeight="1">
      <c r="A380" s="4">
        <f t="shared" si="5"/>
        <v>378</v>
      </c>
      <c r="B380" s="3"/>
      <c r="C380" s="4"/>
      <c r="D380" s="4"/>
      <c r="E380" s="4"/>
      <c r="F380" s="4"/>
      <c r="G380" s="4"/>
      <c r="H380" s="4"/>
      <c r="I380" s="4"/>
      <c r="J380" s="3"/>
      <c r="K380" s="10"/>
      <c r="L380" s="10"/>
      <c r="M380" s="29"/>
      <c r="N380" s="7"/>
      <c r="O380" s="6"/>
      <c r="P380" s="8"/>
      <c r="Q380" s="9"/>
      <c r="R380" s="15"/>
      <c r="S380" s="9"/>
      <c r="T380" s="6"/>
    </row>
    <row r="381" spans="1:20" ht="63" customHeight="1">
      <c r="A381" s="4">
        <f t="shared" si="5"/>
        <v>379</v>
      </c>
      <c r="B381" s="3"/>
      <c r="C381" s="4"/>
      <c r="D381" s="4"/>
      <c r="E381" s="4"/>
      <c r="F381" s="4"/>
      <c r="G381" s="4"/>
      <c r="H381" s="4"/>
      <c r="I381" s="4"/>
      <c r="J381" s="3"/>
      <c r="K381" s="10"/>
      <c r="L381" s="10"/>
      <c r="M381" s="29"/>
      <c r="N381" s="7"/>
      <c r="O381" s="6"/>
      <c r="P381" s="8"/>
      <c r="Q381" s="9"/>
      <c r="R381" s="15"/>
      <c r="S381" s="9"/>
      <c r="T381" s="6"/>
    </row>
    <row r="382" spans="1:20" ht="63" customHeight="1">
      <c r="A382" s="4">
        <f t="shared" si="5"/>
        <v>380</v>
      </c>
      <c r="B382" s="3"/>
      <c r="C382" s="4"/>
      <c r="D382" s="4"/>
      <c r="E382" s="4"/>
      <c r="F382" s="4"/>
      <c r="G382" s="4"/>
      <c r="H382" s="4"/>
      <c r="I382" s="4"/>
      <c r="J382" s="3"/>
      <c r="K382" s="10"/>
      <c r="L382" s="10"/>
      <c r="M382" s="29"/>
      <c r="N382" s="7"/>
      <c r="O382" s="6"/>
      <c r="P382" s="8"/>
      <c r="Q382" s="9"/>
      <c r="R382" s="15"/>
      <c r="S382" s="9"/>
      <c r="T382" s="6"/>
    </row>
    <row r="383" spans="1:20" ht="63" customHeight="1">
      <c r="A383" s="4">
        <f t="shared" si="5"/>
        <v>381</v>
      </c>
      <c r="B383" s="3"/>
      <c r="C383" s="4"/>
      <c r="D383" s="4"/>
      <c r="E383" s="4"/>
      <c r="F383" s="4"/>
      <c r="G383" s="4"/>
      <c r="H383" s="4"/>
      <c r="I383" s="4"/>
      <c r="J383" s="3"/>
      <c r="K383" s="10"/>
      <c r="L383" s="10"/>
      <c r="M383" s="29"/>
      <c r="N383" s="7"/>
      <c r="O383" s="6"/>
      <c r="P383" s="8"/>
      <c r="Q383" s="9"/>
      <c r="R383" s="15"/>
      <c r="S383" s="9"/>
      <c r="T383" s="6"/>
    </row>
    <row r="384" spans="1:20" ht="63" customHeight="1">
      <c r="A384" s="4">
        <f t="shared" si="5"/>
        <v>382</v>
      </c>
      <c r="B384" s="3"/>
      <c r="C384" s="4"/>
      <c r="D384" s="4"/>
      <c r="E384" s="4"/>
      <c r="F384" s="4"/>
      <c r="G384" s="4"/>
      <c r="H384" s="4"/>
      <c r="I384" s="4"/>
      <c r="J384" s="3"/>
      <c r="K384" s="10"/>
      <c r="L384" s="10"/>
      <c r="M384" s="29"/>
      <c r="N384" s="7"/>
      <c r="O384" s="6"/>
      <c r="P384" s="8"/>
      <c r="Q384" s="9"/>
      <c r="R384" s="15"/>
      <c r="S384" s="9"/>
      <c r="T384" s="6"/>
    </row>
    <row r="385" spans="1:20" ht="63" customHeight="1">
      <c r="A385" s="4">
        <f t="shared" si="5"/>
        <v>383</v>
      </c>
      <c r="B385" s="3"/>
      <c r="C385" s="4"/>
      <c r="D385" s="4"/>
      <c r="E385" s="4"/>
      <c r="F385" s="4"/>
      <c r="G385" s="4"/>
      <c r="H385" s="4"/>
      <c r="I385" s="4"/>
      <c r="J385" s="3"/>
      <c r="K385" s="10"/>
      <c r="L385" s="10"/>
      <c r="M385" s="29"/>
      <c r="N385" s="7"/>
      <c r="O385" s="6"/>
      <c r="P385" s="8"/>
      <c r="Q385" s="9"/>
      <c r="R385" s="15"/>
      <c r="S385" s="9"/>
      <c r="T385" s="6"/>
    </row>
    <row r="386" spans="1:20" ht="63" customHeight="1">
      <c r="A386" s="4">
        <f t="shared" si="5"/>
        <v>384</v>
      </c>
      <c r="B386" s="3"/>
      <c r="C386" s="4"/>
      <c r="D386" s="4"/>
      <c r="E386" s="4"/>
      <c r="F386" s="4"/>
      <c r="G386" s="4"/>
      <c r="H386" s="4"/>
      <c r="I386" s="4"/>
      <c r="J386" s="3"/>
      <c r="K386" s="10"/>
      <c r="L386" s="10"/>
      <c r="M386" s="29"/>
      <c r="N386" s="7"/>
      <c r="O386" s="6"/>
      <c r="P386" s="8"/>
      <c r="Q386" s="9"/>
      <c r="R386" s="15"/>
      <c r="S386" s="9"/>
      <c r="T386" s="6"/>
    </row>
    <row r="387" spans="1:20" ht="63" customHeight="1">
      <c r="A387" s="4">
        <f t="shared" si="5"/>
        <v>385</v>
      </c>
      <c r="B387" s="3"/>
      <c r="C387" s="4"/>
      <c r="D387" s="4"/>
      <c r="E387" s="4"/>
      <c r="F387" s="4"/>
      <c r="G387" s="4"/>
      <c r="H387" s="4"/>
      <c r="I387" s="4"/>
      <c r="J387" s="3"/>
      <c r="K387" s="10"/>
      <c r="L387" s="10"/>
      <c r="M387" s="29"/>
      <c r="N387" s="7"/>
      <c r="O387" s="6"/>
      <c r="P387" s="8"/>
      <c r="Q387" s="9"/>
      <c r="R387" s="15"/>
      <c r="S387" s="9"/>
      <c r="T387" s="6"/>
    </row>
    <row r="388" spans="1:20" ht="63" customHeight="1">
      <c r="A388" s="4">
        <f t="shared" si="5"/>
        <v>386</v>
      </c>
      <c r="B388" s="3"/>
      <c r="C388" s="4"/>
      <c r="D388" s="4"/>
      <c r="E388" s="4"/>
      <c r="F388" s="4"/>
      <c r="G388" s="4"/>
      <c r="H388" s="4"/>
      <c r="I388" s="4"/>
      <c r="J388" s="3"/>
      <c r="K388" s="10"/>
      <c r="L388" s="10"/>
      <c r="M388" s="29"/>
      <c r="N388" s="7"/>
      <c r="O388" s="6"/>
      <c r="P388" s="8"/>
      <c r="Q388" s="9"/>
      <c r="R388" s="15"/>
      <c r="S388" s="9"/>
      <c r="T388" s="6"/>
    </row>
    <row r="389" spans="1:20" ht="63" customHeight="1">
      <c r="A389" s="4">
        <f t="shared" si="5"/>
        <v>387</v>
      </c>
      <c r="B389" s="3"/>
      <c r="C389" s="4"/>
      <c r="D389" s="4"/>
      <c r="E389" s="4"/>
      <c r="F389" s="4"/>
      <c r="G389" s="4"/>
      <c r="H389" s="4"/>
      <c r="I389" s="4"/>
      <c r="J389" s="3"/>
      <c r="K389" s="10"/>
      <c r="L389" s="10"/>
      <c r="M389" s="29"/>
      <c r="N389" s="7"/>
      <c r="O389" s="6"/>
      <c r="P389" s="8"/>
      <c r="Q389" s="9"/>
      <c r="R389" s="15"/>
      <c r="S389" s="9"/>
      <c r="T389" s="6"/>
    </row>
    <row r="390" spans="1:20" ht="63" customHeight="1">
      <c r="A390" s="4">
        <f t="shared" si="5"/>
        <v>388</v>
      </c>
      <c r="B390" s="3"/>
      <c r="C390" s="4"/>
      <c r="D390" s="4"/>
      <c r="E390" s="4"/>
      <c r="F390" s="4"/>
      <c r="G390" s="4"/>
      <c r="H390" s="4"/>
      <c r="I390" s="4"/>
      <c r="J390" s="3"/>
      <c r="K390" s="10"/>
      <c r="L390" s="10"/>
      <c r="M390" s="29"/>
      <c r="N390" s="7"/>
      <c r="O390" s="6"/>
      <c r="P390" s="8"/>
      <c r="Q390" s="9"/>
      <c r="R390" s="15"/>
      <c r="S390" s="9"/>
      <c r="T390" s="6"/>
    </row>
    <row r="391" spans="1:20" ht="63" customHeight="1">
      <c r="A391" s="4">
        <f t="shared" si="5"/>
        <v>389</v>
      </c>
      <c r="B391" s="3"/>
      <c r="C391" s="4"/>
      <c r="D391" s="4"/>
      <c r="E391" s="4"/>
      <c r="F391" s="4"/>
      <c r="G391" s="4"/>
      <c r="H391" s="4"/>
      <c r="I391" s="4"/>
      <c r="J391" s="3"/>
      <c r="K391" s="10"/>
      <c r="L391" s="10"/>
      <c r="M391" s="29"/>
      <c r="N391" s="7"/>
      <c r="O391" s="6"/>
      <c r="P391" s="8"/>
      <c r="Q391" s="9"/>
      <c r="R391" s="15"/>
      <c r="S391" s="9"/>
      <c r="T391" s="6"/>
    </row>
    <row r="392" spans="1:20" ht="63" customHeight="1">
      <c r="A392" s="4">
        <f t="shared" si="5"/>
        <v>390</v>
      </c>
      <c r="B392" s="3"/>
      <c r="C392" s="4"/>
      <c r="D392" s="4"/>
      <c r="E392" s="4"/>
      <c r="F392" s="4"/>
      <c r="G392" s="4"/>
      <c r="H392" s="4"/>
      <c r="I392" s="4"/>
      <c r="J392" s="3"/>
      <c r="K392" s="10"/>
      <c r="L392" s="10"/>
      <c r="M392" s="29"/>
      <c r="N392" s="7"/>
      <c r="O392" s="6"/>
      <c r="P392" s="8"/>
      <c r="Q392" s="9"/>
      <c r="R392" s="15"/>
      <c r="S392" s="9"/>
      <c r="T392" s="6"/>
    </row>
    <row r="393" spans="1:20" ht="63" customHeight="1">
      <c r="A393" s="4">
        <f t="shared" si="5"/>
        <v>391</v>
      </c>
      <c r="B393" s="3"/>
      <c r="C393" s="4"/>
      <c r="D393" s="4"/>
      <c r="E393" s="4"/>
      <c r="F393" s="4"/>
      <c r="G393" s="4"/>
      <c r="H393" s="4"/>
      <c r="I393" s="4"/>
      <c r="J393" s="3"/>
      <c r="K393" s="10"/>
      <c r="L393" s="10"/>
      <c r="M393" s="29"/>
      <c r="N393" s="7"/>
      <c r="O393" s="6"/>
      <c r="P393" s="8"/>
      <c r="Q393" s="9"/>
      <c r="R393" s="15"/>
      <c r="S393" s="9"/>
      <c r="T393" s="6"/>
    </row>
    <row r="394" spans="1:20" ht="63" customHeight="1">
      <c r="A394" s="4">
        <f t="shared" si="5"/>
        <v>392</v>
      </c>
      <c r="B394" s="3"/>
      <c r="C394" s="4"/>
      <c r="D394" s="4"/>
      <c r="E394" s="4"/>
      <c r="F394" s="4"/>
      <c r="G394" s="4"/>
      <c r="H394" s="4"/>
      <c r="I394" s="4"/>
      <c r="J394" s="3"/>
      <c r="K394" s="10"/>
      <c r="L394" s="10"/>
      <c r="M394" s="29"/>
      <c r="N394" s="7"/>
      <c r="O394" s="6"/>
      <c r="P394" s="8"/>
      <c r="Q394" s="9"/>
      <c r="R394" s="15"/>
      <c r="S394" s="9"/>
      <c r="T394" s="6"/>
    </row>
    <row r="395" spans="1:20" ht="63" customHeight="1">
      <c r="A395" s="4">
        <f t="shared" si="5"/>
        <v>393</v>
      </c>
      <c r="B395" s="3"/>
      <c r="C395" s="4"/>
      <c r="D395" s="4"/>
      <c r="E395" s="4"/>
      <c r="F395" s="4"/>
      <c r="G395" s="4"/>
      <c r="H395" s="4"/>
      <c r="I395" s="4"/>
      <c r="J395" s="3"/>
      <c r="K395" s="10"/>
      <c r="L395" s="10"/>
      <c r="M395" s="29"/>
      <c r="N395" s="7"/>
      <c r="O395" s="6"/>
      <c r="P395" s="8"/>
      <c r="Q395" s="9"/>
      <c r="R395" s="15"/>
      <c r="S395" s="9"/>
      <c r="T395" s="6"/>
    </row>
    <row r="396" spans="1:20" ht="63" customHeight="1">
      <c r="A396" s="4">
        <f t="shared" ref="A396:A456" si="6">A395+1</f>
        <v>394</v>
      </c>
      <c r="B396" s="3"/>
      <c r="C396" s="4"/>
      <c r="D396" s="4"/>
      <c r="E396" s="4"/>
      <c r="F396" s="4"/>
      <c r="G396" s="4"/>
      <c r="H396" s="4"/>
      <c r="I396" s="4"/>
      <c r="J396" s="3"/>
      <c r="K396" s="10"/>
      <c r="L396" s="10"/>
      <c r="M396" s="29"/>
      <c r="N396" s="7"/>
      <c r="O396" s="6"/>
      <c r="P396" s="8"/>
      <c r="Q396" s="9"/>
      <c r="R396" s="15"/>
      <c r="S396" s="9"/>
      <c r="T396" s="6"/>
    </row>
    <row r="397" spans="1:20" ht="63" customHeight="1">
      <c r="A397" s="4">
        <f t="shared" si="6"/>
        <v>395</v>
      </c>
      <c r="B397" s="3"/>
      <c r="C397" s="4"/>
      <c r="D397" s="4"/>
      <c r="E397" s="4"/>
      <c r="F397" s="4"/>
      <c r="G397" s="4"/>
      <c r="H397" s="4"/>
      <c r="I397" s="4"/>
      <c r="J397" s="3"/>
      <c r="K397" s="10"/>
      <c r="L397" s="10"/>
      <c r="M397" s="29"/>
      <c r="N397" s="7"/>
      <c r="O397" s="6"/>
      <c r="P397" s="8"/>
      <c r="Q397" s="9"/>
      <c r="R397" s="15"/>
      <c r="S397" s="9"/>
      <c r="T397" s="6"/>
    </row>
    <row r="398" spans="1:20" ht="63" customHeight="1">
      <c r="A398" s="4">
        <f t="shared" si="6"/>
        <v>396</v>
      </c>
      <c r="B398" s="3"/>
      <c r="C398" s="4"/>
      <c r="D398" s="4"/>
      <c r="E398" s="4"/>
      <c r="F398" s="4"/>
      <c r="G398" s="4"/>
      <c r="H398" s="4"/>
      <c r="I398" s="4"/>
      <c r="J398" s="3"/>
      <c r="K398" s="10"/>
      <c r="L398" s="10"/>
      <c r="M398" s="29"/>
      <c r="N398" s="7"/>
      <c r="O398" s="6"/>
      <c r="P398" s="8"/>
      <c r="Q398" s="9"/>
      <c r="R398" s="15"/>
      <c r="S398" s="9"/>
      <c r="T398" s="6"/>
    </row>
    <row r="399" spans="1:20" ht="63" customHeight="1">
      <c r="A399" s="4">
        <f t="shared" si="6"/>
        <v>397</v>
      </c>
      <c r="B399" s="3"/>
      <c r="C399" s="4"/>
      <c r="D399" s="4"/>
      <c r="E399" s="4"/>
      <c r="F399" s="4"/>
      <c r="G399" s="4"/>
      <c r="H399" s="4"/>
      <c r="I399" s="4"/>
      <c r="J399" s="3"/>
      <c r="K399" s="10"/>
      <c r="L399" s="10"/>
      <c r="M399" s="29"/>
      <c r="N399" s="7"/>
      <c r="O399" s="6"/>
      <c r="P399" s="8"/>
      <c r="Q399" s="9"/>
      <c r="R399" s="15"/>
      <c r="S399" s="9"/>
      <c r="T399" s="6"/>
    </row>
    <row r="400" spans="1:20" ht="63" customHeight="1">
      <c r="A400" s="4">
        <f t="shared" si="6"/>
        <v>398</v>
      </c>
      <c r="B400" s="3"/>
      <c r="C400" s="4"/>
      <c r="D400" s="4"/>
      <c r="E400" s="4"/>
      <c r="F400" s="4"/>
      <c r="G400" s="4"/>
      <c r="H400" s="4"/>
      <c r="I400" s="4"/>
      <c r="J400" s="3"/>
      <c r="K400" s="10"/>
      <c r="L400" s="10"/>
      <c r="M400" s="29"/>
      <c r="N400" s="7"/>
      <c r="O400" s="6"/>
      <c r="P400" s="8"/>
      <c r="Q400" s="9"/>
      <c r="R400" s="15"/>
      <c r="S400" s="9"/>
      <c r="T400" s="6"/>
    </row>
    <row r="401" spans="1:20" ht="63" customHeight="1">
      <c r="A401" s="4">
        <f t="shared" si="6"/>
        <v>399</v>
      </c>
      <c r="B401" s="3"/>
      <c r="C401" s="4"/>
      <c r="D401" s="4"/>
      <c r="E401" s="4"/>
      <c r="F401" s="4"/>
      <c r="G401" s="4"/>
      <c r="H401" s="4"/>
      <c r="I401" s="4"/>
      <c r="J401" s="3"/>
      <c r="K401" s="10"/>
      <c r="L401" s="10"/>
      <c r="M401" s="29"/>
      <c r="N401" s="7"/>
      <c r="O401" s="6"/>
      <c r="P401" s="8"/>
      <c r="Q401" s="9"/>
      <c r="R401" s="15"/>
      <c r="S401" s="9"/>
      <c r="T401" s="6"/>
    </row>
    <row r="402" spans="1:20" ht="63" customHeight="1">
      <c r="A402" s="4">
        <f t="shared" si="6"/>
        <v>400</v>
      </c>
      <c r="B402" s="3"/>
      <c r="C402" s="4"/>
      <c r="D402" s="4"/>
      <c r="E402" s="4"/>
      <c r="F402" s="4"/>
      <c r="G402" s="4"/>
      <c r="H402" s="4"/>
      <c r="I402" s="4"/>
      <c r="J402" s="3"/>
      <c r="K402" s="10"/>
      <c r="L402" s="10"/>
      <c r="M402" s="29"/>
      <c r="N402" s="7"/>
      <c r="O402" s="6"/>
      <c r="P402" s="8"/>
      <c r="Q402" s="9"/>
      <c r="R402" s="15"/>
      <c r="S402" s="9"/>
      <c r="T402" s="6"/>
    </row>
    <row r="403" spans="1:20" ht="63" customHeight="1">
      <c r="A403" s="4">
        <f t="shared" si="6"/>
        <v>401</v>
      </c>
      <c r="B403" s="3"/>
      <c r="C403" s="4"/>
      <c r="D403" s="4"/>
      <c r="E403" s="4"/>
      <c r="F403" s="4"/>
      <c r="G403" s="4"/>
      <c r="H403" s="4"/>
      <c r="I403" s="4"/>
      <c r="J403" s="3"/>
      <c r="K403" s="10"/>
      <c r="L403" s="10"/>
      <c r="M403" s="29"/>
      <c r="N403" s="7"/>
      <c r="O403" s="6"/>
      <c r="P403" s="8"/>
      <c r="Q403" s="9"/>
      <c r="R403" s="15"/>
      <c r="S403" s="9"/>
      <c r="T403" s="6"/>
    </row>
    <row r="404" spans="1:20" ht="63" customHeight="1">
      <c r="A404" s="4">
        <f t="shared" si="6"/>
        <v>402</v>
      </c>
      <c r="B404" s="3"/>
      <c r="C404" s="4"/>
      <c r="D404" s="4"/>
      <c r="E404" s="4"/>
      <c r="F404" s="4"/>
      <c r="G404" s="4"/>
      <c r="H404" s="4"/>
      <c r="I404" s="4"/>
      <c r="J404" s="3"/>
      <c r="K404" s="10"/>
      <c r="L404" s="10"/>
      <c r="M404" s="29"/>
      <c r="N404" s="7"/>
      <c r="O404" s="6"/>
      <c r="P404" s="8"/>
      <c r="Q404" s="9"/>
      <c r="R404" s="15"/>
      <c r="S404" s="9"/>
      <c r="T404" s="6"/>
    </row>
    <row r="405" spans="1:20" ht="63" customHeight="1">
      <c r="A405" s="4">
        <f t="shared" si="6"/>
        <v>403</v>
      </c>
      <c r="B405" s="3"/>
      <c r="C405" s="4"/>
      <c r="D405" s="4"/>
      <c r="E405" s="4"/>
      <c r="F405" s="4"/>
      <c r="G405" s="4"/>
      <c r="H405" s="4"/>
      <c r="I405" s="4"/>
      <c r="J405" s="3"/>
      <c r="K405" s="10"/>
      <c r="L405" s="10"/>
      <c r="M405" s="29"/>
      <c r="N405" s="7"/>
      <c r="O405" s="6"/>
      <c r="P405" s="8"/>
      <c r="Q405" s="9"/>
      <c r="R405" s="15"/>
      <c r="S405" s="9"/>
      <c r="T405" s="6"/>
    </row>
    <row r="406" spans="1:20" ht="63" customHeight="1">
      <c r="A406" s="4">
        <f t="shared" si="6"/>
        <v>404</v>
      </c>
      <c r="B406" s="3"/>
      <c r="C406" s="4"/>
      <c r="D406" s="4"/>
      <c r="E406" s="4"/>
      <c r="F406" s="4"/>
      <c r="G406" s="4"/>
      <c r="H406" s="4"/>
      <c r="I406" s="4"/>
      <c r="J406" s="3"/>
      <c r="K406" s="10"/>
      <c r="L406" s="10"/>
      <c r="M406" s="29"/>
      <c r="N406" s="7"/>
      <c r="O406" s="6"/>
      <c r="P406" s="8"/>
      <c r="Q406" s="9"/>
      <c r="R406" s="15"/>
      <c r="S406" s="9"/>
      <c r="T406" s="6"/>
    </row>
    <row r="407" spans="1:20" ht="63" customHeight="1">
      <c r="A407" s="4">
        <f t="shared" si="6"/>
        <v>405</v>
      </c>
      <c r="B407" s="3"/>
      <c r="C407" s="4"/>
      <c r="D407" s="4"/>
      <c r="E407" s="4"/>
      <c r="F407" s="4"/>
      <c r="G407" s="4"/>
      <c r="H407" s="4"/>
      <c r="I407" s="4"/>
      <c r="J407" s="3"/>
      <c r="K407" s="10"/>
      <c r="L407" s="10"/>
      <c r="M407" s="29"/>
      <c r="N407" s="7"/>
      <c r="O407" s="6"/>
      <c r="P407" s="8"/>
      <c r="Q407" s="9"/>
      <c r="R407" s="15"/>
      <c r="S407" s="9"/>
      <c r="T407" s="6"/>
    </row>
    <row r="408" spans="1:20" ht="63" customHeight="1">
      <c r="A408" s="4">
        <f t="shared" si="6"/>
        <v>406</v>
      </c>
      <c r="B408" s="3"/>
      <c r="C408" s="4"/>
      <c r="D408" s="4"/>
      <c r="E408" s="4"/>
      <c r="F408" s="4"/>
      <c r="G408" s="4"/>
      <c r="H408" s="4"/>
      <c r="I408" s="4"/>
      <c r="J408" s="3"/>
      <c r="K408" s="10"/>
      <c r="L408" s="10"/>
      <c r="M408" s="29"/>
      <c r="N408" s="7"/>
      <c r="O408" s="6"/>
      <c r="P408" s="8"/>
      <c r="Q408" s="9"/>
      <c r="R408" s="15"/>
      <c r="S408" s="9"/>
      <c r="T408" s="6"/>
    </row>
    <row r="409" spans="1:20" ht="63" customHeight="1">
      <c r="A409" s="4">
        <f t="shared" si="6"/>
        <v>407</v>
      </c>
      <c r="B409" s="3"/>
      <c r="C409" s="4"/>
      <c r="D409" s="4"/>
      <c r="E409" s="4"/>
      <c r="F409" s="4"/>
      <c r="G409" s="4"/>
      <c r="H409" s="4"/>
      <c r="I409" s="4"/>
      <c r="J409" s="3"/>
      <c r="K409" s="10"/>
      <c r="L409" s="10"/>
      <c r="M409" s="29"/>
      <c r="N409" s="7"/>
      <c r="O409" s="6"/>
      <c r="P409" s="8"/>
      <c r="Q409" s="9"/>
      <c r="R409" s="15"/>
      <c r="S409" s="9"/>
      <c r="T409" s="6"/>
    </row>
    <row r="410" spans="1:20" ht="63" customHeight="1">
      <c r="A410" s="4">
        <f t="shared" si="6"/>
        <v>408</v>
      </c>
      <c r="B410" s="3"/>
      <c r="C410" s="4"/>
      <c r="D410" s="4"/>
      <c r="E410" s="4"/>
      <c r="F410" s="4"/>
      <c r="G410" s="4"/>
      <c r="H410" s="4"/>
      <c r="I410" s="4"/>
      <c r="J410" s="3"/>
      <c r="K410" s="10"/>
      <c r="L410" s="10"/>
      <c r="M410" s="29"/>
      <c r="N410" s="7"/>
      <c r="O410" s="6"/>
      <c r="P410" s="8"/>
      <c r="Q410" s="9"/>
      <c r="R410" s="15"/>
      <c r="S410" s="9"/>
      <c r="T410" s="6"/>
    </row>
    <row r="411" spans="1:20" ht="63" customHeight="1">
      <c r="A411" s="4">
        <f t="shared" si="6"/>
        <v>409</v>
      </c>
      <c r="B411" s="3"/>
      <c r="C411" s="4"/>
      <c r="D411" s="4"/>
      <c r="E411" s="4"/>
      <c r="F411" s="4"/>
      <c r="G411" s="4"/>
      <c r="H411" s="4"/>
      <c r="I411" s="4"/>
      <c r="J411" s="3"/>
      <c r="K411" s="10"/>
      <c r="L411" s="10"/>
      <c r="M411" s="29"/>
      <c r="N411" s="7"/>
      <c r="O411" s="6"/>
      <c r="P411" s="8"/>
      <c r="Q411" s="9"/>
      <c r="R411" s="15"/>
      <c r="S411" s="9"/>
      <c r="T411" s="6"/>
    </row>
    <row r="412" spans="1:20" ht="63" customHeight="1">
      <c r="A412" s="4">
        <f t="shared" si="6"/>
        <v>410</v>
      </c>
      <c r="B412" s="3"/>
      <c r="C412" s="4"/>
      <c r="D412" s="4"/>
      <c r="E412" s="4"/>
      <c r="F412" s="4"/>
      <c r="G412" s="4"/>
      <c r="H412" s="4"/>
      <c r="I412" s="4"/>
      <c r="J412" s="3"/>
      <c r="K412" s="10"/>
      <c r="L412" s="10"/>
      <c r="M412" s="29"/>
      <c r="N412" s="7"/>
      <c r="O412" s="6"/>
      <c r="P412" s="8"/>
      <c r="Q412" s="9"/>
      <c r="R412" s="15"/>
      <c r="S412" s="9"/>
      <c r="T412" s="6"/>
    </row>
    <row r="413" spans="1:20" ht="63" customHeight="1">
      <c r="A413" s="4">
        <f t="shared" si="6"/>
        <v>411</v>
      </c>
      <c r="B413" s="3"/>
      <c r="C413" s="4"/>
      <c r="D413" s="4"/>
      <c r="E413" s="4"/>
      <c r="F413" s="4"/>
      <c r="G413" s="4"/>
      <c r="H413" s="4"/>
      <c r="I413" s="4"/>
      <c r="J413" s="3"/>
      <c r="K413" s="10"/>
      <c r="L413" s="10"/>
      <c r="M413" s="29"/>
      <c r="N413" s="7"/>
      <c r="O413" s="6"/>
      <c r="P413" s="8"/>
      <c r="Q413" s="9"/>
      <c r="R413" s="15"/>
      <c r="S413" s="9"/>
      <c r="T413" s="6"/>
    </row>
    <row r="414" spans="1:20" ht="63" customHeight="1">
      <c r="A414" s="4">
        <f t="shared" si="6"/>
        <v>412</v>
      </c>
      <c r="B414" s="3"/>
      <c r="C414" s="4"/>
      <c r="D414" s="4"/>
      <c r="E414" s="4"/>
      <c r="F414" s="4"/>
      <c r="G414" s="4"/>
      <c r="H414" s="4"/>
      <c r="I414" s="4"/>
      <c r="J414" s="3"/>
      <c r="K414" s="10"/>
      <c r="L414" s="10"/>
      <c r="M414" s="29"/>
      <c r="N414" s="7"/>
      <c r="O414" s="6"/>
      <c r="P414" s="8"/>
      <c r="Q414" s="9"/>
      <c r="R414" s="15"/>
      <c r="S414" s="9"/>
      <c r="T414" s="6"/>
    </row>
    <row r="415" spans="1:20" ht="63" customHeight="1">
      <c r="A415" s="4">
        <f t="shared" si="6"/>
        <v>413</v>
      </c>
      <c r="B415" s="3"/>
      <c r="C415" s="4"/>
      <c r="D415" s="4"/>
      <c r="E415" s="4"/>
      <c r="F415" s="4"/>
      <c r="G415" s="4"/>
      <c r="H415" s="4"/>
      <c r="I415" s="4"/>
      <c r="J415" s="3"/>
      <c r="K415" s="10"/>
      <c r="L415" s="10"/>
      <c r="M415" s="29"/>
      <c r="N415" s="7"/>
      <c r="O415" s="6"/>
      <c r="P415" s="8"/>
      <c r="Q415" s="9"/>
      <c r="R415" s="15"/>
      <c r="S415" s="9"/>
      <c r="T415" s="6"/>
    </row>
    <row r="416" spans="1:20" ht="63" customHeight="1">
      <c r="A416" s="4">
        <f t="shared" si="6"/>
        <v>414</v>
      </c>
      <c r="B416" s="3"/>
      <c r="C416" s="4"/>
      <c r="D416" s="4"/>
      <c r="E416" s="4"/>
      <c r="F416" s="4"/>
      <c r="G416" s="4"/>
      <c r="H416" s="4"/>
      <c r="I416" s="4"/>
      <c r="J416" s="3"/>
      <c r="K416" s="10"/>
      <c r="L416" s="10"/>
      <c r="M416" s="29"/>
      <c r="N416" s="7"/>
      <c r="O416" s="6"/>
      <c r="P416" s="8"/>
      <c r="Q416" s="9"/>
      <c r="R416" s="15"/>
      <c r="S416" s="9"/>
      <c r="T416" s="6"/>
    </row>
    <row r="417" spans="1:20" ht="63" customHeight="1">
      <c r="A417" s="4">
        <f t="shared" si="6"/>
        <v>415</v>
      </c>
      <c r="B417" s="3"/>
      <c r="C417" s="4"/>
      <c r="D417" s="4"/>
      <c r="E417" s="4"/>
      <c r="F417" s="4"/>
      <c r="G417" s="4"/>
      <c r="H417" s="4"/>
      <c r="I417" s="4"/>
      <c r="J417" s="3"/>
      <c r="K417" s="10"/>
      <c r="L417" s="10"/>
      <c r="M417" s="29"/>
      <c r="N417" s="7"/>
      <c r="O417" s="6"/>
      <c r="P417" s="8"/>
      <c r="Q417" s="9"/>
      <c r="R417" s="15"/>
      <c r="S417" s="9"/>
      <c r="T417" s="6"/>
    </row>
    <row r="418" spans="1:20" ht="63" customHeight="1">
      <c r="A418" s="4">
        <f t="shared" si="6"/>
        <v>416</v>
      </c>
      <c r="B418" s="3"/>
      <c r="C418" s="4"/>
      <c r="D418" s="4"/>
      <c r="E418" s="4"/>
      <c r="F418" s="4"/>
      <c r="G418" s="4"/>
      <c r="H418" s="4"/>
      <c r="I418" s="4"/>
      <c r="J418" s="3"/>
      <c r="K418" s="10"/>
      <c r="L418" s="10"/>
      <c r="M418" s="29"/>
      <c r="N418" s="7"/>
      <c r="O418" s="6"/>
      <c r="P418" s="8"/>
      <c r="Q418" s="9"/>
      <c r="R418" s="15"/>
      <c r="S418" s="9"/>
      <c r="T418" s="6"/>
    </row>
    <row r="419" spans="1:20" ht="63" customHeight="1">
      <c r="A419" s="4">
        <f t="shared" si="6"/>
        <v>417</v>
      </c>
      <c r="B419" s="3"/>
      <c r="C419" s="4"/>
      <c r="D419" s="4"/>
      <c r="E419" s="4"/>
      <c r="F419" s="4"/>
      <c r="G419" s="4"/>
      <c r="H419" s="4"/>
      <c r="I419" s="4"/>
      <c r="J419" s="3"/>
      <c r="K419" s="10"/>
      <c r="L419" s="10"/>
      <c r="M419" s="29"/>
      <c r="N419" s="7"/>
      <c r="O419" s="6"/>
      <c r="P419" s="8"/>
      <c r="Q419" s="9"/>
      <c r="R419" s="15"/>
      <c r="S419" s="9"/>
      <c r="T419" s="6"/>
    </row>
    <row r="420" spans="1:20" ht="63" customHeight="1">
      <c r="A420" s="4">
        <f t="shared" si="6"/>
        <v>418</v>
      </c>
      <c r="B420" s="3"/>
      <c r="C420" s="4"/>
      <c r="D420" s="4"/>
      <c r="E420" s="4"/>
      <c r="F420" s="4"/>
      <c r="G420" s="4"/>
      <c r="H420" s="4"/>
      <c r="I420" s="4"/>
      <c r="J420" s="3"/>
      <c r="K420" s="10"/>
      <c r="L420" s="10"/>
      <c r="M420" s="29"/>
      <c r="N420" s="7"/>
      <c r="O420" s="6"/>
      <c r="P420" s="8"/>
      <c r="Q420" s="9"/>
      <c r="R420" s="15"/>
      <c r="S420" s="9"/>
      <c r="T420" s="6"/>
    </row>
    <row r="421" spans="1:20" ht="63" customHeight="1">
      <c r="A421" s="4">
        <f t="shared" si="6"/>
        <v>419</v>
      </c>
      <c r="B421" s="3"/>
      <c r="C421" s="4"/>
      <c r="D421" s="4"/>
      <c r="E421" s="4"/>
      <c r="F421" s="4"/>
      <c r="G421" s="4"/>
      <c r="H421" s="4"/>
      <c r="I421" s="4"/>
      <c r="J421" s="3"/>
      <c r="K421" s="10"/>
      <c r="L421" s="10"/>
      <c r="M421" s="29"/>
      <c r="N421" s="7"/>
      <c r="O421" s="6"/>
      <c r="P421" s="8"/>
      <c r="Q421" s="9"/>
      <c r="R421" s="15"/>
      <c r="S421" s="9"/>
      <c r="T421" s="6"/>
    </row>
    <row r="422" spans="1:20" ht="63" customHeight="1">
      <c r="A422" s="4">
        <f t="shared" si="6"/>
        <v>420</v>
      </c>
      <c r="B422" s="3"/>
      <c r="C422" s="4"/>
      <c r="D422" s="4"/>
      <c r="E422" s="4"/>
      <c r="F422" s="4"/>
      <c r="G422" s="4"/>
      <c r="H422" s="4"/>
      <c r="I422" s="4"/>
      <c r="J422" s="3"/>
      <c r="K422" s="10"/>
      <c r="L422" s="10"/>
      <c r="M422" s="29"/>
      <c r="N422" s="7"/>
      <c r="O422" s="6"/>
      <c r="P422" s="8"/>
      <c r="Q422" s="9"/>
      <c r="R422" s="15"/>
      <c r="S422" s="9"/>
      <c r="T422" s="6"/>
    </row>
    <row r="423" spans="1:20" ht="63" customHeight="1">
      <c r="A423" s="4">
        <f t="shared" si="6"/>
        <v>421</v>
      </c>
      <c r="B423" s="3"/>
      <c r="C423" s="4"/>
      <c r="D423" s="4"/>
      <c r="E423" s="4"/>
      <c r="F423" s="4"/>
      <c r="G423" s="4"/>
      <c r="H423" s="4"/>
      <c r="I423" s="4"/>
      <c r="J423" s="3"/>
      <c r="K423" s="10"/>
      <c r="L423" s="10"/>
      <c r="M423" s="29"/>
      <c r="N423" s="7"/>
      <c r="O423" s="6"/>
      <c r="P423" s="8"/>
      <c r="Q423" s="9"/>
      <c r="R423" s="15"/>
      <c r="S423" s="9"/>
      <c r="T423" s="6"/>
    </row>
    <row r="424" spans="1:20" ht="63" customHeight="1">
      <c r="A424" s="4">
        <f t="shared" si="6"/>
        <v>422</v>
      </c>
      <c r="B424" s="3"/>
      <c r="C424" s="4"/>
      <c r="D424" s="4"/>
      <c r="E424" s="4"/>
      <c r="F424" s="4"/>
      <c r="G424" s="4"/>
      <c r="H424" s="4"/>
      <c r="I424" s="4"/>
      <c r="J424" s="3"/>
      <c r="K424" s="10"/>
      <c r="L424" s="10"/>
      <c r="M424" s="29"/>
      <c r="N424" s="7"/>
      <c r="O424" s="6"/>
      <c r="P424" s="8"/>
      <c r="Q424" s="9"/>
      <c r="R424" s="15"/>
      <c r="S424" s="9"/>
      <c r="T424" s="6"/>
    </row>
    <row r="425" spans="1:20" ht="63" customHeight="1">
      <c r="A425" s="4">
        <f t="shared" si="6"/>
        <v>423</v>
      </c>
      <c r="B425" s="3"/>
      <c r="C425" s="4"/>
      <c r="D425" s="4"/>
      <c r="E425" s="4"/>
      <c r="F425" s="4"/>
      <c r="G425" s="4"/>
      <c r="H425" s="4"/>
      <c r="I425" s="4"/>
      <c r="J425" s="3"/>
      <c r="K425" s="10"/>
      <c r="L425" s="10"/>
      <c r="M425" s="29"/>
      <c r="N425" s="7"/>
      <c r="O425" s="6"/>
      <c r="P425" s="8"/>
      <c r="Q425" s="9"/>
      <c r="R425" s="15"/>
      <c r="S425" s="9"/>
      <c r="T425" s="6"/>
    </row>
    <row r="426" spans="1:20" ht="63" customHeight="1">
      <c r="A426" s="4">
        <f t="shared" si="6"/>
        <v>424</v>
      </c>
      <c r="B426" s="3"/>
      <c r="C426" s="4"/>
      <c r="D426" s="4"/>
      <c r="E426" s="4"/>
      <c r="F426" s="4"/>
      <c r="G426" s="4"/>
      <c r="H426" s="4"/>
      <c r="I426" s="4"/>
      <c r="J426" s="3"/>
      <c r="K426" s="10"/>
      <c r="L426" s="10"/>
      <c r="M426" s="29"/>
      <c r="N426" s="7"/>
      <c r="O426" s="6"/>
      <c r="P426" s="8"/>
      <c r="Q426" s="9"/>
      <c r="R426" s="15"/>
      <c r="S426" s="9"/>
      <c r="T426" s="6"/>
    </row>
    <row r="427" spans="1:20" ht="63" customHeight="1">
      <c r="A427" s="4">
        <f t="shared" si="6"/>
        <v>425</v>
      </c>
      <c r="B427" s="3"/>
      <c r="C427" s="4"/>
      <c r="D427" s="4"/>
      <c r="E427" s="4"/>
      <c r="F427" s="4"/>
      <c r="G427" s="4"/>
      <c r="H427" s="4"/>
      <c r="I427" s="4"/>
      <c r="J427" s="3"/>
      <c r="K427" s="10"/>
      <c r="L427" s="10"/>
      <c r="M427" s="29"/>
      <c r="N427" s="7"/>
      <c r="O427" s="6"/>
      <c r="P427" s="8"/>
      <c r="Q427" s="9"/>
      <c r="R427" s="15"/>
      <c r="S427" s="9"/>
      <c r="T427" s="6"/>
    </row>
    <row r="428" spans="1:20" ht="63" customHeight="1">
      <c r="A428" s="4">
        <f t="shared" si="6"/>
        <v>426</v>
      </c>
      <c r="B428" s="3"/>
      <c r="C428" s="4"/>
      <c r="D428" s="4"/>
      <c r="E428" s="4"/>
      <c r="F428" s="4"/>
      <c r="G428" s="4"/>
      <c r="H428" s="4"/>
      <c r="I428" s="4"/>
      <c r="J428" s="3"/>
      <c r="K428" s="10"/>
      <c r="L428" s="10"/>
      <c r="M428" s="29"/>
      <c r="N428" s="7"/>
      <c r="O428" s="6"/>
      <c r="P428" s="8"/>
      <c r="Q428" s="9"/>
      <c r="R428" s="15"/>
      <c r="S428" s="9"/>
      <c r="T428" s="6"/>
    </row>
    <row r="429" spans="1:20" ht="63" customHeight="1">
      <c r="A429" s="4">
        <f t="shared" si="6"/>
        <v>427</v>
      </c>
      <c r="B429" s="3"/>
      <c r="C429" s="4"/>
      <c r="D429" s="4"/>
      <c r="E429" s="4"/>
      <c r="F429" s="4"/>
      <c r="G429" s="4"/>
      <c r="H429" s="4"/>
      <c r="I429" s="4"/>
      <c r="J429" s="3"/>
      <c r="K429" s="10"/>
      <c r="L429" s="10"/>
      <c r="M429" s="29"/>
      <c r="N429" s="7"/>
      <c r="O429" s="6"/>
      <c r="P429" s="8"/>
      <c r="Q429" s="9"/>
      <c r="R429" s="15"/>
      <c r="S429" s="9"/>
      <c r="T429" s="6"/>
    </row>
    <row r="430" spans="1:20" ht="63" customHeight="1">
      <c r="A430" s="4">
        <f t="shared" si="6"/>
        <v>428</v>
      </c>
      <c r="B430" s="3"/>
      <c r="C430" s="4"/>
      <c r="D430" s="4"/>
      <c r="E430" s="4"/>
      <c r="F430" s="4"/>
      <c r="G430" s="4"/>
      <c r="H430" s="4"/>
      <c r="I430" s="4"/>
      <c r="J430" s="3"/>
      <c r="K430" s="10"/>
      <c r="L430" s="10"/>
      <c r="M430" s="29"/>
      <c r="N430" s="7"/>
      <c r="O430" s="6"/>
      <c r="P430" s="8"/>
      <c r="Q430" s="9"/>
      <c r="R430" s="15"/>
      <c r="S430" s="9"/>
      <c r="T430" s="6"/>
    </row>
    <row r="431" spans="1:20" ht="63" customHeight="1">
      <c r="A431" s="4">
        <f t="shared" si="6"/>
        <v>429</v>
      </c>
      <c r="B431" s="3"/>
      <c r="C431" s="4"/>
      <c r="D431" s="4"/>
      <c r="E431" s="4"/>
      <c r="F431" s="4"/>
      <c r="G431" s="4"/>
      <c r="H431" s="4"/>
      <c r="I431" s="4"/>
      <c r="J431" s="3"/>
      <c r="K431" s="10"/>
      <c r="L431" s="10"/>
      <c r="M431" s="29"/>
      <c r="N431" s="7"/>
      <c r="O431" s="6"/>
      <c r="P431" s="8"/>
      <c r="Q431" s="9"/>
      <c r="R431" s="15"/>
      <c r="S431" s="9"/>
      <c r="T431" s="6"/>
    </row>
    <row r="432" spans="1:20" ht="63" customHeight="1">
      <c r="A432" s="4">
        <f t="shared" si="6"/>
        <v>430</v>
      </c>
      <c r="B432" s="3"/>
      <c r="C432" s="4"/>
      <c r="D432" s="4"/>
      <c r="E432" s="4"/>
      <c r="F432" s="4"/>
      <c r="G432" s="4"/>
      <c r="H432" s="4"/>
      <c r="I432" s="4"/>
      <c r="J432" s="3"/>
      <c r="K432" s="10"/>
      <c r="L432" s="10"/>
      <c r="M432" s="29"/>
      <c r="N432" s="7"/>
      <c r="O432" s="6"/>
      <c r="P432" s="8"/>
      <c r="Q432" s="9"/>
      <c r="R432" s="15"/>
      <c r="S432" s="9"/>
      <c r="T432" s="6"/>
    </row>
    <row r="433" spans="1:20" ht="63" customHeight="1">
      <c r="A433" s="4">
        <f t="shared" si="6"/>
        <v>431</v>
      </c>
      <c r="B433" s="3"/>
      <c r="C433" s="4"/>
      <c r="D433" s="4"/>
      <c r="E433" s="4"/>
      <c r="F433" s="4"/>
      <c r="G433" s="4"/>
      <c r="H433" s="4"/>
      <c r="I433" s="4"/>
      <c r="J433" s="3"/>
      <c r="K433" s="10"/>
      <c r="L433" s="10"/>
      <c r="M433" s="29"/>
      <c r="N433" s="7"/>
      <c r="O433" s="6"/>
      <c r="P433" s="8"/>
      <c r="Q433" s="9"/>
      <c r="R433" s="15"/>
      <c r="S433" s="9"/>
      <c r="T433" s="6"/>
    </row>
    <row r="434" spans="1:20" ht="63" customHeight="1">
      <c r="A434" s="4">
        <f t="shared" si="6"/>
        <v>432</v>
      </c>
      <c r="B434" s="3"/>
      <c r="C434" s="4"/>
      <c r="D434" s="4"/>
      <c r="E434" s="4"/>
      <c r="F434" s="4"/>
      <c r="G434" s="4"/>
      <c r="H434" s="4"/>
      <c r="I434" s="4"/>
      <c r="J434" s="3"/>
      <c r="K434" s="10"/>
      <c r="L434" s="10"/>
      <c r="M434" s="29"/>
      <c r="N434" s="7"/>
      <c r="O434" s="6"/>
      <c r="P434" s="8"/>
      <c r="Q434" s="9"/>
      <c r="R434" s="15"/>
      <c r="S434" s="9"/>
      <c r="T434" s="6"/>
    </row>
    <row r="435" spans="1:20" ht="63" customHeight="1">
      <c r="A435" s="4">
        <f t="shared" si="6"/>
        <v>433</v>
      </c>
      <c r="B435" s="3"/>
      <c r="C435" s="4"/>
      <c r="D435" s="4"/>
      <c r="E435" s="4"/>
      <c r="F435" s="4"/>
      <c r="G435" s="4"/>
      <c r="H435" s="4"/>
      <c r="I435" s="4"/>
      <c r="J435" s="3"/>
      <c r="K435" s="10"/>
      <c r="L435" s="10"/>
      <c r="M435" s="29"/>
      <c r="N435" s="7"/>
      <c r="O435" s="6"/>
      <c r="P435" s="8"/>
      <c r="Q435" s="9"/>
      <c r="R435" s="15"/>
      <c r="S435" s="9"/>
      <c r="T435" s="6"/>
    </row>
    <row r="436" spans="1:20" ht="63" customHeight="1">
      <c r="A436" s="4">
        <f t="shared" si="6"/>
        <v>434</v>
      </c>
      <c r="B436" s="3"/>
      <c r="C436" s="4"/>
      <c r="D436" s="4"/>
      <c r="E436" s="4"/>
      <c r="F436" s="4"/>
      <c r="G436" s="4"/>
      <c r="H436" s="4"/>
      <c r="I436" s="4"/>
      <c r="J436" s="3"/>
      <c r="K436" s="10"/>
      <c r="L436" s="10"/>
      <c r="M436" s="29"/>
      <c r="N436" s="7"/>
      <c r="O436" s="6"/>
      <c r="P436" s="8"/>
      <c r="Q436" s="9"/>
      <c r="R436" s="15"/>
      <c r="S436" s="9"/>
      <c r="T436" s="6"/>
    </row>
    <row r="437" spans="1:20" ht="63" customHeight="1">
      <c r="A437" s="4">
        <f t="shared" si="6"/>
        <v>435</v>
      </c>
      <c r="B437" s="3"/>
      <c r="C437" s="4"/>
      <c r="D437" s="4"/>
      <c r="E437" s="4"/>
      <c r="F437" s="4"/>
      <c r="G437" s="4"/>
      <c r="H437" s="4"/>
      <c r="I437" s="4"/>
      <c r="J437" s="3"/>
      <c r="K437" s="10"/>
      <c r="L437" s="10"/>
      <c r="M437" s="29"/>
      <c r="N437" s="7"/>
      <c r="O437" s="6"/>
      <c r="P437" s="8"/>
      <c r="Q437" s="9"/>
      <c r="R437" s="15"/>
      <c r="S437" s="9"/>
      <c r="T437" s="6"/>
    </row>
    <row r="438" spans="1:20" ht="63" customHeight="1">
      <c r="A438" s="4">
        <f t="shared" si="6"/>
        <v>436</v>
      </c>
      <c r="B438" s="3"/>
      <c r="C438" s="4"/>
      <c r="D438" s="4"/>
      <c r="E438" s="4"/>
      <c r="F438" s="4"/>
      <c r="G438" s="4"/>
      <c r="H438" s="4"/>
      <c r="I438" s="4"/>
      <c r="J438" s="3"/>
      <c r="K438" s="10"/>
      <c r="L438" s="10"/>
      <c r="M438" s="29"/>
      <c r="N438" s="7"/>
      <c r="O438" s="6"/>
      <c r="P438" s="8"/>
      <c r="Q438" s="9"/>
      <c r="R438" s="15"/>
      <c r="S438" s="9"/>
      <c r="T438" s="6"/>
    </row>
    <row r="439" spans="1:20" ht="63" customHeight="1">
      <c r="A439" s="4">
        <f t="shared" si="6"/>
        <v>437</v>
      </c>
      <c r="B439" s="3"/>
      <c r="C439" s="4"/>
      <c r="D439" s="4"/>
      <c r="E439" s="4"/>
      <c r="F439" s="4"/>
      <c r="G439" s="4"/>
      <c r="H439" s="4"/>
      <c r="I439" s="4"/>
      <c r="J439" s="3"/>
      <c r="K439" s="10"/>
      <c r="L439" s="10"/>
      <c r="M439" s="29"/>
      <c r="N439" s="7"/>
      <c r="O439" s="6"/>
      <c r="P439" s="8"/>
      <c r="Q439" s="9"/>
      <c r="R439" s="15"/>
      <c r="S439" s="9"/>
      <c r="T439" s="6"/>
    </row>
    <row r="440" spans="1:20" ht="63" customHeight="1">
      <c r="A440" s="4">
        <f t="shared" si="6"/>
        <v>438</v>
      </c>
      <c r="B440" s="3"/>
      <c r="C440" s="4"/>
      <c r="D440" s="4"/>
      <c r="E440" s="4"/>
      <c r="F440" s="4"/>
      <c r="G440" s="4"/>
      <c r="H440" s="4"/>
      <c r="I440" s="4"/>
      <c r="J440" s="3"/>
      <c r="K440" s="10"/>
      <c r="L440" s="10"/>
      <c r="M440" s="29"/>
      <c r="N440" s="7"/>
      <c r="O440" s="6"/>
      <c r="P440" s="8"/>
      <c r="Q440" s="9"/>
      <c r="R440" s="15"/>
      <c r="S440" s="9"/>
      <c r="T440" s="6"/>
    </row>
    <row r="441" spans="1:20" ht="63" customHeight="1">
      <c r="A441" s="4">
        <f t="shared" si="6"/>
        <v>439</v>
      </c>
      <c r="B441" s="3"/>
      <c r="C441" s="4"/>
      <c r="D441" s="4"/>
      <c r="E441" s="4"/>
      <c r="F441" s="4"/>
      <c r="G441" s="4"/>
      <c r="H441" s="4"/>
      <c r="I441" s="4"/>
      <c r="J441" s="3"/>
      <c r="K441" s="10"/>
      <c r="L441" s="10"/>
      <c r="M441" s="29"/>
      <c r="N441" s="7"/>
      <c r="O441" s="6"/>
      <c r="P441" s="8"/>
      <c r="Q441" s="9"/>
      <c r="R441" s="15"/>
      <c r="S441" s="9"/>
      <c r="T441" s="6"/>
    </row>
    <row r="442" spans="1:20" ht="63" customHeight="1">
      <c r="A442" s="4">
        <f t="shared" si="6"/>
        <v>440</v>
      </c>
      <c r="B442" s="3"/>
      <c r="C442" s="4"/>
      <c r="D442" s="4"/>
      <c r="E442" s="4"/>
      <c r="F442" s="4"/>
      <c r="G442" s="4"/>
      <c r="H442" s="4"/>
      <c r="I442" s="4"/>
      <c r="J442" s="3"/>
      <c r="K442" s="10"/>
      <c r="L442" s="10"/>
      <c r="M442" s="29"/>
      <c r="N442" s="7"/>
      <c r="O442" s="6"/>
      <c r="P442" s="8"/>
      <c r="Q442" s="9"/>
      <c r="R442" s="15"/>
      <c r="S442" s="9"/>
      <c r="T442" s="6"/>
    </row>
    <row r="443" spans="1:20" ht="63" customHeight="1">
      <c r="A443" s="4">
        <f t="shared" si="6"/>
        <v>441</v>
      </c>
      <c r="B443" s="3"/>
      <c r="C443" s="4"/>
      <c r="D443" s="4"/>
      <c r="E443" s="4"/>
      <c r="F443" s="4"/>
      <c r="G443" s="4"/>
      <c r="H443" s="4"/>
      <c r="I443" s="4"/>
      <c r="J443" s="3"/>
      <c r="K443" s="10"/>
      <c r="L443" s="10"/>
      <c r="M443" s="29"/>
      <c r="N443" s="7"/>
      <c r="O443" s="6"/>
      <c r="P443" s="8"/>
      <c r="Q443" s="9"/>
      <c r="R443" s="15"/>
      <c r="S443" s="9"/>
      <c r="T443" s="6"/>
    </row>
    <row r="444" spans="1:20" ht="63" customHeight="1">
      <c r="A444" s="4">
        <f t="shared" si="6"/>
        <v>442</v>
      </c>
      <c r="B444" s="3"/>
      <c r="C444" s="4"/>
      <c r="D444" s="4"/>
      <c r="E444" s="4"/>
      <c r="F444" s="4"/>
      <c r="G444" s="4"/>
      <c r="H444" s="4"/>
      <c r="I444" s="4"/>
      <c r="J444" s="3"/>
      <c r="K444" s="10"/>
      <c r="L444" s="10"/>
      <c r="M444" s="29"/>
      <c r="N444" s="7"/>
      <c r="O444" s="6"/>
      <c r="P444" s="8"/>
      <c r="Q444" s="9"/>
      <c r="R444" s="15"/>
      <c r="S444" s="9"/>
      <c r="T444" s="6"/>
    </row>
    <row r="445" spans="1:20" ht="63" customHeight="1">
      <c r="A445" s="4">
        <f t="shared" si="6"/>
        <v>443</v>
      </c>
      <c r="B445" s="3"/>
      <c r="C445" s="4"/>
      <c r="D445" s="4"/>
      <c r="E445" s="4"/>
      <c r="F445" s="4"/>
      <c r="G445" s="4"/>
      <c r="H445" s="4"/>
      <c r="I445" s="4"/>
      <c r="J445" s="3"/>
      <c r="K445" s="10"/>
      <c r="L445" s="10"/>
      <c r="M445" s="29"/>
      <c r="N445" s="7"/>
      <c r="O445" s="6"/>
      <c r="P445" s="8"/>
      <c r="Q445" s="9"/>
      <c r="R445" s="15"/>
      <c r="S445" s="9"/>
      <c r="T445" s="6"/>
    </row>
    <row r="446" spans="1:20" ht="63" customHeight="1">
      <c r="A446" s="4">
        <f t="shared" si="6"/>
        <v>444</v>
      </c>
      <c r="B446" s="3"/>
      <c r="C446" s="4"/>
      <c r="D446" s="4"/>
      <c r="E446" s="4"/>
      <c r="F446" s="4"/>
      <c r="G446" s="4"/>
      <c r="H446" s="4"/>
      <c r="I446" s="4"/>
      <c r="J446" s="3"/>
      <c r="K446" s="10"/>
      <c r="L446" s="10"/>
      <c r="M446" s="29"/>
      <c r="N446" s="7"/>
      <c r="O446" s="6"/>
      <c r="P446" s="8"/>
      <c r="Q446" s="9"/>
      <c r="R446" s="15"/>
      <c r="S446" s="9"/>
      <c r="T446" s="6"/>
    </row>
    <row r="447" spans="1:20" ht="63" customHeight="1">
      <c r="A447" s="4">
        <f t="shared" si="6"/>
        <v>445</v>
      </c>
      <c r="B447" s="3"/>
      <c r="C447" s="4"/>
      <c r="D447" s="4"/>
      <c r="E447" s="4"/>
      <c r="F447" s="4"/>
      <c r="G447" s="4"/>
      <c r="H447" s="4"/>
      <c r="I447" s="4"/>
      <c r="J447" s="3"/>
      <c r="K447" s="10"/>
      <c r="L447" s="10"/>
      <c r="M447" s="29"/>
      <c r="N447" s="7"/>
      <c r="O447" s="6"/>
      <c r="P447" s="8"/>
      <c r="Q447" s="9"/>
      <c r="R447" s="15"/>
      <c r="S447" s="9"/>
      <c r="T447" s="6"/>
    </row>
    <row r="448" spans="1:20" ht="63" customHeight="1">
      <c r="A448" s="4">
        <f t="shared" si="6"/>
        <v>446</v>
      </c>
      <c r="B448" s="3"/>
      <c r="C448" s="4"/>
      <c r="D448" s="4"/>
      <c r="E448" s="4"/>
      <c r="F448" s="4"/>
      <c r="G448" s="4"/>
      <c r="H448" s="4"/>
      <c r="I448" s="4"/>
      <c r="J448" s="3"/>
      <c r="K448" s="10"/>
      <c r="L448" s="10"/>
      <c r="M448" s="29"/>
      <c r="N448" s="7"/>
      <c r="O448" s="6"/>
      <c r="P448" s="8"/>
      <c r="Q448" s="9"/>
      <c r="R448" s="15"/>
      <c r="S448" s="9"/>
      <c r="T448" s="6"/>
    </row>
    <row r="449" spans="1:20" ht="63" customHeight="1">
      <c r="A449" s="4">
        <f t="shared" si="6"/>
        <v>447</v>
      </c>
      <c r="B449" s="3"/>
      <c r="C449" s="4"/>
      <c r="D449" s="4"/>
      <c r="E449" s="4"/>
      <c r="F449" s="4"/>
      <c r="G449" s="4"/>
      <c r="H449" s="4"/>
      <c r="I449" s="4"/>
      <c r="J449" s="3"/>
      <c r="K449" s="10"/>
      <c r="L449" s="10"/>
      <c r="M449" s="29"/>
      <c r="N449" s="7"/>
      <c r="O449" s="6"/>
      <c r="P449" s="8"/>
      <c r="Q449" s="9"/>
      <c r="R449" s="15"/>
      <c r="S449" s="9"/>
      <c r="T449" s="6"/>
    </row>
    <row r="450" spans="1:20" ht="63" customHeight="1">
      <c r="A450" s="4">
        <f t="shared" si="6"/>
        <v>448</v>
      </c>
      <c r="B450" s="3"/>
      <c r="C450" s="4"/>
      <c r="D450" s="4"/>
      <c r="E450" s="4"/>
      <c r="F450" s="4"/>
      <c r="G450" s="4"/>
      <c r="H450" s="4"/>
      <c r="I450" s="4"/>
      <c r="J450" s="3"/>
      <c r="K450" s="10"/>
      <c r="L450" s="10"/>
      <c r="M450" s="29"/>
      <c r="N450" s="7"/>
      <c r="O450" s="6"/>
      <c r="P450" s="8"/>
      <c r="Q450" s="9"/>
      <c r="R450" s="15"/>
      <c r="S450" s="9"/>
      <c r="T450" s="6"/>
    </row>
    <row r="451" spans="1:20" ht="63" customHeight="1">
      <c r="A451" s="4">
        <f t="shared" si="6"/>
        <v>449</v>
      </c>
      <c r="B451" s="3"/>
      <c r="C451" s="4"/>
      <c r="D451" s="4"/>
      <c r="E451" s="4"/>
      <c r="F451" s="4"/>
      <c r="G451" s="4"/>
      <c r="H451" s="4"/>
      <c r="I451" s="4"/>
      <c r="J451" s="3"/>
      <c r="K451" s="10"/>
      <c r="L451" s="10"/>
      <c r="M451" s="29"/>
      <c r="N451" s="7"/>
      <c r="O451" s="6"/>
      <c r="P451" s="8"/>
      <c r="Q451" s="9"/>
      <c r="R451" s="15"/>
      <c r="S451" s="9"/>
      <c r="T451" s="6"/>
    </row>
    <row r="452" spans="1:20" ht="63" customHeight="1">
      <c r="A452" s="4">
        <f t="shared" si="6"/>
        <v>450</v>
      </c>
      <c r="B452" s="3"/>
      <c r="C452" s="4"/>
      <c r="D452" s="4"/>
      <c r="E452" s="4"/>
      <c r="F452" s="4"/>
      <c r="G452" s="4"/>
      <c r="H452" s="4"/>
      <c r="I452" s="4"/>
      <c r="J452" s="3"/>
      <c r="K452" s="10"/>
      <c r="L452" s="10"/>
      <c r="M452" s="29"/>
      <c r="N452" s="7"/>
      <c r="O452" s="6"/>
      <c r="P452" s="8"/>
      <c r="Q452" s="9"/>
      <c r="R452" s="15"/>
      <c r="S452" s="9"/>
      <c r="T452" s="6"/>
    </row>
    <row r="453" spans="1:20" ht="63" customHeight="1">
      <c r="A453" s="4">
        <f t="shared" si="6"/>
        <v>451</v>
      </c>
      <c r="B453" s="3"/>
      <c r="C453" s="4"/>
      <c r="D453" s="4"/>
      <c r="E453" s="4"/>
      <c r="F453" s="4"/>
      <c r="G453" s="4"/>
      <c r="H453" s="4"/>
      <c r="I453" s="4"/>
      <c r="J453" s="3"/>
      <c r="K453" s="10"/>
      <c r="L453" s="10"/>
      <c r="M453" s="29"/>
      <c r="N453" s="7"/>
      <c r="O453" s="6"/>
      <c r="P453" s="8"/>
      <c r="Q453" s="9"/>
      <c r="R453" s="15"/>
      <c r="S453" s="9"/>
      <c r="T453" s="6"/>
    </row>
    <row r="454" spans="1:20" ht="63" customHeight="1">
      <c r="A454" s="4">
        <f t="shared" si="6"/>
        <v>452</v>
      </c>
      <c r="B454" s="3"/>
      <c r="C454" s="4"/>
      <c r="D454" s="4"/>
      <c r="E454" s="4"/>
      <c r="F454" s="4"/>
      <c r="G454" s="4"/>
      <c r="H454" s="4"/>
      <c r="I454" s="4"/>
      <c r="J454" s="3"/>
      <c r="K454" s="10"/>
      <c r="L454" s="10"/>
      <c r="M454" s="29"/>
      <c r="N454" s="7"/>
      <c r="O454" s="6"/>
      <c r="P454" s="8"/>
      <c r="Q454" s="9"/>
      <c r="R454" s="15"/>
      <c r="S454" s="9"/>
      <c r="T454" s="6"/>
    </row>
    <row r="455" spans="1:20" ht="63" customHeight="1">
      <c r="A455" s="4">
        <f t="shared" si="6"/>
        <v>453</v>
      </c>
      <c r="B455" s="3"/>
      <c r="C455" s="4"/>
      <c r="D455" s="4"/>
      <c r="E455" s="4"/>
      <c r="F455" s="4"/>
      <c r="G455" s="4"/>
      <c r="H455" s="4"/>
      <c r="I455" s="4"/>
      <c r="J455" s="3"/>
      <c r="K455" s="10"/>
      <c r="L455" s="10"/>
      <c r="M455" s="29"/>
      <c r="N455" s="7"/>
      <c r="O455" s="6"/>
      <c r="P455" s="8"/>
      <c r="Q455" s="9"/>
      <c r="R455" s="15"/>
      <c r="S455" s="9"/>
      <c r="T455" s="6"/>
    </row>
    <row r="456" spans="1:20" ht="63" customHeight="1">
      <c r="A456" s="4">
        <f t="shared" si="6"/>
        <v>454</v>
      </c>
      <c r="B456" s="3"/>
      <c r="C456" s="4"/>
      <c r="D456" s="4"/>
      <c r="E456" s="4"/>
      <c r="F456" s="4"/>
      <c r="G456" s="4"/>
      <c r="H456" s="4"/>
      <c r="I456" s="4"/>
      <c r="J456" s="3"/>
      <c r="K456" s="10"/>
      <c r="L456" s="10"/>
      <c r="M456" s="29"/>
      <c r="N456" s="7"/>
      <c r="O456" s="6"/>
      <c r="P456" s="8"/>
      <c r="Q456" s="9"/>
      <c r="R456" s="15"/>
      <c r="S456" s="9"/>
      <c r="T456" s="6"/>
    </row>
  </sheetData>
  <mergeCells count="3">
    <mergeCell ref="B1:L1"/>
    <mergeCell ref="A1:A2"/>
    <mergeCell ref="M1:T1"/>
  </mergeCells>
  <phoneticPr fontId="1" type="noConversion"/>
  <dataValidations count="5">
    <dataValidation type="list" allowBlank="1" showErrorMessage="1" errorTitle="错误提示" error="请输入下拉列表中的一个值" sqref="N40:N456 R40:R456" xr:uid="{00000000-0002-0000-0600-000000000000}">
      <formula1>"GC-MS,Micro-GC"</formula1>
    </dataValidation>
    <dataValidation type="list" allowBlank="1" showErrorMessage="1" errorTitle="错误提示" error="请输入下拉列表中的一个值" sqref="E3:F456" xr:uid="{00000000-0002-0000-0600-000001000000}">
      <formula1>"男,女,—"</formula1>
    </dataValidation>
    <dataValidation type="list" allowBlank="1" showErrorMessage="1" errorTitle="错误提示" error="请输入下拉列表中的一个值" sqref="C3:C456" xr:uid="{00000000-0002-0000-0600-000002000000}">
      <formula1>"YES,NO"</formula1>
    </dataValidation>
    <dataValidation type="list" allowBlank="1" showErrorMessage="1" errorTitle="错误提示" error="请输入下拉列表中的一个值" sqref="G3:G456" xr:uid="{00000000-0002-0000-0600-000003000000}">
      <formula1>"M 门诊,Z 住院,TJ 体检"</formula1>
    </dataValidation>
    <dataValidation type="list" allowBlank="1" showErrorMessage="1" errorTitle="错误提示" error="请输入下拉列表中的一个值" sqref="I3 I12:I456" xr:uid="{00000000-0002-0000-0600-000004000000}">
      <formula1>"是,否"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2"/>
  <sheetViews>
    <sheetView topLeftCell="B172" workbookViewId="0">
      <selection activeCell="C224" sqref="C224"/>
    </sheetView>
  </sheetViews>
  <sheetFormatPr baseColWidth="10" defaultColWidth="10" defaultRowHeight="16.5" customHeight="1"/>
  <cols>
    <col min="1" max="1" width="3.6640625" style="189" customWidth="1"/>
    <col min="2" max="2" width="10.33203125" style="192" customWidth="1"/>
    <col min="3" max="3" width="12.83203125" style="190" customWidth="1"/>
    <col min="4" max="4" width="5.6640625" style="191" customWidth="1"/>
    <col min="5" max="5" width="23.83203125" style="189" customWidth="1"/>
    <col min="6" max="6" width="23" style="189" customWidth="1"/>
    <col min="7" max="7" width="19.6640625" style="189" customWidth="1"/>
    <col min="8" max="8" width="13.6640625" style="189" customWidth="1"/>
    <col min="9" max="9" width="5.6640625" style="189" customWidth="1"/>
    <col min="10" max="10" width="6.6640625" style="189" customWidth="1"/>
    <col min="11" max="11" width="14.33203125" style="189" customWidth="1"/>
    <col min="12" max="12" width="10" style="189" customWidth="1"/>
    <col min="13" max="18" width="13.6640625" style="189" customWidth="1"/>
    <col min="19" max="20" width="10" style="189"/>
    <col min="21" max="21" width="14.1640625" style="189" customWidth="1"/>
    <col min="22" max="16384" width="10" style="189"/>
  </cols>
  <sheetData>
    <row r="1" spans="1:18" ht="16.5" customHeight="1">
      <c r="A1" s="189" t="s">
        <v>1929</v>
      </c>
      <c r="B1" s="190"/>
      <c r="D1" s="189"/>
      <c r="K1" s="191"/>
      <c r="L1" s="191"/>
    </row>
    <row r="2" spans="1:18" s="191" customFormat="1" ht="38.25" customHeight="1">
      <c r="B2" s="192" t="s">
        <v>1852</v>
      </c>
      <c r="C2" s="192" t="s">
        <v>1853</v>
      </c>
      <c r="D2" s="191" t="s">
        <v>1854</v>
      </c>
      <c r="E2" s="191" t="s">
        <v>1855</v>
      </c>
      <c r="G2" s="191" t="s">
        <v>1856</v>
      </c>
      <c r="H2" s="191" t="s">
        <v>1869</v>
      </c>
      <c r="I2" s="193" t="s">
        <v>1</v>
      </c>
      <c r="J2" s="193" t="s">
        <v>2</v>
      </c>
      <c r="K2" s="191" t="s">
        <v>1850</v>
      </c>
      <c r="L2" s="191" t="s">
        <v>1851</v>
      </c>
      <c r="M2" s="194" t="s">
        <v>1864</v>
      </c>
      <c r="N2" s="195" t="s">
        <v>1865</v>
      </c>
      <c r="O2" s="196" t="s">
        <v>1866</v>
      </c>
      <c r="P2" s="196" t="s">
        <v>1867</v>
      </c>
      <c r="Q2" s="196" t="s">
        <v>1868</v>
      </c>
    </row>
    <row r="4" spans="1:18" s="191" customFormat="1" ht="76.5" customHeight="1">
      <c r="B4" s="327" t="s">
        <v>6</v>
      </c>
      <c r="C4" s="327">
        <v>147654</v>
      </c>
      <c r="D4" s="191" t="s">
        <v>1857</v>
      </c>
      <c r="E4" s="191" t="str">
        <f>登记表!B4</f>
        <v>2021.11.17日</v>
      </c>
      <c r="F4" s="191" t="str">
        <f>登记表!M4</f>
        <v>入院第1天</v>
      </c>
      <c r="G4" s="427" t="str">
        <f>登记表!N4</f>
        <v>ZS1E-Z ID#000001</v>
      </c>
      <c r="I4" s="229">
        <v>228</v>
      </c>
      <c r="J4" s="230" t="s">
        <v>5</v>
      </c>
      <c r="K4" s="198" t="s">
        <v>1760</v>
      </c>
      <c r="L4" s="198" t="s">
        <v>1761</v>
      </c>
      <c r="M4" s="199">
        <v>171</v>
      </c>
      <c r="N4" s="198">
        <v>70</v>
      </c>
      <c r="O4" s="200" t="s">
        <v>6</v>
      </c>
      <c r="P4" s="200" t="s">
        <v>1870</v>
      </c>
      <c r="Q4" s="201">
        <v>24796</v>
      </c>
    </row>
    <row r="5" spans="1:18" ht="16.5" customHeight="1">
      <c r="B5" s="327" t="s">
        <v>6</v>
      </c>
      <c r="C5" s="327">
        <v>147654</v>
      </c>
      <c r="D5" s="191" t="s">
        <v>1857</v>
      </c>
      <c r="E5" s="189" t="str">
        <f>登记表!B6</f>
        <v>2021-11-18日， 11:10AM</v>
      </c>
      <c r="F5" s="189" t="str">
        <f>登记表!M6</f>
        <v>治疗前</v>
      </c>
      <c r="G5" s="320" t="str">
        <f>登记表!N6</f>
        <v>ZS1E-Z ID#000002</v>
      </c>
      <c r="I5" s="197">
        <v>228</v>
      </c>
      <c r="J5" s="326" t="s">
        <v>5</v>
      </c>
      <c r="K5" s="191"/>
      <c r="L5" s="191"/>
    </row>
    <row r="6" spans="1:18" ht="16.5" customHeight="1">
      <c r="B6" s="327" t="s">
        <v>6</v>
      </c>
      <c r="C6" s="327">
        <v>147654</v>
      </c>
      <c r="D6" s="191" t="s">
        <v>1857</v>
      </c>
      <c r="E6" s="189" t="str">
        <f>登记表!B17</f>
        <v>2021-11-19日，10:06AM</v>
      </c>
      <c r="F6" s="222" t="str">
        <f>登记表!M17</f>
        <v>术后第1天</v>
      </c>
      <c r="G6" s="189" t="str">
        <f>登记表!N17</f>
        <v>ZS1E-Z ID#000009</v>
      </c>
      <c r="I6" s="197">
        <v>228</v>
      </c>
      <c r="J6" s="326" t="s">
        <v>5</v>
      </c>
      <c r="K6" s="191"/>
      <c r="L6" s="191"/>
    </row>
    <row r="7" spans="1:18" ht="16.5" customHeight="1">
      <c r="B7" s="327" t="s">
        <v>6</v>
      </c>
      <c r="C7" s="327">
        <v>147654</v>
      </c>
      <c r="D7" s="191" t="s">
        <v>1857</v>
      </c>
      <c r="E7" s="189" t="str">
        <f>登记表!B22</f>
        <v>2021.11.21日</v>
      </c>
      <c r="F7" s="222" t="str">
        <f>登记表!M22</f>
        <v>术后第3天</v>
      </c>
      <c r="G7" s="189" t="str">
        <f>登记表!N22</f>
        <v>ZS1E-Z ID#000015</v>
      </c>
      <c r="I7" s="197">
        <v>228</v>
      </c>
      <c r="J7" s="326" t="s">
        <v>5</v>
      </c>
      <c r="K7" s="191"/>
      <c r="L7" s="191"/>
    </row>
    <row r="8" spans="1:18" ht="16.5" customHeight="1">
      <c r="B8" s="327" t="s">
        <v>6</v>
      </c>
      <c r="C8" s="327">
        <v>147654</v>
      </c>
      <c r="D8" s="191" t="s">
        <v>1857</v>
      </c>
      <c r="E8" s="189" t="str">
        <f>登记表!B35</f>
        <v>2021-11-24日，11:20AM</v>
      </c>
      <c r="F8" s="222" t="str">
        <f>登记表!M35</f>
        <v>术后第6天</v>
      </c>
      <c r="G8" s="202" t="str">
        <f>登记表!N35</f>
        <v>ZS1E-Z ID#000019</v>
      </c>
      <c r="H8" s="202" t="s">
        <v>1858</v>
      </c>
      <c r="I8" s="197">
        <v>228</v>
      </c>
      <c r="J8" s="326" t="s">
        <v>5</v>
      </c>
      <c r="K8" s="191"/>
      <c r="L8" s="191"/>
      <c r="M8" s="202"/>
      <c r="N8" s="202"/>
      <c r="O8" s="202"/>
      <c r="P8" s="202"/>
      <c r="Q8" s="202"/>
      <c r="R8" s="202"/>
    </row>
    <row r="9" spans="1:18" ht="16.5" customHeight="1">
      <c r="B9" s="327" t="s">
        <v>6</v>
      </c>
      <c r="C9" s="327">
        <v>147654</v>
      </c>
      <c r="D9" s="191" t="s">
        <v>1857</v>
      </c>
      <c r="E9" s="189" t="str">
        <f>登记表!B38</f>
        <v>2021-11-25日，7:30AM</v>
      </c>
      <c r="F9" s="222" t="str">
        <f>登记表!M38</f>
        <v>术后第7天（补采）</v>
      </c>
      <c r="G9" s="189" t="str">
        <f>登记表!N38</f>
        <v>ZS1E-Z ID#000023</v>
      </c>
      <c r="I9" s="197">
        <v>228</v>
      </c>
      <c r="J9" s="326" t="s">
        <v>5</v>
      </c>
      <c r="K9" s="191"/>
      <c r="L9" s="191"/>
    </row>
    <row r="10" spans="1:18" ht="16.5" customHeight="1">
      <c r="B10" s="328"/>
      <c r="C10" s="328"/>
      <c r="D10" s="189"/>
      <c r="K10" s="191"/>
      <c r="L10" s="191"/>
    </row>
    <row r="11" spans="1:18" s="191" customFormat="1" ht="16.5" customHeight="1">
      <c r="B11" s="421"/>
      <c r="C11" s="421"/>
    </row>
    <row r="12" spans="1:18" s="191" customFormat="1" ht="16.5" customHeight="1">
      <c r="B12" s="421"/>
      <c r="C12" s="421"/>
    </row>
    <row r="13" spans="1:18" s="191" customFormat="1" ht="38.25" customHeight="1">
      <c r="B13" s="422" t="s">
        <v>8</v>
      </c>
      <c r="C13" s="422">
        <v>217332</v>
      </c>
      <c r="D13" s="191" t="s">
        <v>1857</v>
      </c>
      <c r="E13" s="191" t="str">
        <f>登记表!B8</f>
        <v>2021-11-18日， 12PM</v>
      </c>
      <c r="F13" s="191" t="str">
        <f>登记表!M8</f>
        <v>术前</v>
      </c>
      <c r="G13" s="427" t="str">
        <f>登记表!N8</f>
        <v>ZS1E-Z ID#000004</v>
      </c>
      <c r="I13" s="235">
        <v>127</v>
      </c>
      <c r="J13" s="236" t="s">
        <v>7</v>
      </c>
      <c r="K13" s="198" t="s">
        <v>1760</v>
      </c>
      <c r="L13" s="198" t="s">
        <v>1764</v>
      </c>
      <c r="M13" s="199">
        <v>159</v>
      </c>
      <c r="N13" s="198">
        <v>48.5</v>
      </c>
      <c r="O13" s="200" t="s">
        <v>1871</v>
      </c>
      <c r="P13" s="200" t="s">
        <v>1870</v>
      </c>
      <c r="Q13" s="201">
        <v>32357</v>
      </c>
    </row>
    <row r="14" spans="1:18" s="191" customFormat="1" ht="16.5" customHeight="1">
      <c r="B14" s="422" t="s">
        <v>8</v>
      </c>
      <c r="C14" s="422">
        <v>217332</v>
      </c>
      <c r="D14" s="191" t="s">
        <v>1857</v>
      </c>
      <c r="E14" s="191" t="str">
        <f>登记表!B34</f>
        <v>2021-11-24日，7:45AM</v>
      </c>
      <c r="F14" s="223" t="str">
        <f>登记表!M34</f>
        <v>术后第1天</v>
      </c>
      <c r="G14" s="191" t="str">
        <f>登记表!N34</f>
        <v>ZS1E-Z ID#000021</v>
      </c>
      <c r="I14" s="203">
        <v>127</v>
      </c>
      <c r="J14" s="324" t="s">
        <v>7</v>
      </c>
    </row>
    <row r="15" spans="1:18" s="191" customFormat="1" ht="16.5" customHeight="1">
      <c r="B15" s="422" t="s">
        <v>8</v>
      </c>
      <c r="C15" s="422">
        <v>217332</v>
      </c>
      <c r="D15" s="191" t="s">
        <v>1857</v>
      </c>
      <c r="E15" s="191" t="str">
        <f>登记表!B41</f>
        <v>2021-11-26日，7:15AM</v>
      </c>
      <c r="F15" s="223" t="str">
        <f>登记表!M41</f>
        <v>术后第3天</v>
      </c>
      <c r="G15" s="191" t="str">
        <f>登记表!N41</f>
        <v>ZS1E-Z ID#000024</v>
      </c>
      <c r="I15" s="203">
        <v>127</v>
      </c>
      <c r="J15" s="324" t="s">
        <v>7</v>
      </c>
    </row>
    <row r="16" spans="1:18" s="191" customFormat="1" ht="16.5" customHeight="1">
      <c r="B16" s="422" t="s">
        <v>8</v>
      </c>
      <c r="C16" s="422">
        <v>217332</v>
      </c>
      <c r="D16" s="191" t="s">
        <v>1857</v>
      </c>
      <c r="E16" s="191" t="str">
        <f>登记表!B55</f>
        <v>2021-11-29日， 7:40AM</v>
      </c>
      <c r="F16" s="223" t="str">
        <f>登记表!M55</f>
        <v>术后第6天，餐前</v>
      </c>
      <c r="G16" s="191" t="str">
        <f>登记表!N55</f>
        <v>ZS1E-Z ID#000036</v>
      </c>
      <c r="I16" s="203">
        <v>127</v>
      </c>
      <c r="J16" s="324" t="s">
        <v>7</v>
      </c>
    </row>
    <row r="17" spans="2:17" s="191" customFormat="1" ht="30" customHeight="1">
      <c r="B17" s="422" t="s">
        <v>8</v>
      </c>
      <c r="C17" s="423" t="str">
        <f>'患者-门诊'!G38</f>
        <v>·0000988611</v>
      </c>
      <c r="D17" s="424" t="s">
        <v>1859</v>
      </c>
      <c r="E17" s="191" t="str">
        <f>'患者-门诊'!B38</f>
        <v>2022.1.10-上午11:20</v>
      </c>
      <c r="F17" s="223" t="s">
        <v>1860</v>
      </c>
      <c r="G17" s="191" t="str">
        <f>'患者-门诊'!J38</f>
        <v>ZS1E-M ID#000062</v>
      </c>
      <c r="I17" s="203">
        <v>127</v>
      </c>
      <c r="J17" s="324" t="s">
        <v>7</v>
      </c>
    </row>
    <row r="18" spans="2:17" s="191" customFormat="1" ht="16.5" customHeight="1">
      <c r="B18" s="192"/>
      <c r="C18" s="192"/>
    </row>
    <row r="19" spans="2:17" ht="16.5" customHeight="1">
      <c r="B19" s="190"/>
      <c r="D19" s="189"/>
      <c r="K19" s="191"/>
      <c r="L19" s="191"/>
    </row>
    <row r="20" spans="2:17" ht="16.5" customHeight="1">
      <c r="B20" s="190"/>
      <c r="D20" s="189"/>
      <c r="K20" s="191"/>
      <c r="L20" s="191"/>
    </row>
    <row r="21" spans="2:17" ht="16.5" customHeight="1">
      <c r="B21" s="327" t="s">
        <v>17</v>
      </c>
      <c r="C21" s="327">
        <v>244291</v>
      </c>
      <c r="D21" s="191" t="s">
        <v>1857</v>
      </c>
      <c r="E21" s="189" t="str">
        <f>登记表!B18</f>
        <v>2021-11-19日，13:18PM</v>
      </c>
      <c r="F21" s="189" t="str">
        <f>登记表!M18</f>
        <v>入院第1天</v>
      </c>
      <c r="G21" s="427" t="str">
        <f>登记表!N18</f>
        <v>ZS1E-Z ID#000010</v>
      </c>
      <c r="I21" s="229">
        <v>167</v>
      </c>
      <c r="J21" s="230" t="s">
        <v>16</v>
      </c>
      <c r="K21" s="198" t="s">
        <v>1760</v>
      </c>
      <c r="L21" s="198" t="s">
        <v>1770</v>
      </c>
      <c r="M21" s="199">
        <v>176</v>
      </c>
      <c r="N21" s="198">
        <v>64.5</v>
      </c>
      <c r="O21" s="200" t="s">
        <v>17</v>
      </c>
      <c r="P21" s="200" t="s">
        <v>1870</v>
      </c>
      <c r="Q21" s="201">
        <v>20469</v>
      </c>
    </row>
    <row r="22" spans="2:17" ht="16.5" customHeight="1">
      <c r="B22" s="328"/>
      <c r="C22" s="328"/>
      <c r="D22" s="189"/>
      <c r="G22" s="320"/>
      <c r="K22" s="191"/>
      <c r="L22" s="191"/>
    </row>
    <row r="23" spans="2:17" ht="51" customHeight="1">
      <c r="B23" s="327" t="s">
        <v>23</v>
      </c>
      <c r="C23" s="327">
        <v>244423</v>
      </c>
      <c r="D23" s="191" t="s">
        <v>1857</v>
      </c>
      <c r="E23" s="189" t="str">
        <f>登记表!B31</f>
        <v>2021-11-23日，17:20PM</v>
      </c>
      <c r="F23" s="189" t="str">
        <f>登记表!M31</f>
        <v>入院第1天</v>
      </c>
      <c r="G23" s="320" t="str">
        <f>登记表!N31</f>
        <v>ZS1E-Z ID#000018</v>
      </c>
      <c r="I23" s="229">
        <v>52</v>
      </c>
      <c r="J23" s="230" t="s">
        <v>22</v>
      </c>
      <c r="K23" s="198" t="s">
        <v>1760</v>
      </c>
      <c r="L23" s="198" t="s">
        <v>1771</v>
      </c>
      <c r="M23" s="199">
        <v>146</v>
      </c>
      <c r="N23" s="198">
        <v>45</v>
      </c>
      <c r="O23" s="200" t="s">
        <v>23</v>
      </c>
      <c r="P23" s="200" t="s">
        <v>1872</v>
      </c>
      <c r="Q23" s="201">
        <v>16396</v>
      </c>
    </row>
    <row r="24" spans="2:17" ht="16.5" customHeight="1">
      <c r="B24" s="327" t="s">
        <v>23</v>
      </c>
      <c r="C24" s="327">
        <v>244423</v>
      </c>
      <c r="D24" s="191" t="s">
        <v>1857</v>
      </c>
      <c r="E24" s="189" t="str">
        <f>登记表!B69</f>
        <v>2021-12-2日，12:03PM</v>
      </c>
      <c r="F24" s="222" t="str">
        <f>登记表!M69</f>
        <v>术后第2天</v>
      </c>
      <c r="G24" s="189" t="str">
        <f>登记表!N69</f>
        <v>ZS1E-Z ID#000077</v>
      </c>
      <c r="I24" s="197">
        <v>52</v>
      </c>
      <c r="J24" s="326" t="s">
        <v>22</v>
      </c>
      <c r="K24" s="191"/>
      <c r="L24" s="191"/>
    </row>
    <row r="25" spans="2:17" ht="16.5" customHeight="1">
      <c r="B25" s="327" t="s">
        <v>23</v>
      </c>
      <c r="C25" s="327">
        <v>244423</v>
      </c>
      <c r="D25" s="191" t="s">
        <v>1857</v>
      </c>
      <c r="E25" s="189" t="str">
        <f>登记表!B70</f>
        <v>2021-12-3日</v>
      </c>
      <c r="F25" s="222" t="str">
        <f>登记表!M70</f>
        <v>术后第3天</v>
      </c>
      <c r="G25" s="189" t="str">
        <f>登记表!N70</f>
        <v>ZS1E-Z ID#000075</v>
      </c>
      <c r="I25" s="197">
        <v>52</v>
      </c>
      <c r="J25" s="326" t="s">
        <v>22</v>
      </c>
      <c r="K25" s="191"/>
      <c r="L25" s="191"/>
    </row>
    <row r="26" spans="2:17" ht="16.5" customHeight="1">
      <c r="B26" s="328"/>
      <c r="C26" s="328"/>
      <c r="D26" s="189"/>
      <c r="K26" s="191"/>
      <c r="L26" s="191"/>
    </row>
    <row r="27" spans="2:17" ht="89.25" customHeight="1">
      <c r="B27" s="327" t="s">
        <v>21</v>
      </c>
      <c r="C27" s="327">
        <v>193816</v>
      </c>
      <c r="D27" s="189" t="s">
        <v>1857</v>
      </c>
      <c r="E27" s="189" t="str">
        <f>登记表!B32</f>
        <v>2021-11-23日，17:35PM</v>
      </c>
      <c r="F27" s="189" t="str">
        <f>登记表!M32</f>
        <v>入院第1天</v>
      </c>
      <c r="G27" s="320" t="str">
        <f>登记表!N32</f>
        <v>ZS1E-Z ID#000017</v>
      </c>
      <c r="I27" s="229">
        <v>30</v>
      </c>
      <c r="J27" s="230" t="s">
        <v>20</v>
      </c>
      <c r="K27" s="198" t="s">
        <v>1760</v>
      </c>
      <c r="L27" s="198" t="s">
        <v>1772</v>
      </c>
      <c r="M27" s="199">
        <v>149</v>
      </c>
      <c r="N27" s="198">
        <v>63</v>
      </c>
      <c r="O27" s="200" t="s">
        <v>21</v>
      </c>
      <c r="P27" s="200" t="s">
        <v>1872</v>
      </c>
      <c r="Q27" s="201">
        <v>21585</v>
      </c>
    </row>
    <row r="28" spans="2:17" ht="16.5" customHeight="1">
      <c r="B28" s="327" t="s">
        <v>21</v>
      </c>
      <c r="C28" s="327">
        <v>193816</v>
      </c>
      <c r="D28" s="189"/>
      <c r="E28" s="189" t="str">
        <f>登记表!B53</f>
        <v>2021-11-28日， 8:52AM</v>
      </c>
      <c r="F28" s="222" t="str">
        <f>登记表!M53</f>
        <v>术后第2天， 餐后</v>
      </c>
      <c r="G28" s="189" t="str">
        <f>登记表!N53</f>
        <v>ZS1E-Z ID#000035</v>
      </c>
      <c r="I28" s="197">
        <v>30</v>
      </c>
      <c r="J28" s="326" t="s">
        <v>20</v>
      </c>
      <c r="K28" s="191"/>
      <c r="L28" s="191"/>
    </row>
    <row r="29" spans="2:17" ht="16.5" customHeight="1">
      <c r="B29" s="327" t="s">
        <v>21</v>
      </c>
      <c r="C29" s="327">
        <v>193816</v>
      </c>
      <c r="D29" s="189"/>
      <c r="E29" s="189" t="str">
        <f>登记表!B57</f>
        <v>2021-11-29日， 8:06AM</v>
      </c>
      <c r="F29" s="222" t="str">
        <f>登记表!M57</f>
        <v>术后第3天，餐后</v>
      </c>
      <c r="G29" s="189" t="str">
        <f>登记表!N57</f>
        <v>ZS1E-Z ID#000040</v>
      </c>
      <c r="I29" s="197">
        <v>30</v>
      </c>
      <c r="J29" s="326" t="s">
        <v>20</v>
      </c>
      <c r="K29" s="191"/>
      <c r="L29" s="191"/>
    </row>
    <row r="30" spans="2:17" ht="16.5" customHeight="1">
      <c r="B30" s="327" t="s">
        <v>21</v>
      </c>
      <c r="C30" s="327">
        <v>193816</v>
      </c>
      <c r="D30" s="189"/>
      <c r="E30" s="189" t="str">
        <f>登记表!B67</f>
        <v>2021-12-2日，11:54AM</v>
      </c>
      <c r="F30" s="222" t="str">
        <f>登记表!M67</f>
        <v>术后第6天，餐后</v>
      </c>
      <c r="G30" s="189" t="str">
        <f>登记表!N67</f>
        <v>ZS1E-Z ID#000076</v>
      </c>
      <c r="I30" s="197">
        <v>30</v>
      </c>
      <c r="J30" s="326" t="s">
        <v>20</v>
      </c>
      <c r="K30" s="191"/>
      <c r="L30" s="191"/>
    </row>
    <row r="31" spans="2:17" ht="16.5" customHeight="1">
      <c r="B31" s="328"/>
      <c r="C31" s="328"/>
      <c r="D31" s="189"/>
      <c r="K31" s="191"/>
      <c r="L31" s="191"/>
    </row>
    <row r="32" spans="2:17" ht="38.25" customHeight="1">
      <c r="B32" s="327" t="s">
        <v>37</v>
      </c>
      <c r="C32" s="327">
        <v>244712</v>
      </c>
      <c r="D32" s="189" t="s">
        <v>1857</v>
      </c>
      <c r="E32" s="189" t="str">
        <f>登记表!B62</f>
        <v>2021-12-1日，7:40AM</v>
      </c>
      <c r="F32" s="189" t="str">
        <f>登记表!M62</f>
        <v>入院，餐前</v>
      </c>
      <c r="G32" s="320" t="str">
        <f>登记表!N62</f>
        <v>ZS1E-Z ID#000039</v>
      </c>
      <c r="I32" s="229">
        <v>253</v>
      </c>
      <c r="J32" s="230" t="s">
        <v>36</v>
      </c>
      <c r="K32" s="198" t="s">
        <v>1760</v>
      </c>
      <c r="L32" s="198" t="s">
        <v>1785</v>
      </c>
      <c r="M32" s="199">
        <v>150</v>
      </c>
      <c r="N32" s="198">
        <v>51</v>
      </c>
      <c r="O32" s="200" t="s">
        <v>37</v>
      </c>
      <c r="P32" s="200" t="s">
        <v>1872</v>
      </c>
      <c r="Q32" s="201">
        <v>25510</v>
      </c>
    </row>
    <row r="33" spans="2:17" ht="16.5" customHeight="1">
      <c r="B33" s="327" t="s">
        <v>37</v>
      </c>
      <c r="C33" s="327">
        <v>244712</v>
      </c>
      <c r="D33" s="189" t="s">
        <v>1857</v>
      </c>
      <c r="E33" s="191" t="str">
        <f>登记表!B80</f>
        <v>2021-12-4日， 12:10PM</v>
      </c>
      <c r="F33" s="223" t="str">
        <f>登记表!M80</f>
        <v>术后第1天</v>
      </c>
      <c r="G33" s="191" t="str">
        <f>登记表!N80</f>
        <v>ZS1E-Z ID#000085</v>
      </c>
      <c r="I33" s="197">
        <v>253</v>
      </c>
      <c r="J33" s="326" t="s">
        <v>36</v>
      </c>
    </row>
    <row r="34" spans="2:17" ht="16.5" customHeight="1">
      <c r="B34" s="327" t="s">
        <v>37</v>
      </c>
      <c r="C34" s="327">
        <v>244712</v>
      </c>
      <c r="D34" s="189" t="s">
        <v>1857</v>
      </c>
      <c r="E34" s="189" t="str">
        <f>登记表!B103</f>
        <v>2021-12-6日， 17:06AM</v>
      </c>
      <c r="F34" s="222" t="str">
        <f>登记表!M103</f>
        <v>术后第3天</v>
      </c>
      <c r="G34" s="189" t="str">
        <f>登记表!N103</f>
        <v>ZS1E-Z ID#000045</v>
      </c>
      <c r="I34" s="197">
        <v>253</v>
      </c>
      <c r="J34" s="326" t="s">
        <v>36</v>
      </c>
      <c r="K34" s="191"/>
      <c r="L34" s="191"/>
    </row>
    <row r="35" spans="2:17" ht="16.5" customHeight="1">
      <c r="B35" s="327" t="s">
        <v>37</v>
      </c>
      <c r="C35" s="327">
        <v>244712</v>
      </c>
      <c r="D35" s="189" t="s">
        <v>1857</v>
      </c>
      <c r="E35" s="191" t="str">
        <f>登记表!B118</f>
        <v>2021-12-9日， 11:35AM</v>
      </c>
      <c r="F35" s="223" t="str">
        <f>登记表!M118</f>
        <v>术后第6天</v>
      </c>
      <c r="G35" s="191" t="str">
        <f>登记表!N118</f>
        <v>ZS1E-Z ID#000056</v>
      </c>
      <c r="I35" s="197">
        <v>253</v>
      </c>
      <c r="J35" s="326" t="s">
        <v>36</v>
      </c>
    </row>
    <row r="36" spans="2:17" s="191" customFormat="1" ht="16.5" customHeight="1">
      <c r="B36" s="425"/>
      <c r="C36" s="425"/>
      <c r="I36" s="203"/>
      <c r="J36" s="203"/>
    </row>
    <row r="37" spans="2:17" s="191" customFormat="1" ht="16.5" customHeight="1">
      <c r="B37" s="425"/>
      <c r="C37" s="425"/>
      <c r="I37" s="203"/>
      <c r="J37" s="203"/>
    </row>
    <row r="38" spans="2:17" s="191" customFormat="1" ht="89.25" customHeight="1">
      <c r="B38" s="327" t="s">
        <v>45</v>
      </c>
      <c r="C38" s="327">
        <v>244788</v>
      </c>
      <c r="D38" s="189" t="s">
        <v>1857</v>
      </c>
      <c r="E38" s="191" t="str">
        <f>登记表!B64</f>
        <v>2021-12-2日，11:30AM</v>
      </c>
      <c r="F38" s="191" t="str">
        <f>登记表!M64</f>
        <v>入院</v>
      </c>
      <c r="G38" s="427" t="str">
        <f>登记表!N64</f>
        <v>ZS1E-Z ID#000071</v>
      </c>
      <c r="I38" s="229">
        <v>211</v>
      </c>
      <c r="J38" s="230" t="s">
        <v>44</v>
      </c>
      <c r="K38" s="198" t="s">
        <v>1760</v>
      </c>
      <c r="L38" s="198" t="s">
        <v>1787</v>
      </c>
      <c r="M38" s="199">
        <v>168</v>
      </c>
      <c r="N38" s="198">
        <v>74</v>
      </c>
      <c r="O38" s="200" t="s">
        <v>45</v>
      </c>
      <c r="P38" s="200" t="s">
        <v>1870</v>
      </c>
      <c r="Q38" s="201">
        <v>26468</v>
      </c>
    </row>
    <row r="39" spans="2:17" s="191" customFormat="1" ht="16.5" customHeight="1">
      <c r="B39" s="327" t="s">
        <v>45</v>
      </c>
      <c r="C39" s="327">
        <v>244788</v>
      </c>
      <c r="D39" s="189" t="s">
        <v>1857</v>
      </c>
      <c r="E39" s="191" t="str">
        <f>登记表!B73</f>
        <v>2021-12-3日</v>
      </c>
      <c r="F39" s="191" t="str">
        <f>登记表!M73</f>
        <v>入院第2次</v>
      </c>
      <c r="G39" s="427" t="str">
        <f>登记表!N73</f>
        <v>ZS1E-Z ID#000080</v>
      </c>
      <c r="I39" s="197">
        <v>211</v>
      </c>
      <c r="J39" s="326" t="s">
        <v>44</v>
      </c>
    </row>
    <row r="40" spans="2:17" s="191" customFormat="1" ht="16.5" customHeight="1">
      <c r="B40" s="327" t="s">
        <v>45</v>
      </c>
      <c r="C40" s="327">
        <v>244788</v>
      </c>
      <c r="D40" s="189" t="s">
        <v>1857</v>
      </c>
      <c r="E40" s="191" t="str">
        <f>登记表!B76</f>
        <v>2021-12-4日， 11:24AM</v>
      </c>
      <c r="F40" s="191" t="str">
        <f>登记表!M76</f>
        <v>入院第3次</v>
      </c>
      <c r="G40" s="427" t="str">
        <f>登记表!N76</f>
        <v>ZS1E-Z ID#000083</v>
      </c>
      <c r="I40" s="197">
        <v>211</v>
      </c>
      <c r="J40" s="326" t="s">
        <v>44</v>
      </c>
    </row>
    <row r="41" spans="2:17" s="191" customFormat="1" ht="16.5" customHeight="1">
      <c r="B41" s="327" t="s">
        <v>45</v>
      </c>
      <c r="C41" s="327">
        <v>244788</v>
      </c>
      <c r="D41" s="189" t="s">
        <v>1857</v>
      </c>
      <c r="E41" s="191" t="str">
        <f>登记表!B82</f>
        <v>2021-12-5日， 11:35AM</v>
      </c>
      <c r="F41" s="191" t="str">
        <f>登记表!M82</f>
        <v>入院第4次</v>
      </c>
      <c r="G41" s="427" t="str">
        <f>登记表!N82</f>
        <v>ZS1E-Z ID#000089</v>
      </c>
      <c r="I41" s="197">
        <v>211</v>
      </c>
      <c r="J41" s="326" t="s">
        <v>44</v>
      </c>
    </row>
    <row r="42" spans="2:17" s="191" customFormat="1" ht="16.5" customHeight="1">
      <c r="B42" s="327" t="s">
        <v>45</v>
      </c>
      <c r="C42" s="327">
        <v>244788</v>
      </c>
      <c r="D42" s="189" t="s">
        <v>1857</v>
      </c>
      <c r="E42" s="191" t="str">
        <f>登记表!B110</f>
        <v>2021-12-7日， 12:30PM</v>
      </c>
      <c r="F42" s="223" t="str">
        <f>登记表!M110</f>
        <v>术后第1天</v>
      </c>
      <c r="G42" s="191" t="str">
        <f>登记表!N110</f>
        <v>ZS1E-Z ID#000051</v>
      </c>
      <c r="I42" s="197">
        <v>211</v>
      </c>
      <c r="J42" s="326" t="s">
        <v>44</v>
      </c>
    </row>
    <row r="43" spans="2:17" s="191" customFormat="1" ht="16.5" customHeight="1">
      <c r="B43" s="327" t="s">
        <v>45</v>
      </c>
      <c r="C43" s="327">
        <v>244788</v>
      </c>
      <c r="D43" s="189" t="s">
        <v>1857</v>
      </c>
      <c r="E43" s="191" t="str">
        <f>登记表!B120</f>
        <v>2021-12-9日， 11:50AM</v>
      </c>
      <c r="F43" s="223" t="str">
        <f>登记表!M120</f>
        <v>术后第3天</v>
      </c>
      <c r="G43" s="191" t="str">
        <f>登记表!N120</f>
        <v>ZS1E-Z ID#000059</v>
      </c>
      <c r="I43" s="197">
        <v>211</v>
      </c>
      <c r="J43" s="326" t="s">
        <v>44</v>
      </c>
    </row>
    <row r="44" spans="2:17" s="191" customFormat="1" ht="16.5" customHeight="1">
      <c r="B44" s="327" t="s">
        <v>45</v>
      </c>
      <c r="C44" s="327">
        <v>244788</v>
      </c>
      <c r="D44" s="189" t="s">
        <v>1857</v>
      </c>
      <c r="E44" s="191" t="str">
        <f>登记表!B131</f>
        <v>2021-12-12日，11:10AM</v>
      </c>
      <c r="F44" s="223" t="str">
        <f>登记表!M131</f>
        <v>术后第6天</v>
      </c>
      <c r="G44" s="191" t="str">
        <f>登记表!N131</f>
        <v>ZS1E-Z ID#000070</v>
      </c>
      <c r="I44" s="197">
        <v>211</v>
      </c>
      <c r="J44" s="326" t="s">
        <v>44</v>
      </c>
    </row>
    <row r="45" spans="2:17" s="191" customFormat="1" ht="16.5" customHeight="1">
      <c r="B45" s="425"/>
      <c r="C45" s="425"/>
      <c r="I45" s="203"/>
      <c r="J45" s="203"/>
    </row>
    <row r="46" spans="2:17" s="191" customFormat="1" ht="102" customHeight="1">
      <c r="B46" s="327" t="s">
        <v>47</v>
      </c>
      <c r="C46" s="327">
        <v>243911</v>
      </c>
      <c r="D46" s="189" t="s">
        <v>1857</v>
      </c>
      <c r="E46" s="191" t="str">
        <f>登记表!B74</f>
        <v>2021-12-4日， 11:10AM</v>
      </c>
      <c r="F46" s="191" t="str">
        <f>登记表!M74</f>
        <v>入院第1次</v>
      </c>
      <c r="G46" s="427" t="str">
        <f>登记表!N74</f>
        <v>ZS1E-Z ID#000081</v>
      </c>
      <c r="I46" s="229">
        <v>22</v>
      </c>
      <c r="J46" s="230" t="s">
        <v>46</v>
      </c>
      <c r="K46" s="198" t="s">
        <v>1760</v>
      </c>
      <c r="L46" s="198" t="s">
        <v>1792</v>
      </c>
      <c r="M46" s="199">
        <v>150</v>
      </c>
      <c r="N46" s="198">
        <v>52</v>
      </c>
      <c r="O46" s="200" t="s">
        <v>47</v>
      </c>
      <c r="P46" s="200" t="s">
        <v>1872</v>
      </c>
      <c r="Q46" s="201">
        <v>24407</v>
      </c>
    </row>
    <row r="47" spans="2:17" s="191" customFormat="1" ht="16.5" customHeight="1">
      <c r="B47" s="327" t="s">
        <v>47</v>
      </c>
      <c r="C47" s="327">
        <v>243911</v>
      </c>
      <c r="D47" s="189" t="s">
        <v>1857</v>
      </c>
      <c r="E47" s="191" t="str">
        <f>登记表!B81</f>
        <v>2021-12-5日， 11:15AM</v>
      </c>
      <c r="F47" s="191" t="str">
        <f>登记表!M81</f>
        <v>入院第2次</v>
      </c>
      <c r="G47" s="427" t="str">
        <f>登记表!N81</f>
        <v>ZS1E-Z ID#000088</v>
      </c>
      <c r="I47" s="197">
        <v>22</v>
      </c>
      <c r="J47" s="326" t="s">
        <v>46</v>
      </c>
    </row>
    <row r="48" spans="2:17" s="191" customFormat="1" ht="16.5" customHeight="1">
      <c r="B48" s="327" t="s">
        <v>47</v>
      </c>
      <c r="C48" s="327">
        <v>243911</v>
      </c>
      <c r="D48" s="189" t="s">
        <v>1857</v>
      </c>
      <c r="E48" s="191" t="str">
        <f>登记表!B88</f>
        <v>2021-12-6日， 11:05AM</v>
      </c>
      <c r="F48" s="191" t="str">
        <f>登记表!M88</f>
        <v>入院第3次</v>
      </c>
      <c r="G48" s="427" t="str">
        <f>登记表!N88</f>
        <v>ZS1E-Z ID#000094</v>
      </c>
      <c r="I48" s="197">
        <v>22</v>
      </c>
      <c r="J48" s="326" t="s">
        <v>46</v>
      </c>
    </row>
    <row r="49" spans="2:17" s="191" customFormat="1" ht="16.5" customHeight="1">
      <c r="B49" s="327" t="s">
        <v>47</v>
      </c>
      <c r="C49" s="327">
        <v>243911</v>
      </c>
      <c r="D49" s="189" t="s">
        <v>1857</v>
      </c>
      <c r="E49" s="191" t="str">
        <f>登记表!B106</f>
        <v>2021-12-7日， 7:30AM</v>
      </c>
      <c r="F49" s="191" t="str">
        <f>登记表!M106</f>
        <v>入院第4次</v>
      </c>
      <c r="G49" s="427" t="str">
        <f>登记表!N106</f>
        <v>ZS1E-Z ID#000048</v>
      </c>
      <c r="I49" s="197">
        <v>22</v>
      </c>
      <c r="J49" s="326" t="s">
        <v>46</v>
      </c>
    </row>
    <row r="50" spans="2:17" s="191" customFormat="1" ht="16.5" customHeight="1">
      <c r="B50" s="327" t="s">
        <v>47</v>
      </c>
      <c r="C50" s="327">
        <v>243911</v>
      </c>
      <c r="D50" s="189" t="s">
        <v>1857</v>
      </c>
      <c r="E50" s="191" t="str">
        <f>登记表!B124</f>
        <v>2021-12-10日， 11:20AM</v>
      </c>
      <c r="F50" s="223" t="str">
        <f>登记表!M124</f>
        <v>术后第1天</v>
      </c>
      <c r="G50" s="191" t="str">
        <f>登记表!N124</f>
        <v>ZS1E-Z ID#000064</v>
      </c>
      <c r="I50" s="197">
        <v>22</v>
      </c>
      <c r="J50" s="326" t="s">
        <v>46</v>
      </c>
    </row>
    <row r="51" spans="2:17" s="191" customFormat="1" ht="16.5" customHeight="1">
      <c r="B51" s="327" t="s">
        <v>47</v>
      </c>
      <c r="C51" s="327">
        <v>243911</v>
      </c>
      <c r="D51" s="189" t="s">
        <v>1857</v>
      </c>
      <c r="E51" s="191" t="str">
        <f>登记表!B133</f>
        <v>2021-12-12日，11:30AM</v>
      </c>
      <c r="F51" s="223" t="str">
        <f>登记表!M133</f>
        <v>术后第3天</v>
      </c>
      <c r="G51" s="191" t="str">
        <f>登记表!N133</f>
        <v>ZS1E-Z ID#000102</v>
      </c>
      <c r="I51" s="197">
        <v>22</v>
      </c>
      <c r="J51" s="326" t="s">
        <v>46</v>
      </c>
    </row>
    <row r="52" spans="2:17" s="191" customFormat="1" ht="16.5" customHeight="1">
      <c r="B52" s="327" t="s">
        <v>47</v>
      </c>
      <c r="C52" s="327">
        <v>243911</v>
      </c>
      <c r="D52" s="189" t="s">
        <v>1857</v>
      </c>
      <c r="E52" s="191" t="str">
        <f>登记表!B159</f>
        <v>2021-12-15日中午左右</v>
      </c>
      <c r="F52" s="223" t="str">
        <f>登记表!M159</f>
        <v>术后第6天</v>
      </c>
      <c r="G52" s="191" t="str">
        <f>登记表!N159</f>
        <v>ZS1E-Z ID#000151</v>
      </c>
      <c r="I52" s="197">
        <v>22</v>
      </c>
      <c r="J52" s="326" t="s">
        <v>46</v>
      </c>
    </row>
    <row r="53" spans="2:17" s="191" customFormat="1" ht="16.5" customHeight="1">
      <c r="B53" s="425"/>
      <c r="C53" s="425"/>
      <c r="I53" s="203"/>
      <c r="J53" s="203"/>
    </row>
    <row r="54" spans="2:17" s="191" customFormat="1" ht="16.5" customHeight="1">
      <c r="B54" s="328"/>
      <c r="C54" s="328"/>
      <c r="I54" s="189"/>
      <c r="J54" s="189"/>
    </row>
    <row r="55" spans="2:17" s="191" customFormat="1" ht="25.5" customHeight="1">
      <c r="B55" s="327" t="s">
        <v>55</v>
      </c>
      <c r="C55" s="327">
        <v>244872</v>
      </c>
      <c r="D55" s="189" t="s">
        <v>1857</v>
      </c>
      <c r="E55" s="191" t="str">
        <f>登记表!B90</f>
        <v>2021-12-6日， 11:15AM</v>
      </c>
      <c r="F55" s="191" t="str">
        <f>登记表!M90</f>
        <v>入院第1天</v>
      </c>
      <c r="G55" s="427" t="str">
        <f>登记表!N90</f>
        <v>ZS1E-Z ID#000097</v>
      </c>
      <c r="I55" s="229">
        <v>388</v>
      </c>
      <c r="J55" s="230" t="s">
        <v>54</v>
      </c>
      <c r="K55" s="198" t="s">
        <v>1877</v>
      </c>
      <c r="L55" s="198" t="s">
        <v>1878</v>
      </c>
      <c r="M55" s="199">
        <v>155</v>
      </c>
      <c r="N55" s="198">
        <v>73</v>
      </c>
      <c r="O55" s="200" t="s">
        <v>55</v>
      </c>
      <c r="P55" s="200" t="s">
        <v>1872</v>
      </c>
      <c r="Q55" s="201">
        <v>24153</v>
      </c>
    </row>
    <row r="56" spans="2:17" s="191" customFormat="1" ht="16.5" customHeight="1">
      <c r="B56" s="327" t="s">
        <v>55</v>
      </c>
      <c r="C56" s="327">
        <v>244872</v>
      </c>
      <c r="D56" s="189" t="s">
        <v>1857</v>
      </c>
      <c r="E56" s="191" t="str">
        <f>登记表!B105</f>
        <v>2021-12-7日， 7:26AM</v>
      </c>
      <c r="F56" s="191" t="str">
        <f>登记表!M105</f>
        <v>入院第2天</v>
      </c>
      <c r="G56" s="427" t="str">
        <f>登记表!N105</f>
        <v>ZS1E-Z ID#000047</v>
      </c>
      <c r="I56" s="197">
        <v>388</v>
      </c>
      <c r="J56" s="326" t="s">
        <v>54</v>
      </c>
    </row>
    <row r="57" spans="2:17" s="191" customFormat="1" ht="16.5" customHeight="1">
      <c r="B57" s="327" t="s">
        <v>55</v>
      </c>
      <c r="C57" s="327">
        <v>244872</v>
      </c>
      <c r="D57" s="189" t="s">
        <v>1857</v>
      </c>
      <c r="E57" s="191" t="str">
        <f>登记表!B114</f>
        <v>2021-12-8日， 11:41AM</v>
      </c>
      <c r="F57" s="191" t="str">
        <f>登记表!M114</f>
        <v>入院第3天</v>
      </c>
      <c r="G57" s="427" t="str">
        <f>登记表!N114</f>
        <v>ZS1E-Z ID#000096</v>
      </c>
      <c r="I57" s="197">
        <v>388</v>
      </c>
      <c r="J57" s="326" t="s">
        <v>54</v>
      </c>
    </row>
    <row r="58" spans="2:17" s="191" customFormat="1" ht="16.5" customHeight="1">
      <c r="B58" s="327" t="s">
        <v>55</v>
      </c>
      <c r="C58" s="327">
        <v>244872</v>
      </c>
      <c r="D58" s="189" t="s">
        <v>1857</v>
      </c>
      <c r="E58" s="191" t="str">
        <f>登记表!B122</f>
        <v>2021-12-10日， 11:04AM</v>
      </c>
      <c r="F58" s="191" t="str">
        <f>登记表!M122</f>
        <v>入院第5天（第4次）</v>
      </c>
      <c r="G58" s="427" t="str">
        <f>登记表!N122</f>
        <v>ZS1E-Z ID#000061</v>
      </c>
      <c r="I58" s="197">
        <v>388</v>
      </c>
      <c r="J58" s="326" t="s">
        <v>54</v>
      </c>
    </row>
    <row r="59" spans="2:17" s="191" customFormat="1" ht="16.5" customHeight="1">
      <c r="B59" s="327" t="s">
        <v>55</v>
      </c>
      <c r="C59" s="327">
        <v>244872</v>
      </c>
      <c r="D59" s="189" t="s">
        <v>1857</v>
      </c>
      <c r="E59" s="191" t="str">
        <f>登记表!B128</f>
        <v>2021-12-11日，7:30AM</v>
      </c>
      <c r="F59" s="191" t="str">
        <f>登记表!M128</f>
        <v>入院第6天（第5次）</v>
      </c>
      <c r="G59" s="427" t="str">
        <f>登记表!N128</f>
        <v>ZS1E-Z ID#000067</v>
      </c>
      <c r="I59" s="197">
        <v>388</v>
      </c>
      <c r="J59" s="326" t="s">
        <v>54</v>
      </c>
    </row>
    <row r="60" spans="2:17" s="191" customFormat="1" ht="16.5" customHeight="1">
      <c r="B60" s="327" t="s">
        <v>55</v>
      </c>
      <c r="C60" s="327">
        <v>244872</v>
      </c>
      <c r="D60" s="189" t="s">
        <v>1857</v>
      </c>
      <c r="E60" s="191" t="str">
        <f>登记表!B130</f>
        <v>2021-12-12日，11:00AM</v>
      </c>
      <c r="F60" s="191" t="str">
        <f>登记表!M130</f>
        <v>入院第6天（第6次）</v>
      </c>
      <c r="G60" s="427" t="str">
        <f>登记表!N130</f>
        <v>ZS1E-Z ID#000069</v>
      </c>
      <c r="I60" s="197">
        <v>388</v>
      </c>
      <c r="J60" s="326" t="s">
        <v>54</v>
      </c>
    </row>
    <row r="61" spans="2:17" s="191" customFormat="1" ht="25.5" customHeight="1">
      <c r="B61" s="327" t="s">
        <v>55</v>
      </c>
      <c r="C61" s="327">
        <v>244872</v>
      </c>
      <c r="D61" s="189" t="s">
        <v>1857</v>
      </c>
      <c r="E61" s="191" t="str">
        <f>登记表!B139</f>
        <v>2021-12-13日</v>
      </c>
      <c r="F61" s="191" t="str">
        <f>登记表!M139</f>
        <v>入院第7天（第7次）</v>
      </c>
      <c r="G61" s="427" t="str">
        <f>登记表!N139</f>
        <v>ZS1E-M ID#000089 （标签贴错成门诊的了）</v>
      </c>
      <c r="I61" s="197">
        <v>388</v>
      </c>
      <c r="J61" s="326" t="s">
        <v>54</v>
      </c>
    </row>
    <row r="62" spans="2:17" s="191" customFormat="1" ht="16.5" customHeight="1">
      <c r="B62" s="327" t="s">
        <v>55</v>
      </c>
      <c r="C62" s="327">
        <v>244872</v>
      </c>
      <c r="D62" s="189" t="s">
        <v>1857</v>
      </c>
      <c r="E62" s="191" t="str">
        <f>登记表!B163</f>
        <v>2021-12-15日下午4点左右</v>
      </c>
      <c r="F62" s="223" t="str">
        <f>登记表!M163</f>
        <v>术后第1天</v>
      </c>
      <c r="G62" s="191" t="str">
        <f>登记表!N163</f>
        <v>ZS1E-Z ID#000155</v>
      </c>
      <c r="I62" s="197">
        <v>388</v>
      </c>
      <c r="J62" s="326" t="s">
        <v>54</v>
      </c>
    </row>
    <row r="63" spans="2:17" s="191" customFormat="1" ht="16.5" customHeight="1">
      <c r="B63" s="327" t="s">
        <v>55</v>
      </c>
      <c r="C63" s="327">
        <v>244872</v>
      </c>
      <c r="D63" s="189" t="s">
        <v>1857</v>
      </c>
      <c r="E63" s="191" t="str">
        <f>登记表!B182</f>
        <v>2021-12-17日；11:14AM左右</v>
      </c>
      <c r="F63" s="223" t="str">
        <f>登记表!M182</f>
        <v>术后第3天</v>
      </c>
      <c r="G63" s="191" t="str">
        <f>登记表!N182</f>
        <v>ZS1E-Z ID#000162</v>
      </c>
      <c r="I63" s="197">
        <v>388</v>
      </c>
      <c r="J63" s="326" t="s">
        <v>54</v>
      </c>
    </row>
    <row r="64" spans="2:17" s="191" customFormat="1" ht="16.5" customHeight="1">
      <c r="B64" s="425"/>
      <c r="C64" s="425"/>
      <c r="I64" s="203"/>
      <c r="J64" s="203"/>
    </row>
    <row r="65" spans="2:17" s="191" customFormat="1" ht="16.5" customHeight="1">
      <c r="B65" s="425"/>
      <c r="C65" s="425"/>
      <c r="I65" s="203"/>
      <c r="J65" s="203"/>
    </row>
    <row r="66" spans="2:17" s="191" customFormat="1" ht="25.5" customHeight="1">
      <c r="B66" s="327" t="s">
        <v>53</v>
      </c>
      <c r="C66" s="327">
        <v>244877</v>
      </c>
      <c r="D66" s="189" t="s">
        <v>1857</v>
      </c>
      <c r="E66" s="191" t="str">
        <f>登记表!B91</f>
        <v>2021-12-6日， 11:20AM</v>
      </c>
      <c r="F66" s="191" t="str">
        <f>登记表!M91</f>
        <v>入院第1天</v>
      </c>
      <c r="G66" s="427" t="str">
        <f>登记表!N91</f>
        <v>ZS1E-Z ID#000098</v>
      </c>
      <c r="I66" s="229">
        <v>201</v>
      </c>
      <c r="J66" s="230" t="s">
        <v>52</v>
      </c>
      <c r="K66" s="198" t="s">
        <v>1760</v>
      </c>
      <c r="L66" s="198" t="s">
        <v>1795</v>
      </c>
      <c r="M66" s="199">
        <v>176</v>
      </c>
      <c r="N66" s="198">
        <v>76.5</v>
      </c>
      <c r="O66" s="200" t="s">
        <v>53</v>
      </c>
      <c r="P66" s="200" t="s">
        <v>1870</v>
      </c>
      <c r="Q66" s="201">
        <v>23399</v>
      </c>
    </row>
    <row r="67" spans="2:17" s="191" customFormat="1" ht="16.5" customHeight="1">
      <c r="B67" s="327" t="s">
        <v>53</v>
      </c>
      <c r="C67" s="327">
        <v>244877</v>
      </c>
      <c r="D67" s="189" t="s">
        <v>1857</v>
      </c>
      <c r="E67" s="191" t="str">
        <f>登记表!B109</f>
        <v>2021-12-7日， 7:46AM</v>
      </c>
      <c r="F67" s="191" t="str">
        <f>登记表!M109</f>
        <v>入院第2天</v>
      </c>
      <c r="G67" s="427" t="str">
        <f>登记表!N109</f>
        <v>ZS1E-Z ID#000052</v>
      </c>
      <c r="I67" s="197">
        <v>201</v>
      </c>
      <c r="J67" s="326" t="s">
        <v>52</v>
      </c>
    </row>
    <row r="68" spans="2:17" s="191" customFormat="1" ht="16.5" customHeight="1">
      <c r="B68" s="327" t="s">
        <v>53</v>
      </c>
      <c r="C68" s="327">
        <v>244877</v>
      </c>
      <c r="D68" s="189" t="s">
        <v>1857</v>
      </c>
      <c r="E68" s="191" t="str">
        <f>登记表!B111</f>
        <v>2021-12-8日， 11:10AM</v>
      </c>
      <c r="F68" s="191" t="str">
        <f>登记表!M111</f>
        <v>入院第3天</v>
      </c>
      <c r="G68" s="427" t="str">
        <f>登记表!N111</f>
        <v>ZS1E-Z ID#000053</v>
      </c>
      <c r="I68" s="197">
        <v>201</v>
      </c>
      <c r="J68" s="326" t="s">
        <v>52</v>
      </c>
    </row>
    <row r="69" spans="2:17" s="191" customFormat="1" ht="16.5" customHeight="1">
      <c r="B69" s="327" t="s">
        <v>53</v>
      </c>
      <c r="C69" s="327">
        <v>244877</v>
      </c>
      <c r="D69" s="189" t="s">
        <v>1857</v>
      </c>
      <c r="E69" s="191" t="str">
        <f>登记表!B117</f>
        <v>2021-12-9日， 11:30AM</v>
      </c>
      <c r="F69" s="191" t="str">
        <f>登记表!M117</f>
        <v>入院第4天</v>
      </c>
      <c r="G69" s="427" t="str">
        <f>登记表!N117</f>
        <v>ZS1E-Z ID#000057</v>
      </c>
      <c r="I69" s="197">
        <v>201</v>
      </c>
      <c r="J69" s="326" t="s">
        <v>52</v>
      </c>
    </row>
    <row r="70" spans="2:17" s="191" customFormat="1" ht="16.5" customHeight="1">
      <c r="B70" s="327" t="s">
        <v>53</v>
      </c>
      <c r="C70" s="327">
        <v>244877</v>
      </c>
      <c r="D70" s="189" t="s">
        <v>1857</v>
      </c>
      <c r="E70" s="191" t="str">
        <f>登记表!B178</f>
        <v>2021-12-16日；中午左右</v>
      </c>
      <c r="F70" s="223" t="str">
        <f>登记表!M178</f>
        <v>术后第6天</v>
      </c>
      <c r="G70" s="191" t="str">
        <f>登记表!N178</f>
        <v>ZS1E-Z ID#000156</v>
      </c>
      <c r="I70" s="197">
        <v>201</v>
      </c>
      <c r="J70" s="326" t="s">
        <v>52</v>
      </c>
    </row>
    <row r="71" spans="2:17" s="191" customFormat="1" ht="16.5" customHeight="1">
      <c r="B71" s="205"/>
      <c r="C71" s="205"/>
      <c r="I71" s="203"/>
      <c r="J71" s="203"/>
    </row>
    <row r="72" spans="2:17" s="191" customFormat="1" ht="16.5" customHeight="1">
      <c r="B72" s="205"/>
      <c r="C72" s="205"/>
      <c r="I72" s="203"/>
      <c r="J72" s="203"/>
    </row>
    <row r="73" spans="2:17" s="191" customFormat="1" ht="16.5" customHeight="1">
      <c r="B73" s="428" t="s">
        <v>59</v>
      </c>
      <c r="C73" s="207">
        <f>患者住院序列!F31</f>
        <v>243710</v>
      </c>
      <c r="D73" s="189" t="s">
        <v>1857</v>
      </c>
      <c r="E73" s="191" t="str">
        <f>登记表!B142</f>
        <v>2021-12-14日</v>
      </c>
      <c r="F73" s="191" t="str">
        <f>登记表!M142</f>
        <v>入院第1天（标签贴错成门诊的编号了）</v>
      </c>
      <c r="G73" s="427" t="str">
        <f>登记表!N142</f>
        <v>ZS1E-M ID#000093</v>
      </c>
      <c r="I73" s="228">
        <v>193</v>
      </c>
      <c r="J73" s="228" t="s">
        <v>58</v>
      </c>
      <c r="K73" s="208" t="s">
        <v>1760</v>
      </c>
      <c r="L73" s="208" t="s">
        <v>1881</v>
      </c>
      <c r="M73" s="199">
        <v>174</v>
      </c>
      <c r="N73" s="198">
        <v>80</v>
      </c>
      <c r="O73" s="200" t="s">
        <v>59</v>
      </c>
      <c r="P73" s="200" t="s">
        <v>1870</v>
      </c>
      <c r="Q73" s="201">
        <v>18723</v>
      </c>
    </row>
    <row r="74" spans="2:17" ht="16.5" customHeight="1">
      <c r="B74" s="428" t="s">
        <v>59</v>
      </c>
      <c r="C74" s="207">
        <v>243710</v>
      </c>
      <c r="D74" s="189" t="s">
        <v>1857</v>
      </c>
      <c r="E74" s="189" t="str">
        <f>登记表!B179</f>
        <v>2021-12-16日；中午左右</v>
      </c>
      <c r="F74" s="189" t="str">
        <f>登记表!M179</f>
        <v>入院第4天（第2次）</v>
      </c>
      <c r="G74" s="320" t="str">
        <f>登记表!N179</f>
        <v>ZS1E-Z ID#000159</v>
      </c>
    </row>
    <row r="75" spans="2:17" ht="16.5" customHeight="1">
      <c r="B75" s="428" t="s">
        <v>59</v>
      </c>
      <c r="C75" s="207">
        <v>243710</v>
      </c>
      <c r="D75" s="189" t="s">
        <v>1857</v>
      </c>
      <c r="E75" s="189" t="str">
        <f>登记表!B181</f>
        <v>2021-12-17日；11:10AM左右</v>
      </c>
      <c r="F75" s="189" t="str">
        <f>登记表!M181</f>
        <v>入院第5天（第3次）</v>
      </c>
      <c r="G75" s="320" t="str">
        <f>登记表!N181</f>
        <v>ZS1E-Z ID#000161</v>
      </c>
    </row>
    <row r="76" spans="2:17" ht="16.5" customHeight="1">
      <c r="B76" s="428" t="s">
        <v>59</v>
      </c>
      <c r="C76" s="207">
        <v>243710</v>
      </c>
      <c r="D76" s="189" t="s">
        <v>1857</v>
      </c>
      <c r="E76" s="189" t="str">
        <f>登记表!B184</f>
        <v>2021-12-18日；</v>
      </c>
      <c r="F76" s="189" t="str">
        <f>登记表!M184</f>
        <v>入院 第4次</v>
      </c>
      <c r="G76" s="320" t="str">
        <f>登记表!N184</f>
        <v>ZS1E-Z ID#000164</v>
      </c>
    </row>
    <row r="77" spans="2:17" ht="16.5" customHeight="1">
      <c r="B77" s="428" t="s">
        <v>59</v>
      </c>
      <c r="C77" s="207">
        <v>243710</v>
      </c>
      <c r="D77" s="189" t="s">
        <v>1857</v>
      </c>
      <c r="E77" s="189" t="str">
        <f>登记表!B188</f>
        <v>2021-12-19日；</v>
      </c>
      <c r="F77" s="189" t="str">
        <f>登记表!M188</f>
        <v>入院 第5次</v>
      </c>
      <c r="G77" s="320" t="str">
        <f>登记表!N188</f>
        <v>ZS1E-Z ID#000170</v>
      </c>
    </row>
    <row r="78" spans="2:17" ht="16.5" customHeight="1">
      <c r="B78" s="428" t="s">
        <v>59</v>
      </c>
      <c r="C78" s="207">
        <v>243710</v>
      </c>
      <c r="D78" s="189" t="s">
        <v>1857</v>
      </c>
      <c r="E78" s="189" t="str">
        <f>登记表!B202</f>
        <v>2021-12-21日；12:35PM</v>
      </c>
      <c r="F78" s="222" t="str">
        <f>登记表!M202</f>
        <v>术后第1天</v>
      </c>
      <c r="G78" s="189" t="str">
        <f>登记表!N202</f>
        <v>ZS1E-M ID#000180</v>
      </c>
    </row>
    <row r="79" spans="2:17" ht="16.5" customHeight="1">
      <c r="B79" s="428" t="s">
        <v>59</v>
      </c>
      <c r="C79" s="207">
        <v>243710</v>
      </c>
      <c r="D79" s="189" t="s">
        <v>1857</v>
      </c>
      <c r="E79" s="189" t="str">
        <f>登记表!B209</f>
        <v>2021-12-223日，下午四点左右</v>
      </c>
      <c r="F79" s="222" t="str">
        <f>登记表!L209</f>
        <v>术后第3天</v>
      </c>
      <c r="G79" s="189" t="str">
        <f>登记表!N209</f>
        <v>ZS1E-Z ID#000184</v>
      </c>
    </row>
    <row r="80" spans="2:17" ht="16.5" customHeight="1">
      <c r="B80" s="428" t="s">
        <v>59</v>
      </c>
      <c r="C80" s="207">
        <v>243710</v>
      </c>
      <c r="D80" s="189" t="s">
        <v>1857</v>
      </c>
      <c r="E80" s="189" t="str">
        <f>登记表!B229</f>
        <v>2021-12-26日；</v>
      </c>
      <c r="F80" s="222" t="str">
        <f>登记表!L229</f>
        <v>术后第6天</v>
      </c>
      <c r="G80" s="189" t="str">
        <f>登记表!N229</f>
        <v>ZS1E-Z ID#000106</v>
      </c>
    </row>
    <row r="81" spans="2:17" ht="16.5" customHeight="1">
      <c r="B81" s="190"/>
    </row>
    <row r="82" spans="2:17" ht="16.5" customHeight="1">
      <c r="B82" s="190"/>
    </row>
    <row r="83" spans="2:17" ht="16.5" customHeight="1">
      <c r="B83" s="428" t="s">
        <v>57</v>
      </c>
      <c r="C83" s="190">
        <f>患者住院序列!F30</f>
        <v>244909</v>
      </c>
      <c r="D83" s="189" t="s">
        <v>1857</v>
      </c>
      <c r="E83" s="189" t="str">
        <f>登记表!B102</f>
        <v>2021-12-6日， 17:01AM</v>
      </c>
      <c r="F83" s="189" t="str">
        <f>登记表!M102</f>
        <v>入院当天</v>
      </c>
      <c r="G83" s="320" t="str">
        <f>登记表!N102</f>
        <v>ZS1E-Z ID#000044</v>
      </c>
      <c r="I83" s="228">
        <v>351</v>
      </c>
      <c r="J83" s="228" t="s">
        <v>56</v>
      </c>
      <c r="K83" s="198" t="s">
        <v>1760</v>
      </c>
      <c r="L83" s="198" t="s">
        <v>1883</v>
      </c>
      <c r="M83" s="199">
        <v>150</v>
      </c>
      <c r="N83" s="198">
        <v>54</v>
      </c>
      <c r="O83" s="200" t="s">
        <v>57</v>
      </c>
      <c r="P83" s="200" t="s">
        <v>1872</v>
      </c>
      <c r="Q83" s="201">
        <v>15510</v>
      </c>
    </row>
    <row r="84" spans="2:17" ht="16.5" customHeight="1">
      <c r="B84" s="428" t="s">
        <v>57</v>
      </c>
      <c r="C84" s="190">
        <v>244909</v>
      </c>
      <c r="D84" s="189" t="s">
        <v>1857</v>
      </c>
      <c r="E84" s="189" t="str">
        <f>登记表!B107</f>
        <v>2021-12-7日， 7:35AM</v>
      </c>
      <c r="F84" s="189" t="str">
        <f>登记表!M107</f>
        <v>入院第1天（应该是第2天第2次了）</v>
      </c>
      <c r="G84" s="320" t="str">
        <f>登记表!N107</f>
        <v>ZS1E-Z ID#000049</v>
      </c>
    </row>
    <row r="85" spans="2:17" ht="16.5" customHeight="1">
      <c r="B85" s="428" t="s">
        <v>57</v>
      </c>
      <c r="C85" s="190">
        <v>244909</v>
      </c>
      <c r="D85" s="189" t="s">
        <v>1857</v>
      </c>
      <c r="E85" s="189" t="str">
        <f>登记表!B113</f>
        <v>2021-12-8日， 11:18AM</v>
      </c>
      <c r="F85" s="189" t="str">
        <f>登记表!M113</f>
        <v>入院第3天</v>
      </c>
      <c r="G85" s="320" t="str">
        <f>登记表!N113</f>
        <v>ZS1E-Z ID#000054</v>
      </c>
    </row>
    <row r="86" spans="2:17" ht="16.5" customHeight="1">
      <c r="B86" s="428" t="s">
        <v>57</v>
      </c>
      <c r="C86" s="190">
        <v>244909</v>
      </c>
      <c r="D86" s="189" t="s">
        <v>1857</v>
      </c>
      <c r="E86" s="189" t="str">
        <f>登记表!B121</f>
        <v>2021-12-9日， 11:55AM</v>
      </c>
      <c r="F86" s="189" t="str">
        <f>登记表!M121</f>
        <v>入院第4天</v>
      </c>
      <c r="G86" s="320" t="str">
        <f>登记表!N121</f>
        <v>ZS1E-Z ID#000058</v>
      </c>
    </row>
    <row r="87" spans="2:17" ht="16.5" customHeight="1">
      <c r="B87" s="428" t="s">
        <v>57</v>
      </c>
      <c r="C87" s="190">
        <v>244909</v>
      </c>
      <c r="D87" s="189" t="s">
        <v>1857</v>
      </c>
      <c r="E87" s="189" t="str">
        <f>登记表!B123</f>
        <v>2021-12-10日， 11:10AM</v>
      </c>
      <c r="F87" s="189" t="str">
        <f>登记表!M123</f>
        <v>入院第5天（第5次）</v>
      </c>
      <c r="G87" s="320" t="str">
        <f>登记表!N123</f>
        <v>ZS1E-Z ID#000063</v>
      </c>
    </row>
    <row r="88" spans="2:17" ht="16.5" customHeight="1">
      <c r="B88" s="428" t="s">
        <v>57</v>
      </c>
      <c r="C88" s="190">
        <v>244909</v>
      </c>
      <c r="D88" s="189" t="s">
        <v>1857</v>
      </c>
      <c r="E88" s="189" t="str">
        <f>登记表!B127</f>
        <v>2021-12-11日，7:20AM</v>
      </c>
      <c r="F88" s="189" t="str">
        <f>登记表!M127</f>
        <v>入院第6天（第6次）</v>
      </c>
      <c r="G88" s="320" t="str">
        <f>登记表!N127</f>
        <v>ZS1E-Z ID#000066</v>
      </c>
    </row>
    <row r="89" spans="2:17" ht="16.5" customHeight="1">
      <c r="B89" s="428" t="s">
        <v>57</v>
      </c>
      <c r="C89" s="190">
        <v>244909</v>
      </c>
      <c r="D89" s="189" t="s">
        <v>1857</v>
      </c>
      <c r="E89" s="189" t="str">
        <f>登记表!B132</f>
        <v>2021-12-12日，11:20AM</v>
      </c>
      <c r="F89" s="189" t="str">
        <f>登记表!M132</f>
        <v>入院第7天（第7次）</v>
      </c>
      <c r="G89" s="320" t="str">
        <f>登记表!N132</f>
        <v>ZS1E-Z ID#000101</v>
      </c>
    </row>
    <row r="90" spans="2:17" ht="16.5" customHeight="1">
      <c r="B90" s="428" t="s">
        <v>57</v>
      </c>
      <c r="C90" s="190">
        <v>244909</v>
      </c>
      <c r="D90" s="189" t="s">
        <v>1857</v>
      </c>
      <c r="E90" s="189" t="str">
        <f>登记表!B138</f>
        <v>2021-12-13日</v>
      </c>
      <c r="F90" s="189" t="str">
        <f>登记表!M138</f>
        <v>入院第8天（第8次）</v>
      </c>
      <c r="G90" s="320" t="str">
        <f>登记表!N138</f>
        <v>ZS1E-Z ID#000104</v>
      </c>
    </row>
    <row r="91" spans="2:17" ht="16.5" customHeight="1">
      <c r="B91" s="428" t="s">
        <v>57</v>
      </c>
      <c r="C91" s="190">
        <v>244909</v>
      </c>
      <c r="D91" s="189" t="s">
        <v>1857</v>
      </c>
      <c r="E91" s="189" t="str">
        <f>登记表!B143</f>
        <v>2021-12-14日</v>
      </c>
      <c r="F91" s="189" t="str">
        <f>登记表!M143</f>
        <v>入院第9天（第9次）（标签贴错成门诊的</v>
      </c>
      <c r="G91" s="320" t="str">
        <f>登记表!N143</f>
        <v>ZS1E-M ID#000090</v>
      </c>
      <c r="H91" s="189" t="s">
        <v>1906</v>
      </c>
    </row>
    <row r="92" spans="2:17" ht="16.5" customHeight="1">
      <c r="B92" s="428" t="s">
        <v>57</v>
      </c>
      <c r="C92" s="190">
        <v>244909</v>
      </c>
      <c r="D92" s="189" t="s">
        <v>1857</v>
      </c>
      <c r="E92" s="189" t="str">
        <f>登记表!B192</f>
        <v>2021-12-20日；</v>
      </c>
      <c r="F92" s="222" t="str">
        <f>登记表!M192</f>
        <v>术后第6天）</v>
      </c>
      <c r="G92" s="189" t="str">
        <f>登记表!N192</f>
        <v>ZS1E-Z ID#000174</v>
      </c>
    </row>
    <row r="93" spans="2:17" ht="16.5" customHeight="1">
      <c r="B93" s="190"/>
    </row>
    <row r="94" spans="2:17" ht="16.5" customHeight="1">
      <c r="B94" s="428" t="s">
        <v>80</v>
      </c>
      <c r="C94" s="190">
        <f>患者住院序列!F46</f>
        <v>244954</v>
      </c>
      <c r="D94" s="189" t="s">
        <v>1857</v>
      </c>
      <c r="E94" s="189" t="str">
        <f>登记表!B269</f>
        <v>2021-12-31日；</v>
      </c>
      <c r="F94" s="189" t="str">
        <f>登记表!K269</f>
        <v>yes，第1次</v>
      </c>
      <c r="G94" s="320" t="str">
        <f>登记表!N269</f>
        <v>ZS1E-Z ID#000235</v>
      </c>
      <c r="I94" s="228">
        <v>173</v>
      </c>
      <c r="J94" s="228" t="s">
        <v>79</v>
      </c>
      <c r="K94" s="198" t="s">
        <v>1760</v>
      </c>
      <c r="L94" s="198" t="s">
        <v>1879</v>
      </c>
      <c r="M94" s="199">
        <v>154</v>
      </c>
      <c r="N94" s="198">
        <v>63</v>
      </c>
      <c r="O94" s="200" t="s">
        <v>80</v>
      </c>
      <c r="P94" s="200" t="s">
        <v>1872</v>
      </c>
      <c r="Q94" s="201">
        <v>22812</v>
      </c>
    </row>
    <row r="95" spans="2:17" ht="16.5" customHeight="1">
      <c r="B95" s="428" t="s">
        <v>80</v>
      </c>
      <c r="C95" s="190">
        <v>244954</v>
      </c>
      <c r="D95" s="189" t="s">
        <v>1857</v>
      </c>
      <c r="E95" s="189" t="str">
        <f>登记表!B276</f>
        <v>2022/1/1日</v>
      </c>
      <c r="F95" s="189" t="str">
        <f>登记表!K276</f>
        <v>yes，第2次</v>
      </c>
      <c r="G95" s="320" t="str">
        <f>登记表!N276</f>
        <v>ZS1E-Z ID#000207</v>
      </c>
    </row>
    <row r="96" spans="2:17" ht="16.5" customHeight="1">
      <c r="B96" s="428" t="s">
        <v>80</v>
      </c>
      <c r="C96" s="190">
        <v>244954</v>
      </c>
      <c r="D96" s="189" t="s">
        <v>1857</v>
      </c>
      <c r="E96" s="189" t="str">
        <f>登记表!B277</f>
        <v>2022/1/2日</v>
      </c>
      <c r="F96" s="189" t="str">
        <f>登记表!K277</f>
        <v>yes，第3次</v>
      </c>
      <c r="G96" s="320" t="str">
        <f>登记表!N277</f>
        <v>ZS1E-Z ID#000208</v>
      </c>
    </row>
    <row r="97" spans="2:17" ht="16.5" customHeight="1">
      <c r="B97" s="428" t="s">
        <v>80</v>
      </c>
      <c r="C97" s="190">
        <v>244954</v>
      </c>
      <c r="D97" s="189" t="s">
        <v>1857</v>
      </c>
      <c r="E97" s="189" t="str">
        <f>登记表!B284</f>
        <v>2022/1/3日</v>
      </c>
      <c r="F97" s="189" t="str">
        <f>登记表!K284</f>
        <v>yes，第4次</v>
      </c>
      <c r="G97" s="320" t="str">
        <f>登记表!N284</f>
        <v>ZS1E-Z ID#000215</v>
      </c>
    </row>
    <row r="98" spans="2:17" ht="16.5" customHeight="1">
      <c r="B98" s="428" t="s">
        <v>80</v>
      </c>
      <c r="C98" s="190">
        <v>244954</v>
      </c>
      <c r="D98" s="189" t="s">
        <v>1857</v>
      </c>
      <c r="E98" s="189" t="str">
        <f>登记表!B289</f>
        <v>2022/1/4日</v>
      </c>
      <c r="F98" s="189" t="str">
        <f>登记表!K289</f>
        <v>yes，第5次</v>
      </c>
      <c r="G98" s="320" t="str">
        <f>登记表!N289</f>
        <v>ZS1E-Z ID#000134</v>
      </c>
    </row>
    <row r="99" spans="2:17" ht="16.5" customHeight="1">
      <c r="B99" s="428" t="s">
        <v>80</v>
      </c>
      <c r="C99" s="190">
        <v>244954</v>
      </c>
      <c r="D99" s="189" t="s">
        <v>1857</v>
      </c>
      <c r="E99" s="189" t="str">
        <f>登记表!B301</f>
        <v>2022/1/6日</v>
      </c>
      <c r="F99" s="189" t="str">
        <f>登记表!K301</f>
        <v>yes，第6次</v>
      </c>
      <c r="G99" s="320" t="str">
        <f>登记表!N301</f>
        <v>ZS1E-Z ID#000132</v>
      </c>
    </row>
    <row r="100" spans="2:17" ht="16.5" customHeight="1">
      <c r="B100" s="428" t="s">
        <v>80</v>
      </c>
      <c r="C100" s="190">
        <v>244954</v>
      </c>
      <c r="D100" s="189" t="s">
        <v>1857</v>
      </c>
      <c r="E100" s="189" t="str">
        <f>登记表!B315</f>
        <v>2022/1/8日</v>
      </c>
      <c r="F100" s="222" t="str">
        <f>登记表!L315</f>
        <v>术后第1天</v>
      </c>
      <c r="G100" s="189" t="str">
        <f>登记表!N315</f>
        <v>ZS1E-Z ID#000246</v>
      </c>
    </row>
    <row r="101" spans="2:17" ht="16.5" customHeight="1">
      <c r="B101" s="428" t="s">
        <v>80</v>
      </c>
      <c r="C101" s="190">
        <v>244954</v>
      </c>
      <c r="D101" s="189" t="s">
        <v>1857</v>
      </c>
      <c r="E101" s="189" t="str">
        <f>登记表!B344</f>
        <v>2022/1/11日</v>
      </c>
      <c r="F101" s="222" t="str">
        <f>登记表!L344</f>
        <v>术后第4天</v>
      </c>
      <c r="G101" s="189" t="str">
        <f>登记表!N344</f>
        <v>ZS1E-Z ID#000286</v>
      </c>
    </row>
    <row r="102" spans="2:17" ht="16.5" customHeight="1">
      <c r="B102" s="428" t="s">
        <v>80</v>
      </c>
      <c r="C102" s="190">
        <v>244954</v>
      </c>
      <c r="D102" s="189" t="s">
        <v>1857</v>
      </c>
      <c r="E102" s="189" t="str">
        <f>登记表!B358</f>
        <v>2022/1/13日</v>
      </c>
      <c r="F102" s="222" t="str">
        <f>登记表!L358</f>
        <v>术后第6天</v>
      </c>
      <c r="G102" s="189" t="str">
        <f>登记表!N358</f>
        <v>ZS1E-Z ID#000288</v>
      </c>
    </row>
    <row r="103" spans="2:17" ht="16.5" customHeight="1">
      <c r="B103" s="190"/>
    </row>
    <row r="104" spans="2:17" ht="16.5" customHeight="1">
      <c r="B104" s="428" t="s">
        <v>68</v>
      </c>
      <c r="C104" s="190">
        <f>患者住院序列!F39</f>
        <v>245439</v>
      </c>
      <c r="D104" s="189" t="s">
        <v>1857</v>
      </c>
      <c r="E104" s="189" t="str">
        <f>登记表!B207</f>
        <v>2021-12-22日；11:31AM</v>
      </c>
      <c r="F104" s="189" t="str">
        <f>登记表!M207</f>
        <v>入院第1天</v>
      </c>
      <c r="G104" s="320" t="str">
        <f>登记表!N207</f>
        <v>ZS1E-Z ID#000181</v>
      </c>
      <c r="I104" s="228">
        <v>312</v>
      </c>
      <c r="J104" s="228" t="s">
        <v>67</v>
      </c>
      <c r="K104" s="198" t="s">
        <v>1760</v>
      </c>
      <c r="L104" s="198" t="s">
        <v>1890</v>
      </c>
      <c r="M104" s="199">
        <v>160</v>
      </c>
      <c r="N104" s="198">
        <v>69</v>
      </c>
      <c r="O104" s="200" t="s">
        <v>68</v>
      </c>
      <c r="P104" s="200" t="s">
        <v>1872</v>
      </c>
      <c r="Q104" s="201">
        <v>22786</v>
      </c>
    </row>
    <row r="105" spans="2:17" ht="16.5" customHeight="1">
      <c r="B105" s="428" t="s">
        <v>68</v>
      </c>
      <c r="C105" s="190">
        <v>245439</v>
      </c>
      <c r="D105" s="189" t="s">
        <v>1857</v>
      </c>
      <c r="E105" s="189" t="str">
        <f>登记表!B208</f>
        <v>2021-12-223日，下午四点左右</v>
      </c>
      <c r="F105" s="189" t="str">
        <f>登记表!M208</f>
        <v>入院第2天</v>
      </c>
      <c r="G105" s="320" t="str">
        <f>登记表!N208</f>
        <v>ZS1E-Z ID#000200</v>
      </c>
    </row>
    <row r="106" spans="2:17" ht="16.5" customHeight="1">
      <c r="B106" s="428" t="s">
        <v>68</v>
      </c>
      <c r="C106" s="190">
        <v>245439</v>
      </c>
      <c r="D106" s="189" t="s">
        <v>1857</v>
      </c>
      <c r="E106" s="189" t="str">
        <f>登记表!B220</f>
        <v>2021-12-24日；下午三四点左右采样</v>
      </c>
      <c r="F106" s="189" t="str">
        <f>登记表!K220</f>
        <v>yes，第3次</v>
      </c>
      <c r="G106" s="320" t="str">
        <f>登记表!N220</f>
        <v>ZS1E-Z ID#000105</v>
      </c>
    </row>
    <row r="107" spans="2:17" ht="16.5" customHeight="1">
      <c r="B107" s="428" t="s">
        <v>68</v>
      </c>
      <c r="C107" s="190">
        <v>245439</v>
      </c>
      <c r="D107" s="189" t="s">
        <v>1857</v>
      </c>
      <c r="E107" s="189" t="str">
        <f>登记表!B222</f>
        <v>2021-12-25日；下午三四点左右采样</v>
      </c>
      <c r="F107" s="189" t="str">
        <f>登记表!K222</f>
        <v>yes，第4次</v>
      </c>
      <c r="G107" s="320" t="str">
        <f>登记表!N222</f>
        <v>ZS1E-Z ID#000198</v>
      </c>
    </row>
    <row r="108" spans="2:17" ht="16.5" customHeight="1">
      <c r="B108" s="428" t="s">
        <v>68</v>
      </c>
      <c r="C108" s="190">
        <v>245439</v>
      </c>
      <c r="D108" s="189" t="s">
        <v>1857</v>
      </c>
      <c r="E108" s="189" t="str">
        <f>登记表!B228</f>
        <v>2021-12-26日；</v>
      </c>
      <c r="F108" s="189" t="str">
        <f>登记表!K228</f>
        <v>yes，第5次</v>
      </c>
      <c r="G108" s="320" t="str">
        <f>登记表!N228</f>
        <v>ZS1E-Z ID#000197</v>
      </c>
    </row>
    <row r="109" spans="2:17" ht="16.5" customHeight="1">
      <c r="B109" s="428" t="s">
        <v>68</v>
      </c>
      <c r="C109" s="190">
        <v>245439</v>
      </c>
      <c r="D109" s="189" t="s">
        <v>1857</v>
      </c>
      <c r="E109" s="189" t="str">
        <f>登记表!B238</f>
        <v>2021-12-27日；</v>
      </c>
      <c r="F109" s="189" t="str">
        <f>登记表!K238</f>
        <v>yes，第6次</v>
      </c>
      <c r="G109" s="320" t="str">
        <f>登记表!N238</f>
        <v>ZS1E-Z ID#000114</v>
      </c>
    </row>
    <row r="110" spans="2:17" ht="16.5" customHeight="1">
      <c r="B110" s="428" t="s">
        <v>68</v>
      </c>
      <c r="C110" s="190">
        <v>245439</v>
      </c>
      <c r="D110" s="189" t="s">
        <v>1857</v>
      </c>
      <c r="E110" s="189" t="str">
        <f>登记表!B250</f>
        <v>2021-12-28日；</v>
      </c>
      <c r="F110" s="189" t="str">
        <f>登记表!K250</f>
        <v>yes，第7次</v>
      </c>
      <c r="G110" s="320" t="str">
        <f>登记表!N250</f>
        <v>ZS1E-Z ID#000141</v>
      </c>
    </row>
    <row r="111" spans="2:17" ht="16.5" customHeight="1">
      <c r="B111" s="428" t="s">
        <v>68</v>
      </c>
      <c r="C111" s="190">
        <v>245439</v>
      </c>
      <c r="D111" s="189" t="s">
        <v>1857</v>
      </c>
      <c r="E111" s="189" t="str">
        <f>登记表!B252</f>
        <v>2021-12-29日；</v>
      </c>
      <c r="F111" s="189" t="str">
        <f>登记表!K252</f>
        <v>yes，第8次</v>
      </c>
      <c r="G111" s="320" t="str">
        <f>登记表!N252</f>
        <v>ZS1E-Z ID#000112</v>
      </c>
    </row>
    <row r="112" spans="2:17" ht="16.5" customHeight="1">
      <c r="B112" s="428" t="s">
        <v>68</v>
      </c>
      <c r="C112" s="190">
        <v>245439</v>
      </c>
      <c r="D112" s="189" t="s">
        <v>1857</v>
      </c>
      <c r="E112" s="189" t="str">
        <f>登记表!B261</f>
        <v>2021-12-30日；</v>
      </c>
      <c r="F112" s="189" t="str">
        <f>登记表!K261</f>
        <v>yes，第9次</v>
      </c>
      <c r="G112" s="320" t="str">
        <f>登记表!N261</f>
        <v>ZS1E-Z ID#000140</v>
      </c>
    </row>
    <row r="113" spans="2:17" ht="16.5" customHeight="1">
      <c r="B113" s="428" t="s">
        <v>68</v>
      </c>
      <c r="C113" s="190">
        <v>245439</v>
      </c>
      <c r="D113" s="189" t="s">
        <v>1857</v>
      </c>
      <c r="E113" s="189" t="str">
        <f>登记表!B266</f>
        <v>2021-12-31日；</v>
      </c>
      <c r="F113" s="189" t="str">
        <f>登记表!K266</f>
        <v>yes，第10次</v>
      </c>
      <c r="G113" s="320" t="str">
        <f>登记表!N266</f>
        <v>ZS1E-Z ID#000201</v>
      </c>
    </row>
    <row r="114" spans="2:17" ht="16.5" customHeight="1">
      <c r="B114" s="428" t="s">
        <v>68</v>
      </c>
      <c r="C114" s="190">
        <v>245439</v>
      </c>
      <c r="D114" s="189" t="s">
        <v>1857</v>
      </c>
      <c r="E114" s="189" t="str">
        <f>登记表!B274</f>
        <v>2022/1/1日</v>
      </c>
      <c r="F114" s="189" t="str">
        <f>登记表!K274</f>
        <v>yes，第11次</v>
      </c>
      <c r="G114" s="320" t="str">
        <f>登记表!N274</f>
        <v>ZS1E-Z ID#000206</v>
      </c>
    </row>
    <row r="115" spans="2:17" ht="16.5" customHeight="1">
      <c r="B115" s="428" t="s">
        <v>68</v>
      </c>
      <c r="C115" s="190">
        <v>245439</v>
      </c>
      <c r="D115" s="189" t="s">
        <v>1857</v>
      </c>
      <c r="E115" s="189" t="str">
        <f>登记表!B279</f>
        <v>2022/1/2日</v>
      </c>
      <c r="F115" s="189" t="str">
        <f>登记表!K279</f>
        <v>yes，第12次</v>
      </c>
      <c r="G115" s="320" t="str">
        <f>登记表!N279</f>
        <v>ZS1E-Z ID#000210</v>
      </c>
    </row>
    <row r="116" spans="2:17" ht="16.5" customHeight="1">
      <c r="B116" s="428" t="s">
        <v>68</v>
      </c>
      <c r="C116" s="190">
        <v>245439</v>
      </c>
      <c r="D116" s="189" t="s">
        <v>1857</v>
      </c>
      <c r="E116" s="189" t="str">
        <f>登记表!B286</f>
        <v>2022/1/3日</v>
      </c>
      <c r="F116" s="189" t="str">
        <f>登记表!K286</f>
        <v>yes，第13次</v>
      </c>
      <c r="G116" s="320" t="str">
        <f>登记表!N286</f>
        <v>ZS1E-Z ID#000216</v>
      </c>
    </row>
    <row r="117" spans="2:17" ht="16.5" customHeight="1">
      <c r="B117" s="428" t="s">
        <v>68</v>
      </c>
      <c r="C117" s="190">
        <v>245439</v>
      </c>
      <c r="D117" s="189" t="s">
        <v>1857</v>
      </c>
      <c r="E117" s="189" t="str">
        <f>登记表!B296</f>
        <v>2022/1/5日</v>
      </c>
      <c r="F117" s="222" t="str">
        <f>登记表!L296</f>
        <v>术后第1天</v>
      </c>
      <c r="G117" s="189" t="str">
        <f>登记表!N296</f>
        <v>ZS1E-M ID#000096</v>
      </c>
      <c r="H117" s="189" t="s">
        <v>1906</v>
      </c>
    </row>
    <row r="118" spans="2:17" ht="16.5" customHeight="1">
      <c r="B118" s="428" t="s">
        <v>68</v>
      </c>
      <c r="C118" s="190">
        <v>245439</v>
      </c>
      <c r="D118" s="189" t="s">
        <v>1857</v>
      </c>
      <c r="E118" s="189" t="str">
        <f>登记表!B308</f>
        <v>2022/1/7日</v>
      </c>
      <c r="F118" s="222" t="str">
        <f>登记表!L308</f>
        <v>术后第3天</v>
      </c>
      <c r="G118" s="189" t="str">
        <f>登记表!N308</f>
        <v>ZS1E-Z ID#000125</v>
      </c>
    </row>
    <row r="119" spans="2:17" ht="16.5" customHeight="1">
      <c r="B119" s="428" t="s">
        <v>68</v>
      </c>
      <c r="C119" s="190">
        <v>245439</v>
      </c>
      <c r="D119" s="189" t="s">
        <v>1857</v>
      </c>
      <c r="E119" s="189" t="str">
        <f>登记表!B337</f>
        <v>2021.1.10-上午10:55</v>
      </c>
      <c r="F119" s="222" t="str">
        <f>登记表!L337</f>
        <v>术后第6天</v>
      </c>
      <c r="G119" s="189" t="str">
        <f>登记表!N337</f>
        <v>ZS1E-Z ID#000238</v>
      </c>
    </row>
    <row r="120" spans="2:17" ht="16.5" customHeight="1">
      <c r="B120" s="428" t="s">
        <v>68</v>
      </c>
      <c r="C120" s="497" t="str">
        <f>'患者-门诊'!G54</f>
        <v>·YA00076270</v>
      </c>
      <c r="D120" s="502" t="s">
        <v>3010</v>
      </c>
      <c r="E120" s="189" t="str">
        <f>'患者-门诊'!B54</f>
        <v>2022/2/14日 上午</v>
      </c>
      <c r="F120" s="222" t="str">
        <f>'患者-门诊'!I54</f>
        <v>术后半年以下</v>
      </c>
      <c r="G120" s="189" t="str">
        <f>'患者-门诊'!J54</f>
        <v>ZS1E-M ID#000072</v>
      </c>
    </row>
    <row r="121" spans="2:17" ht="16.5" customHeight="1">
      <c r="B121" s="190"/>
      <c r="D121" s="189"/>
    </row>
    <row r="122" spans="2:17" ht="16.5" customHeight="1">
      <c r="B122" s="428" t="s">
        <v>84</v>
      </c>
      <c r="C122" s="190">
        <f>患者住院序列!F49</f>
        <v>245468</v>
      </c>
      <c r="D122" s="189" t="s">
        <v>1857</v>
      </c>
      <c r="E122" s="189" t="str">
        <f>登记表!B310</f>
        <v>2022/1/7日</v>
      </c>
      <c r="F122" s="189" t="str">
        <f>登记表!K310</f>
        <v>yes，第1次</v>
      </c>
      <c r="G122" s="320" t="str">
        <f>登记表!N310</f>
        <v>ZS1E-Z ID#000124</v>
      </c>
      <c r="I122" s="228">
        <v>125</v>
      </c>
      <c r="J122" s="228" t="s">
        <v>83</v>
      </c>
      <c r="K122" s="198" t="s">
        <v>1760</v>
      </c>
      <c r="L122" s="198" t="s">
        <v>1891</v>
      </c>
      <c r="M122" s="199">
        <v>160</v>
      </c>
      <c r="N122" s="198">
        <v>61.5</v>
      </c>
      <c r="O122" s="200" t="s">
        <v>84</v>
      </c>
      <c r="P122" s="200" t="s">
        <v>1872</v>
      </c>
      <c r="Q122" s="201">
        <v>24086</v>
      </c>
    </row>
    <row r="123" spans="2:17" ht="16.5" customHeight="1">
      <c r="B123" s="428" t="s">
        <v>84</v>
      </c>
      <c r="C123" s="190">
        <v>245468</v>
      </c>
      <c r="D123" s="189" t="s">
        <v>1857</v>
      </c>
      <c r="E123" s="189" t="str">
        <f>登记表!B316</f>
        <v>2022/1/8日</v>
      </c>
      <c r="F123" s="189" t="str">
        <f>登记表!K316</f>
        <v>yes，第2次</v>
      </c>
      <c r="G123" s="320" t="str">
        <f>登记表!N316</f>
        <v>ZS1E-Z ID#000232</v>
      </c>
    </row>
    <row r="124" spans="2:17" ht="16.5" customHeight="1">
      <c r="B124" s="428" t="s">
        <v>84</v>
      </c>
      <c r="C124" s="190">
        <v>245468</v>
      </c>
      <c r="D124" s="189" t="s">
        <v>1857</v>
      </c>
      <c r="E124" s="189" t="str">
        <f>登记表!B322</f>
        <v>2022/1/9日</v>
      </c>
      <c r="F124" s="189" t="str">
        <f>登记表!K322</f>
        <v>yes，第3次</v>
      </c>
      <c r="G124" s="320" t="str">
        <f>登记表!N322</f>
        <v>ZS1E-Z ID#000230</v>
      </c>
    </row>
    <row r="125" spans="2:17" ht="16.5" customHeight="1">
      <c r="B125" s="428" t="s">
        <v>84</v>
      </c>
      <c r="C125" s="190">
        <v>245468</v>
      </c>
      <c r="D125" s="189" t="s">
        <v>1857</v>
      </c>
      <c r="E125" s="189" t="str">
        <f>登记表!B340</f>
        <v>2021.1.10-下午14:00</v>
      </c>
      <c r="F125" s="189" t="str">
        <f>登记表!K340</f>
        <v>yes，第4次</v>
      </c>
      <c r="G125" s="320" t="str">
        <f>登记表!N340</f>
        <v>ZS1E-Z ID#000224</v>
      </c>
    </row>
    <row r="126" spans="2:17" ht="16.5" customHeight="1">
      <c r="B126" s="428" t="s">
        <v>84</v>
      </c>
      <c r="C126" s="190">
        <v>245468</v>
      </c>
      <c r="D126" s="189" t="s">
        <v>1857</v>
      </c>
      <c r="E126" s="189" t="str">
        <f>登记表!B346</f>
        <v>2022/1/11日</v>
      </c>
      <c r="F126" s="189" t="str">
        <f>登记表!K346</f>
        <v>yes，第5次</v>
      </c>
      <c r="G126" s="320" t="str">
        <f>登记表!N346</f>
        <v>ZS1E-Z ID#000278</v>
      </c>
    </row>
    <row r="127" spans="2:17" ht="16.5" customHeight="1">
      <c r="B127" s="428" t="s">
        <v>84</v>
      </c>
      <c r="C127" s="190">
        <v>245468</v>
      </c>
      <c r="D127" s="189" t="s">
        <v>1857</v>
      </c>
      <c r="E127" s="189" t="str">
        <f>登记表!B353</f>
        <v xml:space="preserve">2022-1-12， 16:05PM </v>
      </c>
      <c r="F127" s="189" t="str">
        <f>登记表!K353</f>
        <v>yes，第6次</v>
      </c>
      <c r="G127" s="320" t="str">
        <f>登记表!N353</f>
        <v>ZS1E-Z ID#000300</v>
      </c>
    </row>
    <row r="128" spans="2:17" ht="16.5" customHeight="1">
      <c r="B128" s="428" t="s">
        <v>84</v>
      </c>
      <c r="C128" s="190">
        <v>245468</v>
      </c>
      <c r="D128" s="189" t="s">
        <v>1857</v>
      </c>
      <c r="E128" s="189" t="str">
        <f>登记表!B370</f>
        <v>2022/1/14日 11:20AM</v>
      </c>
      <c r="F128" s="222" t="str">
        <f>登记表!L370</f>
        <v>术后第1天</v>
      </c>
      <c r="G128" s="189" t="str">
        <f>登记表!N370</f>
        <v>ZS1E-Z ID#000302</v>
      </c>
    </row>
    <row r="129" spans="2:17" ht="16.5" customHeight="1">
      <c r="B129" s="428" t="s">
        <v>84</v>
      </c>
      <c r="C129" s="190" t="str">
        <f>'患者-门诊'!G57</f>
        <v>·245468</v>
      </c>
      <c r="D129" s="502" t="s">
        <v>3010</v>
      </c>
      <c r="E129" s="189" t="str">
        <f>'患者-门诊'!B57</f>
        <v>2022/2/21日 上午</v>
      </c>
      <c r="F129" s="222" t="str">
        <f>'患者-门诊'!I57</f>
        <v>术后一月左右复查</v>
      </c>
      <c r="G129" s="189" t="str">
        <f>'患者-门诊'!J57</f>
        <v>ZS1E-M ID#000055</v>
      </c>
    </row>
    <row r="130" spans="2:17" ht="16.5" customHeight="1">
      <c r="B130" s="190"/>
      <c r="D130" s="189"/>
    </row>
    <row r="131" spans="2:17" ht="16.5" customHeight="1">
      <c r="B131" s="428" t="s">
        <v>70</v>
      </c>
      <c r="C131" s="190">
        <f>患者住院序列!F41</f>
        <v>245471</v>
      </c>
      <c r="D131" s="189" t="s">
        <v>1857</v>
      </c>
      <c r="E131" s="189" t="str">
        <f>登记表!B213</f>
        <v>2021-12-223日，下午四点左右</v>
      </c>
      <c r="F131" s="189" t="str">
        <f>登记表!K213</f>
        <v>yes，第1次</v>
      </c>
      <c r="G131" s="320" t="str">
        <f>登记表!N213</f>
        <v>ZS1E-Z ID#000186</v>
      </c>
      <c r="I131" s="228">
        <v>28</v>
      </c>
      <c r="J131" s="228" t="s">
        <v>69</v>
      </c>
      <c r="K131" s="198" t="s">
        <v>1760</v>
      </c>
      <c r="L131" s="198" t="s">
        <v>1892</v>
      </c>
      <c r="M131" s="199">
        <v>160</v>
      </c>
      <c r="N131" s="198">
        <v>56</v>
      </c>
      <c r="O131" s="200" t="s">
        <v>70</v>
      </c>
      <c r="P131" s="200" t="s">
        <v>1872</v>
      </c>
      <c r="Q131" s="201">
        <v>27539</v>
      </c>
    </row>
    <row r="132" spans="2:17" ht="16.5" customHeight="1">
      <c r="B132" s="428" t="s">
        <v>70</v>
      </c>
      <c r="C132" s="190">
        <v>245471</v>
      </c>
      <c r="D132" s="189" t="s">
        <v>1857</v>
      </c>
      <c r="E132" s="189" t="str">
        <f>登记表!B219</f>
        <v>2021-12-24日；下午三四点左右采样</v>
      </c>
      <c r="F132" s="189" t="str">
        <f>登记表!K219</f>
        <v>yes，第2次</v>
      </c>
      <c r="G132" s="320" t="str">
        <f>登记表!N219</f>
        <v>ZS1E-Z ID#000189</v>
      </c>
    </row>
    <row r="133" spans="2:17" ht="16.5" customHeight="1">
      <c r="B133" s="428" t="s">
        <v>70</v>
      </c>
      <c r="C133" s="190">
        <v>245471</v>
      </c>
      <c r="D133" s="189" t="s">
        <v>1857</v>
      </c>
      <c r="E133" s="189" t="str">
        <f>登记表!B223</f>
        <v>2021-12-25日；下午三四点左右采样</v>
      </c>
      <c r="F133" s="189" t="str">
        <f>登记表!K223</f>
        <v>yes，第3次</v>
      </c>
      <c r="G133" s="320" t="str">
        <f>登记表!N223</f>
        <v>ZS1E-Z ID#000192</v>
      </c>
    </row>
    <row r="134" spans="2:17" ht="16.5" customHeight="1">
      <c r="B134" s="428" t="s">
        <v>70</v>
      </c>
      <c r="C134" s="190">
        <v>245471</v>
      </c>
      <c r="D134" s="189" t="s">
        <v>1857</v>
      </c>
      <c r="E134" s="189" t="str">
        <f>登记表!B230</f>
        <v>2021-12-26日；</v>
      </c>
      <c r="F134" s="189" t="str">
        <f>登记表!K230</f>
        <v>yes，第4次</v>
      </c>
      <c r="G134" s="320" t="str">
        <f>登记表!N230</f>
        <v>ZS1E-Z ID#000148</v>
      </c>
    </row>
    <row r="135" spans="2:17" ht="16.5" customHeight="1">
      <c r="B135" s="428" t="s">
        <v>70</v>
      </c>
      <c r="C135" s="190">
        <v>245471</v>
      </c>
      <c r="D135" s="189" t="s">
        <v>1857</v>
      </c>
      <c r="E135" s="189" t="str">
        <f>登记表!B237</f>
        <v>2021-12-27日；</v>
      </c>
      <c r="F135" s="189" t="str">
        <f>登记表!K237</f>
        <v>yes，第5次</v>
      </c>
      <c r="G135" s="320" t="str">
        <f>登记表!N237</f>
        <v>ZS1E-Z ID#000113</v>
      </c>
    </row>
    <row r="136" spans="2:17" ht="16.5" customHeight="1">
      <c r="B136" s="428" t="s">
        <v>70</v>
      </c>
      <c r="C136" s="190">
        <v>245471</v>
      </c>
      <c r="D136" s="189" t="s">
        <v>1857</v>
      </c>
      <c r="E136" s="189" t="str">
        <f>登记表!B254</f>
        <v>2021-12-29日；</v>
      </c>
      <c r="F136" s="189" t="str">
        <f>登记表!K254</f>
        <v>yes，第6次</v>
      </c>
      <c r="G136" s="320" t="str">
        <f>登记表!N254</f>
        <v>ZS1E-Z ID#000116</v>
      </c>
    </row>
    <row r="137" spans="2:17" ht="16.5" customHeight="1">
      <c r="B137" s="428" t="s">
        <v>70</v>
      </c>
      <c r="C137" s="190">
        <v>245471</v>
      </c>
      <c r="D137" s="189" t="s">
        <v>1857</v>
      </c>
      <c r="E137" s="189" t="str">
        <f>登记表!B271</f>
        <v>2021-12-31日；</v>
      </c>
      <c r="F137" s="222" t="str">
        <f>登记表!L271</f>
        <v>术后第3天</v>
      </c>
      <c r="G137" s="189" t="str">
        <f>登记表!N271</f>
        <v>ZS1E-Z ID#000203</v>
      </c>
    </row>
    <row r="138" spans="2:17" ht="16.5" customHeight="1">
      <c r="B138" s="428" t="s">
        <v>70</v>
      </c>
      <c r="C138" s="190">
        <v>245471</v>
      </c>
      <c r="D138" s="189" t="s">
        <v>1857</v>
      </c>
      <c r="E138" s="189" t="str">
        <f>登记表!B288</f>
        <v>2022/1/3日</v>
      </c>
      <c r="F138" s="222" t="str">
        <f>登记表!L288</f>
        <v>术后第6天</v>
      </c>
      <c r="G138" s="189" t="str">
        <f>登记表!N288</f>
        <v>ZS1E-Z ID#000219</v>
      </c>
    </row>
    <row r="139" spans="2:17" ht="16.5" customHeight="1">
      <c r="B139" s="190"/>
    </row>
    <row r="140" spans="2:17" s="191" customFormat="1" ht="16.5" customHeight="1">
      <c r="B140" s="422" t="s">
        <v>74</v>
      </c>
      <c r="C140" s="423" t="str">
        <f>'患者-门诊'!G15</f>
        <v>YA00055927</v>
      </c>
      <c r="D140" s="424" t="s">
        <v>1859</v>
      </c>
      <c r="E140" s="191" t="str">
        <f>'患者-门诊'!B15</f>
        <v>2021-12-6日， 10:40AM</v>
      </c>
      <c r="F140" s="191" t="s">
        <v>1861</v>
      </c>
      <c r="G140" s="427" t="str">
        <f>'患者-门诊'!J15</f>
        <v>ZS1E-M ID#000084</v>
      </c>
      <c r="I140" s="228">
        <v>154</v>
      </c>
      <c r="J140" s="228" t="s">
        <v>73</v>
      </c>
      <c r="K140" s="198" t="s">
        <v>1760</v>
      </c>
      <c r="L140" s="198" t="s">
        <v>1879</v>
      </c>
      <c r="M140" s="199">
        <v>150</v>
      </c>
      <c r="N140" s="198">
        <v>38</v>
      </c>
      <c r="O140" s="200" t="s">
        <v>74</v>
      </c>
      <c r="P140" s="200" t="s">
        <v>1872</v>
      </c>
      <c r="Q140" s="201">
        <v>27753</v>
      </c>
    </row>
    <row r="141" spans="2:17" s="191" customFormat="1" ht="16.5" customHeight="1">
      <c r="B141" s="422" t="s">
        <v>74</v>
      </c>
      <c r="C141" s="327">
        <v>245539</v>
      </c>
      <c r="D141" s="191" t="s">
        <v>1857</v>
      </c>
      <c r="E141" s="191" t="str">
        <f>登记表!B227</f>
        <v>2021-12-26日；</v>
      </c>
      <c r="F141" s="191" t="s">
        <v>152</v>
      </c>
      <c r="G141" s="427" t="str">
        <f>登记表!N227</f>
        <v>ZS1E-Z ID#000196</v>
      </c>
      <c r="I141" s="203">
        <v>154</v>
      </c>
      <c r="J141" s="324" t="s">
        <v>73</v>
      </c>
    </row>
    <row r="142" spans="2:17" s="191" customFormat="1" ht="16.5" customHeight="1">
      <c r="B142" s="422" t="s">
        <v>74</v>
      </c>
      <c r="C142" s="327">
        <v>245539</v>
      </c>
      <c r="D142" s="191" t="s">
        <v>1857</v>
      </c>
      <c r="E142" s="191" t="str">
        <f>登记表!B235</f>
        <v>2021-12-27日；</v>
      </c>
      <c r="F142" s="191" t="s">
        <v>152</v>
      </c>
      <c r="G142" s="427" t="str">
        <f>登记表!N235</f>
        <v>ZS1E-Z ID#000147</v>
      </c>
      <c r="I142" s="203">
        <v>154</v>
      </c>
      <c r="J142" s="324" t="s">
        <v>73</v>
      </c>
    </row>
    <row r="143" spans="2:17" s="191" customFormat="1" ht="16.5" customHeight="1">
      <c r="B143" s="422" t="s">
        <v>74</v>
      </c>
      <c r="C143" s="327">
        <v>245539</v>
      </c>
      <c r="D143" s="191" t="s">
        <v>1857</v>
      </c>
      <c r="E143" s="191" t="str">
        <f>登记表!B249</f>
        <v>2021-12-28日；</v>
      </c>
      <c r="F143" s="191" t="s">
        <v>152</v>
      </c>
      <c r="G143" s="427" t="str">
        <f>登记表!N249</f>
        <v>ZS1E-Z ID#000142</v>
      </c>
      <c r="I143" s="203">
        <v>154</v>
      </c>
      <c r="J143" s="324" t="s">
        <v>73</v>
      </c>
    </row>
    <row r="144" spans="2:17" s="191" customFormat="1" ht="16.5" customHeight="1">
      <c r="B144" s="422" t="s">
        <v>74</v>
      </c>
      <c r="C144" s="327">
        <v>245539</v>
      </c>
      <c r="D144" s="191" t="s">
        <v>1857</v>
      </c>
      <c r="E144" s="191" t="str">
        <f>登记表!B255</f>
        <v>2021-12-29日；</v>
      </c>
      <c r="F144" s="191" t="s">
        <v>152</v>
      </c>
      <c r="G144" s="427" t="str">
        <f>登记表!N255</f>
        <v>ZS1E-Z ID#000115</v>
      </c>
      <c r="I144" s="203">
        <v>154</v>
      </c>
      <c r="J144" s="324" t="s">
        <v>73</v>
      </c>
    </row>
    <row r="145" spans="2:17" s="191" customFormat="1" ht="16.5" customHeight="1">
      <c r="B145" s="422" t="s">
        <v>74</v>
      </c>
      <c r="C145" s="327">
        <v>245539</v>
      </c>
      <c r="D145" s="191" t="s">
        <v>1857</v>
      </c>
      <c r="E145" s="191" t="str">
        <f>登记表!B262</f>
        <v>2021-12-30日；</v>
      </c>
      <c r="F145" s="191" t="s">
        <v>152</v>
      </c>
      <c r="G145" s="427" t="str">
        <f>登记表!N262</f>
        <v>ZS1E-Z ID#000139</v>
      </c>
      <c r="I145" s="203">
        <v>154</v>
      </c>
      <c r="J145" s="324" t="s">
        <v>73</v>
      </c>
    </row>
    <row r="146" spans="2:17" s="191" customFormat="1" ht="16.5" customHeight="1">
      <c r="B146" s="422" t="s">
        <v>74</v>
      </c>
      <c r="C146" s="327">
        <v>245539</v>
      </c>
      <c r="D146" s="191" t="s">
        <v>1857</v>
      </c>
      <c r="E146" s="191" t="str">
        <f>登记表!B267</f>
        <v>2021-12-31日；</v>
      </c>
      <c r="F146" s="191" t="s">
        <v>152</v>
      </c>
      <c r="G146" s="427" t="str">
        <f>登记表!N267</f>
        <v>ZS1E-Z ID#000233</v>
      </c>
      <c r="I146" s="203">
        <v>154</v>
      </c>
      <c r="J146" s="324" t="s">
        <v>73</v>
      </c>
    </row>
    <row r="147" spans="2:17" s="191" customFormat="1" ht="16.5" customHeight="1">
      <c r="B147" s="422" t="s">
        <v>74</v>
      </c>
      <c r="C147" s="327">
        <v>245539</v>
      </c>
      <c r="D147" s="191" t="s">
        <v>1857</v>
      </c>
      <c r="E147" s="191" t="str">
        <f>登记表!B273</f>
        <v>2022/1/1日</v>
      </c>
      <c r="F147" s="191" t="s">
        <v>152</v>
      </c>
      <c r="G147" s="427" t="str">
        <f>登记表!N273</f>
        <v>ZS1E-Z ID#000204</v>
      </c>
      <c r="I147" s="203">
        <v>154</v>
      </c>
      <c r="J147" s="324" t="s">
        <v>73</v>
      </c>
    </row>
    <row r="148" spans="2:17" s="191" customFormat="1" ht="16.5" customHeight="1">
      <c r="B148" s="422" t="s">
        <v>74</v>
      </c>
      <c r="C148" s="327">
        <v>245539</v>
      </c>
      <c r="D148" s="191" t="s">
        <v>1857</v>
      </c>
      <c r="E148" s="191" t="str">
        <f>登记表!B278</f>
        <v>2022/1/2日</v>
      </c>
      <c r="F148" s="191" t="s">
        <v>152</v>
      </c>
      <c r="G148" s="427" t="str">
        <f>登记表!N278</f>
        <v>ZS1E-Z ID#000209</v>
      </c>
      <c r="I148" s="203">
        <v>154</v>
      </c>
      <c r="J148" s="324" t="s">
        <v>73</v>
      </c>
    </row>
    <row r="149" spans="2:17" s="191" customFormat="1" ht="16.5" customHeight="1">
      <c r="B149" s="422" t="s">
        <v>74</v>
      </c>
      <c r="C149" s="327">
        <v>245539</v>
      </c>
      <c r="D149" s="191" t="s">
        <v>1857</v>
      </c>
      <c r="E149" s="191" t="str">
        <f>登记表!B285</f>
        <v>2022/1/3日</v>
      </c>
      <c r="F149" s="191" t="s">
        <v>152</v>
      </c>
      <c r="G149" s="427" t="str">
        <f>登记表!N285</f>
        <v>ZS1E-Z ID#000217</v>
      </c>
      <c r="I149" s="203">
        <v>154</v>
      </c>
      <c r="J149" s="324" t="s">
        <v>73</v>
      </c>
    </row>
    <row r="150" spans="2:17" s="191" customFormat="1" ht="16.5" customHeight="1">
      <c r="B150" s="422" t="s">
        <v>74</v>
      </c>
      <c r="C150" s="327">
        <v>245539</v>
      </c>
      <c r="D150" s="191" t="s">
        <v>1857</v>
      </c>
      <c r="E150" s="191" t="str">
        <f>登记表!B290</f>
        <v>2022/1/4日</v>
      </c>
      <c r="F150" s="191" t="s">
        <v>152</v>
      </c>
      <c r="G150" s="427" t="str">
        <f>登记表!N290</f>
        <v>ZS1E-Z ID#000136</v>
      </c>
      <c r="I150" s="203">
        <v>154</v>
      </c>
      <c r="J150" s="324" t="s">
        <v>73</v>
      </c>
    </row>
    <row r="151" spans="2:17" s="191" customFormat="1" ht="16.5" customHeight="1">
      <c r="B151" s="422" t="s">
        <v>74</v>
      </c>
      <c r="C151" s="327">
        <v>245539</v>
      </c>
      <c r="D151" s="191" t="s">
        <v>1857</v>
      </c>
      <c r="E151" s="191" t="str">
        <f>登记表!B295</f>
        <v>2022/1/5日</v>
      </c>
      <c r="F151" s="191" t="s">
        <v>152</v>
      </c>
      <c r="G151" s="427" t="str">
        <f>登记表!N295</f>
        <v>ZS1E-M ID#000095</v>
      </c>
      <c r="I151" s="203">
        <v>154</v>
      </c>
      <c r="J151" s="324" t="s">
        <v>73</v>
      </c>
    </row>
    <row r="152" spans="2:17" s="191" customFormat="1" ht="16.5" customHeight="1">
      <c r="B152" s="422" t="s">
        <v>74</v>
      </c>
      <c r="C152" s="327">
        <v>245539</v>
      </c>
      <c r="D152" s="191" t="s">
        <v>1857</v>
      </c>
      <c r="E152" s="191" t="str">
        <f>登记表!B300</f>
        <v>2022/1/6日</v>
      </c>
      <c r="F152" s="191" t="s">
        <v>152</v>
      </c>
      <c r="G152" s="427" t="str">
        <f>登记表!N300</f>
        <v>ZS1E-Z ID#000133</v>
      </c>
      <c r="I152" s="203">
        <v>154</v>
      </c>
      <c r="J152" s="324" t="s">
        <v>73</v>
      </c>
    </row>
    <row r="153" spans="2:17" s="191" customFormat="1" ht="16.5" customHeight="1">
      <c r="B153" s="422" t="s">
        <v>74</v>
      </c>
      <c r="C153" s="327">
        <v>245539</v>
      </c>
      <c r="D153" s="191" t="s">
        <v>1857</v>
      </c>
      <c r="E153" s="191" t="str">
        <f>登记表!B307</f>
        <v>2022/1/7日</v>
      </c>
      <c r="F153" s="191" t="s">
        <v>152</v>
      </c>
      <c r="G153" s="427" t="str">
        <f>登记表!N307</f>
        <v>ZS1E-Z ID#000126</v>
      </c>
      <c r="I153" s="203">
        <v>154</v>
      </c>
      <c r="J153" s="324" t="s">
        <v>73</v>
      </c>
    </row>
    <row r="154" spans="2:17" s="191" customFormat="1" ht="16.5" customHeight="1">
      <c r="B154" s="422" t="s">
        <v>74</v>
      </c>
      <c r="C154" s="327">
        <v>245539</v>
      </c>
      <c r="D154" s="191" t="s">
        <v>1857</v>
      </c>
      <c r="E154" s="191" t="str">
        <f>登记表!B314</f>
        <v>2022/1/8日</v>
      </c>
      <c r="F154" s="191" t="s">
        <v>152</v>
      </c>
      <c r="G154" s="427" t="str">
        <f>登记表!N314</f>
        <v>ZS1E-Z ID#000227</v>
      </c>
      <c r="I154" s="203">
        <v>154</v>
      </c>
      <c r="J154" s="324" t="s">
        <v>73</v>
      </c>
    </row>
    <row r="155" spans="2:17" s="191" customFormat="1" ht="16.5" customHeight="1">
      <c r="B155" s="422" t="s">
        <v>74</v>
      </c>
      <c r="C155" s="327">
        <v>245539</v>
      </c>
      <c r="D155" s="191" t="s">
        <v>1857</v>
      </c>
      <c r="E155" s="191" t="str">
        <f>登记表!B323</f>
        <v>2022/1/9日</v>
      </c>
      <c r="F155" s="191" t="s">
        <v>152</v>
      </c>
      <c r="G155" s="427" t="str">
        <f>登记表!N323</f>
        <v>ZS1E-Z ID#000241</v>
      </c>
      <c r="I155" s="203">
        <v>154</v>
      </c>
      <c r="J155" s="324" t="s">
        <v>73</v>
      </c>
    </row>
    <row r="156" spans="2:17" s="191" customFormat="1" ht="16.5" customHeight="1">
      <c r="B156" s="422" t="s">
        <v>74</v>
      </c>
      <c r="C156" s="327">
        <v>245539</v>
      </c>
      <c r="D156" s="191" t="s">
        <v>1857</v>
      </c>
      <c r="E156" s="191" t="str">
        <f>登记表!B336</f>
        <v>2021.1.10-上午10:46</v>
      </c>
      <c r="F156" s="191" t="s">
        <v>152</v>
      </c>
      <c r="G156" s="427" t="str">
        <f>登记表!N336</f>
        <v>ZS1E-Z ID#000221</v>
      </c>
      <c r="I156" s="203">
        <v>154</v>
      </c>
      <c r="J156" s="324" t="s">
        <v>73</v>
      </c>
    </row>
    <row r="157" spans="2:17" s="191" customFormat="1" ht="16.5" customHeight="1">
      <c r="B157" s="422" t="s">
        <v>74</v>
      </c>
      <c r="C157" s="327">
        <v>245539</v>
      </c>
      <c r="D157" s="191" t="s">
        <v>1857</v>
      </c>
      <c r="E157" s="191" t="str">
        <f>登记表!B345</f>
        <v>2022/1/11日</v>
      </c>
      <c r="F157" s="223" t="s">
        <v>1862</v>
      </c>
      <c r="G157" s="191" t="str">
        <f>登记表!N345</f>
        <v>ZS1E-Z ID#000283</v>
      </c>
      <c r="I157" s="203">
        <v>154</v>
      </c>
      <c r="J157" s="324" t="s">
        <v>73</v>
      </c>
    </row>
    <row r="158" spans="2:17" s="191" customFormat="1" ht="16.5" customHeight="1">
      <c r="B158" s="422" t="s">
        <v>74</v>
      </c>
      <c r="C158" s="327">
        <v>245539</v>
      </c>
      <c r="D158" s="191" t="s">
        <v>1857</v>
      </c>
      <c r="E158" s="191" t="str">
        <f>登记表!B359</f>
        <v>2022/1/13日</v>
      </c>
      <c r="F158" s="223" t="s">
        <v>1863</v>
      </c>
      <c r="G158" s="191" t="str">
        <f>登记表!N359</f>
        <v>ZS1E-Z ID#000294</v>
      </c>
      <c r="I158" s="203">
        <v>154</v>
      </c>
      <c r="J158" s="324" t="s">
        <v>73</v>
      </c>
    </row>
    <row r="159" spans="2:17" ht="16.5" customHeight="1">
      <c r="B159" s="190"/>
    </row>
    <row r="160" spans="2:17" ht="16.5" customHeight="1">
      <c r="B160" s="422" t="s">
        <v>72</v>
      </c>
      <c r="C160" s="327">
        <f>患者住院序列!F42</f>
        <v>245553</v>
      </c>
      <c r="D160" s="191" t="s">
        <v>1857</v>
      </c>
      <c r="E160" s="189" t="str">
        <f>登记表!B226</f>
        <v>2021-12-26日；</v>
      </c>
      <c r="F160" s="189" t="str">
        <f>登记表!K226</f>
        <v>yes，第1次</v>
      </c>
      <c r="G160" s="320" t="str">
        <f>登记表!N226</f>
        <v>ZS1E-Z ID#000195</v>
      </c>
      <c r="I160" s="228">
        <v>53</v>
      </c>
      <c r="J160" s="228" t="s">
        <v>71</v>
      </c>
      <c r="K160" s="198" t="s">
        <v>1760</v>
      </c>
      <c r="L160" s="198" t="s">
        <v>1893</v>
      </c>
      <c r="M160" s="199">
        <v>155</v>
      </c>
      <c r="N160" s="198">
        <v>67</v>
      </c>
      <c r="O160" s="200" t="s">
        <v>72</v>
      </c>
      <c r="P160" s="200" t="s">
        <v>1872</v>
      </c>
      <c r="Q160" s="201">
        <v>21097</v>
      </c>
    </row>
    <row r="161" spans="2:17" ht="16.5" customHeight="1">
      <c r="B161" s="422" t="s">
        <v>72</v>
      </c>
      <c r="C161" s="328">
        <v>245553</v>
      </c>
      <c r="D161" s="191" t="s">
        <v>1857</v>
      </c>
      <c r="E161" s="189" t="str">
        <f>登记表!B236</f>
        <v>2021-12-27日；</v>
      </c>
      <c r="F161" s="189" t="str">
        <f>登记表!K236</f>
        <v>yes，第2次</v>
      </c>
      <c r="G161" s="320" t="str">
        <f>登记表!N236</f>
        <v>ZS1E-Z ID#000110</v>
      </c>
    </row>
    <row r="162" spans="2:17" ht="16.5" customHeight="1">
      <c r="B162" s="422" t="s">
        <v>72</v>
      </c>
      <c r="C162" s="328">
        <v>245553</v>
      </c>
      <c r="D162" s="191" t="s">
        <v>1857</v>
      </c>
      <c r="E162" s="189" t="str">
        <f>登记表!B246</f>
        <v>2021-12-28日；</v>
      </c>
      <c r="F162" s="189" t="str">
        <f>登记表!K246</f>
        <v>yes，第3次</v>
      </c>
      <c r="G162" s="320" t="str">
        <f>登记表!N246</f>
        <v>ZS1E-Z ID#000146</v>
      </c>
    </row>
    <row r="163" spans="2:17" ht="16.5" customHeight="1">
      <c r="B163" s="422" t="s">
        <v>72</v>
      </c>
      <c r="C163" s="328">
        <v>245553</v>
      </c>
      <c r="D163" s="191" t="s">
        <v>1857</v>
      </c>
      <c r="E163" s="189" t="str">
        <f>登记表!B251</f>
        <v>2021-12-29日；</v>
      </c>
      <c r="F163" s="189" t="str">
        <f>登记表!K251</f>
        <v>yes，第4次</v>
      </c>
      <c r="G163" s="320" t="str">
        <f>登记表!N251</f>
        <v>ZS1E-Z ID#000111</v>
      </c>
    </row>
    <row r="164" spans="2:17" s="191" customFormat="1" ht="16.5" customHeight="1">
      <c r="B164" s="422" t="s">
        <v>72</v>
      </c>
      <c r="C164" s="328">
        <v>245553</v>
      </c>
      <c r="D164" s="191" t="s">
        <v>1857</v>
      </c>
      <c r="E164" s="191" t="str">
        <f>登记表!B260</f>
        <v>2021-12-30日；</v>
      </c>
      <c r="F164" s="191" t="str">
        <f>登记表!K260</f>
        <v>yes，第5次</v>
      </c>
      <c r="G164" s="427" t="str">
        <f>登记表!N260</f>
        <v>ZS1E-Z ID#000144</v>
      </c>
    </row>
    <row r="165" spans="2:17" ht="16.5" customHeight="1">
      <c r="B165" s="422" t="s">
        <v>72</v>
      </c>
      <c r="C165" s="328">
        <v>245553</v>
      </c>
      <c r="D165" s="191" t="s">
        <v>1857</v>
      </c>
      <c r="E165" s="189" t="str">
        <f>登记表!B268</f>
        <v>2021-12-31日；</v>
      </c>
      <c r="F165" s="189" t="str">
        <f>登记表!K268</f>
        <v>yes，第6次</v>
      </c>
      <c r="G165" s="320" t="str">
        <f>登记表!N268</f>
        <v>ZS1E-Z ID#000234</v>
      </c>
    </row>
    <row r="166" spans="2:17" ht="16.5" customHeight="1">
      <c r="B166" s="422" t="s">
        <v>72</v>
      </c>
      <c r="C166" s="328">
        <v>245553</v>
      </c>
      <c r="D166" s="191" t="s">
        <v>1857</v>
      </c>
      <c r="E166" s="189" t="str">
        <f>登记表!B272</f>
        <v>2022/1/1日</v>
      </c>
      <c r="F166" s="189" t="str">
        <f>登记表!K272</f>
        <v>yes，第7次</v>
      </c>
      <c r="G166" s="320" t="str">
        <f>登记表!N272</f>
        <v>ZS1E-Z ID#000135</v>
      </c>
    </row>
    <row r="167" spans="2:17" ht="16.5" customHeight="1">
      <c r="B167" s="422" t="s">
        <v>72</v>
      </c>
      <c r="C167" s="328">
        <v>245553</v>
      </c>
      <c r="D167" s="191" t="s">
        <v>1857</v>
      </c>
      <c r="E167" s="189" t="str">
        <f>登记表!B280</f>
        <v>2022/1/2日</v>
      </c>
      <c r="F167" s="189" t="str">
        <f>登记表!K280</f>
        <v>yes，第8次</v>
      </c>
      <c r="G167" s="320" t="str">
        <f>登记表!N280</f>
        <v>ZS1E-Z ID#000211</v>
      </c>
    </row>
    <row r="168" spans="2:17" ht="16.5" customHeight="1">
      <c r="B168" s="422" t="s">
        <v>72</v>
      </c>
      <c r="C168" s="328">
        <v>245553</v>
      </c>
      <c r="D168" s="191" t="s">
        <v>1857</v>
      </c>
      <c r="E168" s="189" t="str">
        <f>登记表!B283</f>
        <v>2022/1/3日</v>
      </c>
      <c r="F168" s="189" t="str">
        <f>登记表!K283</f>
        <v>yes，第9次</v>
      </c>
      <c r="G168" s="320" t="str">
        <f>登记表!N283</f>
        <v>ZS1E-Z ID#000218</v>
      </c>
    </row>
    <row r="169" spans="2:17" ht="16.5" customHeight="1">
      <c r="B169" s="422" t="s">
        <v>72</v>
      </c>
      <c r="C169" s="328">
        <v>245553</v>
      </c>
      <c r="D169" s="191" t="s">
        <v>1857</v>
      </c>
      <c r="E169" s="189" t="str">
        <f>登记表!B294</f>
        <v>2022/1/5日</v>
      </c>
      <c r="F169" s="222" t="str">
        <f>登记表!L294</f>
        <v>术后第1天</v>
      </c>
      <c r="G169" s="189" t="str">
        <f>登记表!N294</f>
        <v>ZS1E-M ID#000094</v>
      </c>
    </row>
    <row r="170" spans="2:17" ht="16.5" customHeight="1">
      <c r="B170" s="422" t="s">
        <v>72</v>
      </c>
      <c r="C170" s="328">
        <v>245553</v>
      </c>
      <c r="D170" s="191" t="s">
        <v>1857</v>
      </c>
      <c r="E170" s="189" t="str">
        <f>登记表!B309</f>
        <v>2022/1/7日</v>
      </c>
      <c r="F170" s="222" t="str">
        <f>登记表!L309</f>
        <v>术后第3天</v>
      </c>
      <c r="G170" s="189" t="str">
        <f>登记表!N309</f>
        <v>ZS1E-Z ID#000123</v>
      </c>
    </row>
    <row r="171" spans="2:17" ht="16.5" customHeight="1">
      <c r="B171" s="422" t="s">
        <v>72</v>
      </c>
      <c r="C171" s="328">
        <v>245553</v>
      </c>
      <c r="D171" s="191" t="s">
        <v>1857</v>
      </c>
      <c r="E171" s="189" t="str">
        <f>登记表!B335</f>
        <v>2021.1.10-上午10:40</v>
      </c>
      <c r="F171" s="222" t="str">
        <f>登记表!L335</f>
        <v>术后第6天</v>
      </c>
      <c r="G171" s="189" t="str">
        <f>登记表!N335</f>
        <v>ZS1E-Z ID#000222</v>
      </c>
    </row>
    <row r="172" spans="2:17" ht="16.5" customHeight="1">
      <c r="B172" s="421"/>
      <c r="C172" s="328"/>
    </row>
    <row r="173" spans="2:17" ht="16.5" customHeight="1">
      <c r="B173" s="422" t="s">
        <v>90</v>
      </c>
      <c r="C173" s="327">
        <f>患者住院序列!F54</f>
        <v>245693</v>
      </c>
      <c r="D173" s="191" t="s">
        <v>1857</v>
      </c>
      <c r="E173" s="189" t="str">
        <f>登记表!B343</f>
        <v>2022/1/11日</v>
      </c>
      <c r="F173" s="189" t="str">
        <f>登记表!K343</f>
        <v>yes，第1次</v>
      </c>
      <c r="G173" s="320" t="str">
        <f>登记表!N343</f>
        <v>ZS1E-Z ID#000285</v>
      </c>
      <c r="I173" s="228">
        <v>264</v>
      </c>
      <c r="J173" s="228" t="s">
        <v>89</v>
      </c>
      <c r="K173" s="198" t="s">
        <v>1760</v>
      </c>
      <c r="L173" s="198" t="s">
        <v>1894</v>
      </c>
      <c r="M173" s="199">
        <v>168</v>
      </c>
      <c r="N173" s="198">
        <v>64</v>
      </c>
      <c r="O173" s="200" t="s">
        <v>90</v>
      </c>
      <c r="P173" s="200" t="s">
        <v>1870</v>
      </c>
      <c r="Q173" s="201">
        <v>20335</v>
      </c>
    </row>
    <row r="174" spans="2:17" ht="16.5" customHeight="1">
      <c r="B174" s="422" t="s">
        <v>90</v>
      </c>
      <c r="C174" s="328">
        <v>245693</v>
      </c>
      <c r="D174" s="191" t="s">
        <v>1857</v>
      </c>
      <c r="E174" s="189" t="str">
        <f>登记表!B352</f>
        <v xml:space="preserve">2022-1-12， 16:00PM </v>
      </c>
      <c r="F174" s="189" t="str">
        <f>登记表!K352</f>
        <v>yes，第2次</v>
      </c>
      <c r="G174" s="320" t="str">
        <f>登记表!N352</f>
        <v>ZS1E-Z ID#000299</v>
      </c>
    </row>
    <row r="175" spans="2:17" ht="16.5" customHeight="1">
      <c r="B175" s="422" t="s">
        <v>90</v>
      </c>
      <c r="C175" s="328">
        <v>245693</v>
      </c>
      <c r="D175" s="191" t="s">
        <v>1857</v>
      </c>
      <c r="E175" s="189" t="str">
        <f>登记表!B364</f>
        <v>2022/1/13日</v>
      </c>
      <c r="F175" s="189" t="str">
        <f>登记表!K364</f>
        <v>yes，第3次</v>
      </c>
      <c r="G175" s="320" t="str">
        <f>登记表!N364</f>
        <v>ZS1E-Z ID#000277</v>
      </c>
    </row>
    <row r="176" spans="2:17" ht="16.5" customHeight="1">
      <c r="B176" s="422" t="s">
        <v>90</v>
      </c>
      <c r="C176" s="328">
        <v>245693</v>
      </c>
      <c r="D176" s="191" t="s">
        <v>1857</v>
      </c>
      <c r="E176" s="189" t="str">
        <f>登记表!B371</f>
        <v>2022/1/14日</v>
      </c>
      <c r="F176" s="189" t="str">
        <f>登记表!K371</f>
        <v>yes，第4次</v>
      </c>
      <c r="G176" s="320" t="str">
        <f>登记表!N371</f>
        <v>ZS1E-Z ID#000339</v>
      </c>
    </row>
    <row r="177" spans="1:17" ht="16.5" customHeight="1">
      <c r="B177" s="328"/>
      <c r="C177" s="328"/>
    </row>
    <row r="178" spans="1:17" ht="16.5" customHeight="1">
      <c r="B178" s="422" t="s">
        <v>96</v>
      </c>
      <c r="C178" s="327">
        <f>患者住院序列!F61</f>
        <v>245885</v>
      </c>
      <c r="D178" s="191" t="s">
        <v>1857</v>
      </c>
      <c r="E178" s="189" t="str">
        <f>登记表!B368</f>
        <v>2022/1/14日 11:10AM</v>
      </c>
      <c r="F178" s="189" t="str">
        <f>登记表!K368</f>
        <v>yes，第1次</v>
      </c>
      <c r="G178" s="320" t="str">
        <f>登记表!N368</f>
        <v>ZS1E-Z ID#000301</v>
      </c>
      <c r="H178" s="189" t="str">
        <f>登记表!M368</f>
        <v>转科过来的患者</v>
      </c>
      <c r="I178" s="228">
        <v>374</v>
      </c>
      <c r="J178" s="228" t="s">
        <v>95</v>
      </c>
      <c r="K178" s="198" t="s">
        <v>1760</v>
      </c>
      <c r="L178" s="198" t="s">
        <v>1895</v>
      </c>
      <c r="M178" s="199">
        <v>156</v>
      </c>
      <c r="N178" s="198">
        <v>58</v>
      </c>
      <c r="O178" s="200" t="s">
        <v>96</v>
      </c>
      <c r="P178" s="200" t="s">
        <v>1872</v>
      </c>
      <c r="Q178" s="201">
        <v>25546</v>
      </c>
    </row>
    <row r="179" spans="1:17" ht="16.5" customHeight="1">
      <c r="B179" s="429"/>
      <c r="C179" s="332"/>
      <c r="I179" s="333"/>
      <c r="J179" s="333"/>
      <c r="K179" s="333"/>
      <c r="L179" s="333"/>
      <c r="M179" s="334"/>
      <c r="N179" s="333"/>
      <c r="O179" s="225"/>
      <c r="P179" s="225"/>
      <c r="Q179" s="335"/>
    </row>
    <row r="180" spans="1:17" ht="16.5" customHeight="1">
      <c r="B180" s="429"/>
      <c r="C180" s="332"/>
      <c r="I180" s="333"/>
      <c r="J180" s="333"/>
      <c r="K180" s="333"/>
      <c r="L180" s="333"/>
      <c r="M180" s="334"/>
      <c r="N180" s="333"/>
      <c r="O180" s="225"/>
      <c r="P180" s="225"/>
      <c r="Q180" s="335"/>
    </row>
    <row r="181" spans="1:17" ht="16.5" customHeight="1">
      <c r="B181" s="429"/>
      <c r="C181" s="332"/>
      <c r="I181" s="333"/>
      <c r="J181" s="333"/>
      <c r="K181" s="333"/>
      <c r="L181" s="333"/>
      <c r="M181" s="334"/>
      <c r="N181" s="333"/>
      <c r="O181" s="225"/>
      <c r="P181" s="225"/>
      <c r="Q181" s="335"/>
    </row>
    <row r="182" spans="1:17" ht="16.5" customHeight="1">
      <c r="A182" s="321" t="s">
        <v>2703</v>
      </c>
    </row>
    <row r="183" spans="1:17" ht="16.5" customHeight="1">
      <c r="B183" s="430">
        <v>71</v>
      </c>
      <c r="C183" s="431" t="s">
        <v>99</v>
      </c>
      <c r="D183" s="191" t="s">
        <v>1857</v>
      </c>
      <c r="E183" s="189" t="str">
        <f>登记表!B419</f>
        <v>2022/1/19日，上午</v>
      </c>
      <c r="F183" s="189" t="str">
        <f>登记表!K419</f>
        <v>第1天</v>
      </c>
      <c r="G183" s="320" t="str">
        <f>登记表!N419</f>
        <v>ZS1E-M ID#000335</v>
      </c>
      <c r="I183" s="228">
        <v>71</v>
      </c>
      <c r="J183" s="228" t="s">
        <v>99</v>
      </c>
      <c r="K183" s="224" t="s">
        <v>1760</v>
      </c>
      <c r="L183" s="224" t="s">
        <v>2454</v>
      </c>
    </row>
    <row r="184" spans="1:17" ht="16.5" customHeight="1">
      <c r="B184" s="430">
        <v>72</v>
      </c>
      <c r="C184" s="431" t="s">
        <v>99</v>
      </c>
      <c r="D184" s="191" t="s">
        <v>1857</v>
      </c>
      <c r="E184" s="189" t="str">
        <f>登记表!B423</f>
        <v>2022/1/19日，中午</v>
      </c>
      <c r="F184" s="189" t="str">
        <f>登记表!K423</f>
        <v>第1天第2次</v>
      </c>
      <c r="G184" s="320" t="str">
        <f>登记表!N423</f>
        <v>ZS1E-M ID#000342</v>
      </c>
    </row>
    <row r="185" spans="1:17" ht="16.5" customHeight="1">
      <c r="B185" s="430">
        <v>73</v>
      </c>
      <c r="C185" s="431" t="s">
        <v>99</v>
      </c>
      <c r="D185" s="191" t="s">
        <v>1857</v>
      </c>
      <c r="E185" s="189" t="str">
        <f>登记表!B426</f>
        <v>2022/1/19日，下午</v>
      </c>
      <c r="F185" s="189" t="str">
        <f>登记表!K426</f>
        <v>第1天第3次</v>
      </c>
      <c r="G185" s="320" t="str">
        <f>登记表!N426</f>
        <v>ZS1E-M ID#000345</v>
      </c>
    </row>
    <row r="186" spans="1:17" ht="16.5" customHeight="1">
      <c r="B186" s="421"/>
      <c r="C186" s="328"/>
    </row>
    <row r="187" spans="1:17" ht="16.5" customHeight="1">
      <c r="B187" s="421"/>
      <c r="C187" s="328"/>
    </row>
    <row r="188" spans="1:17" ht="16.5" customHeight="1">
      <c r="B188" s="432" t="s">
        <v>88</v>
      </c>
      <c r="C188" s="432">
        <v>245994</v>
      </c>
      <c r="D188" s="191" t="s">
        <v>1857</v>
      </c>
      <c r="E188" s="189" t="str">
        <f>登记表!B321</f>
        <v>2022/1/9 日</v>
      </c>
      <c r="F188" s="426" t="str">
        <f>登记表!K321</f>
        <v>yes，第1次</v>
      </c>
      <c r="G188" s="320" t="str">
        <f>登记表!N321</f>
        <v>ZS1E-Z ID#000242</v>
      </c>
      <c r="I188" s="228">
        <v>283</v>
      </c>
      <c r="J188" s="228" t="s">
        <v>87</v>
      </c>
      <c r="K188" s="319" t="s">
        <v>1760</v>
      </c>
      <c r="L188" s="319" t="s">
        <v>2459</v>
      </c>
    </row>
    <row r="189" spans="1:17" ht="16.5" customHeight="1">
      <c r="B189" s="432" t="s">
        <v>88</v>
      </c>
      <c r="C189" s="432">
        <v>245994</v>
      </c>
      <c r="D189" s="191" t="s">
        <v>1857</v>
      </c>
      <c r="E189" s="189" t="str">
        <f>登记表!B341</f>
        <v>2021.1.10-下午14:15</v>
      </c>
      <c r="F189" s="426" t="str">
        <f>登记表!K341</f>
        <v>yes，第2次</v>
      </c>
      <c r="G189" s="320" t="str">
        <f>登记表!N341</f>
        <v>ZS1E-Z ID#000225</v>
      </c>
    </row>
    <row r="190" spans="1:17" ht="16.5" customHeight="1">
      <c r="B190" s="432" t="s">
        <v>88</v>
      </c>
      <c r="C190" s="432">
        <v>245994</v>
      </c>
      <c r="D190" s="191" t="s">
        <v>1857</v>
      </c>
      <c r="E190" s="189" t="str">
        <f>登记表!B342</f>
        <v>2022/1/11日</v>
      </c>
      <c r="F190" s="426" t="str">
        <f>登记表!K342</f>
        <v>yes，第3次</v>
      </c>
      <c r="G190" s="320" t="str">
        <f>登记表!N342</f>
        <v>ZS1E-Z ID#000284</v>
      </c>
    </row>
    <row r="191" spans="1:17" ht="16.5" customHeight="1">
      <c r="B191" s="432" t="s">
        <v>88</v>
      </c>
      <c r="C191" s="432">
        <v>245994</v>
      </c>
      <c r="D191" s="191" t="s">
        <v>1857</v>
      </c>
      <c r="E191" s="189" t="str">
        <f>登记表!B351</f>
        <v xml:space="preserve">2022-1-12， 15:55PM </v>
      </c>
      <c r="F191" s="426" t="str">
        <f>登记表!K351</f>
        <v>yes，第4次</v>
      </c>
      <c r="G191" s="320" t="str">
        <f>登记表!N351</f>
        <v>ZS1E-Z ID#000287</v>
      </c>
    </row>
    <row r="192" spans="1:17" ht="16.5" customHeight="1">
      <c r="B192" s="432" t="s">
        <v>88</v>
      </c>
      <c r="C192" s="432">
        <v>245994</v>
      </c>
      <c r="D192" s="191" t="s">
        <v>1857</v>
      </c>
      <c r="E192" s="189" t="s">
        <v>3011</v>
      </c>
      <c r="F192" s="426" t="str">
        <f>登记表!K363</f>
        <v>yes，第5次</v>
      </c>
      <c r="G192" s="320" t="str">
        <f>登记表!N363</f>
        <v>ZS1E-Z ID#000291</v>
      </c>
    </row>
    <row r="193" spans="2:12" ht="16.5" customHeight="1">
      <c r="B193" s="432" t="s">
        <v>88</v>
      </c>
      <c r="C193" s="432">
        <v>245994</v>
      </c>
      <c r="D193" s="191" t="s">
        <v>1857</v>
      </c>
      <c r="E193" s="189" t="str">
        <f>登记表!B385</f>
        <v>2022/1/15日 午餐前</v>
      </c>
      <c r="F193" s="222" t="str">
        <f>登记表!L385</f>
        <v>术后第1天（10点）</v>
      </c>
      <c r="G193" s="189" t="str">
        <f>登记表!N385</f>
        <v>ZS1E-Z ID#000317</v>
      </c>
    </row>
    <row r="194" spans="2:12" ht="16.5" customHeight="1">
      <c r="B194" s="432" t="s">
        <v>88</v>
      </c>
      <c r="C194" s="432">
        <v>245994</v>
      </c>
      <c r="D194" s="191" t="s">
        <v>1857</v>
      </c>
      <c r="E194" s="189" t="str">
        <f>登记表!B412</f>
        <v>2022/1/17日</v>
      </c>
      <c r="F194" s="222" t="str">
        <f>登记表!L412</f>
        <v>术后第3天</v>
      </c>
      <c r="G194" s="189" t="str">
        <f>登记表!N412</f>
        <v>ZS1E-Z ID#000253</v>
      </c>
    </row>
    <row r="195" spans="2:12" ht="16.5" customHeight="1">
      <c r="B195" s="432" t="s">
        <v>88</v>
      </c>
      <c r="C195" s="432">
        <v>245994</v>
      </c>
      <c r="D195" s="191" t="s">
        <v>1857</v>
      </c>
      <c r="E195" s="189" t="str">
        <f>登记表!B430</f>
        <v>2022/1/20日</v>
      </c>
      <c r="F195" s="222" t="str">
        <f>登记表!L430</f>
        <v>术后第6天</v>
      </c>
      <c r="G195" s="189" t="str">
        <f>登记表!N430</f>
        <v>ZS1E-M ID#000349</v>
      </c>
    </row>
    <row r="196" spans="2:12" ht="16.5" customHeight="1">
      <c r="B196" s="432" t="str">
        <f>'患者-门诊'!C58</f>
        <v>刘海英</v>
      </c>
      <c r="C196" s="504" t="str">
        <f>'患者-门诊'!G58</f>
        <v>·245994</v>
      </c>
      <c r="D196" s="424" t="s">
        <v>3010</v>
      </c>
      <c r="E196" s="189" t="str">
        <f>'患者-门诊'!B58</f>
        <v>2022/2/21日 上午</v>
      </c>
      <c r="F196" s="222" t="str">
        <f>'患者-门诊'!I58</f>
        <v>术后一月复查
腺癌</v>
      </c>
      <c r="G196" s="189" t="str">
        <f>'患者-门诊'!J58</f>
        <v>ZS1E-M ID#000054</v>
      </c>
    </row>
    <row r="197" spans="2:12" ht="16.5" customHeight="1">
      <c r="B197" s="421"/>
      <c r="C197" s="328"/>
      <c r="F197" s="222"/>
    </row>
    <row r="198" spans="2:12" ht="16.5" customHeight="1">
      <c r="B198" s="432" t="s">
        <v>92</v>
      </c>
      <c r="C198" s="432">
        <v>246037</v>
      </c>
      <c r="D198" s="191" t="s">
        <v>1857</v>
      </c>
      <c r="E198" s="189" t="str">
        <f>登记表!B348</f>
        <v>2022/1/11日</v>
      </c>
      <c r="F198" s="189" t="str">
        <f>登记表!K348</f>
        <v>yes，第1次</v>
      </c>
      <c r="G198" s="320" t="str">
        <f>登记表!N348</f>
        <v>ZS1E-Z ID#000280</v>
      </c>
      <c r="I198" s="228">
        <v>440</v>
      </c>
      <c r="J198" s="228" t="s">
        <v>91</v>
      </c>
      <c r="K198" s="319" t="s">
        <v>1760</v>
      </c>
      <c r="L198" s="319" t="s">
        <v>2461</v>
      </c>
    </row>
    <row r="199" spans="2:12" ht="16.5" customHeight="1">
      <c r="B199" s="432" t="s">
        <v>92</v>
      </c>
      <c r="C199" s="432">
        <v>246037</v>
      </c>
      <c r="D199" s="191" t="s">
        <v>1857</v>
      </c>
      <c r="E199" s="189" t="str">
        <f>登记表!B355</f>
        <v xml:space="preserve">2022-1-12， 16:15PM </v>
      </c>
      <c r="F199" s="189" t="str">
        <f>登记表!K355</f>
        <v>yes，第2次</v>
      </c>
      <c r="G199" s="320" t="str">
        <f>登记表!N355</f>
        <v>ZS1E-Z ID#000298</v>
      </c>
    </row>
    <row r="200" spans="2:12" ht="16.5" customHeight="1">
      <c r="B200" s="432" t="s">
        <v>92</v>
      </c>
      <c r="C200" s="432">
        <v>246037</v>
      </c>
      <c r="D200" s="191" t="s">
        <v>1857</v>
      </c>
      <c r="E200" s="189" t="str">
        <f>登记表!B360</f>
        <v>2022/1/13日</v>
      </c>
      <c r="F200" s="189" t="str">
        <f>登记表!K360</f>
        <v>yes，第3次</v>
      </c>
      <c r="G200" s="320" t="str">
        <f>登记表!N360</f>
        <v>ZS1E-Z ID#000290</v>
      </c>
    </row>
    <row r="201" spans="2:12" ht="16.5" customHeight="1">
      <c r="B201" s="432" t="s">
        <v>92</v>
      </c>
      <c r="C201" s="432">
        <v>246037</v>
      </c>
      <c r="D201" s="191" t="s">
        <v>1857</v>
      </c>
      <c r="E201" s="189" t="str">
        <f>登记表!B386</f>
        <v>2022/1/15日 午餐前</v>
      </c>
      <c r="F201" s="222" t="str">
        <f>登记表!L386</f>
        <v>术后第1天</v>
      </c>
      <c r="G201" s="189" t="str">
        <f>登记表!N386</f>
        <v>ZS1E-Z ID#000312</v>
      </c>
    </row>
    <row r="202" spans="2:12" ht="16.5" customHeight="1">
      <c r="B202" s="432" t="s">
        <v>92</v>
      </c>
      <c r="C202" s="432">
        <v>246037</v>
      </c>
      <c r="D202" s="191" t="s">
        <v>1857</v>
      </c>
      <c r="E202" s="189" t="str">
        <f>登记表!B411</f>
        <v>2022/1/17日</v>
      </c>
      <c r="F202" s="222" t="str">
        <f>登记表!L411</f>
        <v>术后第3天</v>
      </c>
      <c r="G202" s="189" t="str">
        <f>登记表!N411</f>
        <v>ZS1E-Z ID#000293</v>
      </c>
    </row>
    <row r="203" spans="2:12" ht="16.5" customHeight="1">
      <c r="B203" s="432" t="s">
        <v>92</v>
      </c>
      <c r="C203" s="432">
        <v>246037</v>
      </c>
      <c r="D203" s="191" t="s">
        <v>1857</v>
      </c>
      <c r="E203" s="189" t="str">
        <f>登记表!B432</f>
        <v>2022/1/20日</v>
      </c>
      <c r="F203" s="222" t="str">
        <f>登记表!L432</f>
        <v>术后第6天</v>
      </c>
      <c r="G203" s="189" t="str">
        <f>登记表!N432</f>
        <v>ZS1E-M ID#000351</v>
      </c>
    </row>
    <row r="204" spans="2:12" ht="16.5" customHeight="1">
      <c r="B204" s="421"/>
      <c r="C204" s="328"/>
    </row>
    <row r="205" spans="2:12" ht="16.5" customHeight="1">
      <c r="B205" s="430">
        <v>307</v>
      </c>
      <c r="C205" s="430" t="s">
        <v>1979</v>
      </c>
      <c r="D205" s="191" t="s">
        <v>1857</v>
      </c>
      <c r="E205" s="189" t="str">
        <f>登记表!B437</f>
        <v>2022/2/9日,
中午</v>
      </c>
      <c r="F205" s="189" t="str">
        <f>登记表!K437</f>
        <v>第一天</v>
      </c>
      <c r="G205" s="320" t="str">
        <f>登记表!N437</f>
        <v>LCLN-ZS1E #000352</v>
      </c>
      <c r="I205" s="323">
        <v>307</v>
      </c>
      <c r="J205" s="323" t="s">
        <v>1979</v>
      </c>
      <c r="K205" s="291" t="s">
        <v>1760</v>
      </c>
      <c r="L205" s="291" t="s">
        <v>2479</v>
      </c>
    </row>
    <row r="206" spans="2:12" ht="16.5" customHeight="1">
      <c r="B206" s="430">
        <v>307</v>
      </c>
      <c r="C206" s="430" t="s">
        <v>1979</v>
      </c>
      <c r="D206" s="191" t="s">
        <v>1857</v>
      </c>
      <c r="E206" s="189" t="str">
        <f>登记表!B440</f>
        <v>2022/2/10日,
下午</v>
      </c>
      <c r="F206" s="189" t="str">
        <f>登记表!K440</f>
        <v>第二天</v>
      </c>
      <c r="G206" s="320" t="str">
        <f>登记表!N440</f>
        <v>LCLN-ZS1E #000358</v>
      </c>
    </row>
    <row r="207" spans="2:12" ht="16.5" customHeight="1">
      <c r="B207" s="430">
        <v>307</v>
      </c>
      <c r="C207" s="430" t="s">
        <v>1979</v>
      </c>
      <c r="D207" s="191" t="s">
        <v>1857</v>
      </c>
      <c r="E207" s="189" t="str">
        <f>登记表!B453</f>
        <v>2022/2/12日,
下午</v>
      </c>
      <c r="F207" s="222" t="str">
        <f>登记表!L453</f>
        <v>术后第1天</v>
      </c>
      <c r="G207" s="189" t="str">
        <f>登记表!N453</f>
        <v>LCLN-ZS1E #000367</v>
      </c>
    </row>
    <row r="208" spans="2:12" ht="16.5" customHeight="1">
      <c r="B208" s="430">
        <v>307</v>
      </c>
      <c r="C208" s="430" t="s">
        <v>1979</v>
      </c>
      <c r="D208" s="191" t="s">
        <v>1857</v>
      </c>
      <c r="E208" s="189" t="str">
        <f>登记表!B466</f>
        <v>2022/2/14日,
下午</v>
      </c>
      <c r="F208" s="222" t="str">
        <f>登记表!L466</f>
        <v>术后第3天</v>
      </c>
      <c r="G208" s="189" t="str">
        <f>登记表!N466</f>
        <v>LCLN-ZS1E #000370</v>
      </c>
    </row>
    <row r="209" spans="2:12" ht="16.5" customHeight="1">
      <c r="B209" s="430">
        <v>307</v>
      </c>
      <c r="C209" s="430" t="s">
        <v>1979</v>
      </c>
      <c r="D209" s="191" t="s">
        <v>1857</v>
      </c>
      <c r="E209" s="189" t="str">
        <f>登记表!B490</f>
        <v>2022/2/17日,
下午</v>
      </c>
      <c r="F209" s="222" t="str">
        <f>登记表!L490</f>
        <v>术后第6天</v>
      </c>
      <c r="G209" s="189" t="str">
        <f>登记表!N490</f>
        <v>LCLN-ZS1E #000395</v>
      </c>
      <c r="H209" s="189" t="str">
        <f>登记表!M490</f>
        <v>40min橙子</v>
      </c>
    </row>
    <row r="210" spans="2:12" ht="16.5" customHeight="1">
      <c r="B210" s="421"/>
      <c r="C210" s="328"/>
    </row>
    <row r="211" spans="2:12" ht="16.5" customHeight="1">
      <c r="B211" s="421"/>
      <c r="C211" s="328"/>
    </row>
    <row r="212" spans="2:12" ht="16.5" customHeight="1">
      <c r="B212" s="430">
        <v>114</v>
      </c>
      <c r="C212" s="430" t="s">
        <v>1987</v>
      </c>
      <c r="D212" s="191" t="s">
        <v>1857</v>
      </c>
      <c r="E212" s="189" t="str">
        <f>登记表!B441</f>
        <v>2022/2/10日,
下午</v>
      </c>
      <c r="F212" s="189" t="str">
        <f>登记表!K441</f>
        <v>第一天</v>
      </c>
      <c r="G212" s="320" t="str">
        <f>登记表!N441</f>
        <v>LCLN-ZS1E #000361</v>
      </c>
      <c r="I212" s="323">
        <v>114</v>
      </c>
      <c r="J212" s="323" t="s">
        <v>1987</v>
      </c>
      <c r="K212" s="291" t="s">
        <v>1760</v>
      </c>
      <c r="L212" s="291" t="s">
        <v>2484</v>
      </c>
    </row>
    <row r="213" spans="2:12" ht="16.5" customHeight="1">
      <c r="B213" s="430">
        <v>114</v>
      </c>
      <c r="C213" s="430" t="s">
        <v>1987</v>
      </c>
      <c r="D213" s="191" t="s">
        <v>1857</v>
      </c>
      <c r="E213" s="189" t="str">
        <f>登记表!B445</f>
        <v>2022/2/11日,
下午</v>
      </c>
      <c r="F213" s="189" t="str">
        <f>登记表!K445</f>
        <v>第二天</v>
      </c>
      <c r="G213" s="320" t="str">
        <f>登记表!N445</f>
        <v>ZS1E-Z ID#000276</v>
      </c>
    </row>
    <row r="214" spans="2:12" ht="16.5" customHeight="1">
      <c r="B214" s="430">
        <v>114</v>
      </c>
      <c r="C214" s="430" t="s">
        <v>1987</v>
      </c>
      <c r="D214" s="191" t="s">
        <v>1857</v>
      </c>
      <c r="E214" s="189" t="str">
        <f>登记表!B451</f>
        <v>2022/2/12日,
下午</v>
      </c>
      <c r="F214" s="189" t="str">
        <f>登记表!K451</f>
        <v>第三天</v>
      </c>
      <c r="G214" s="320" t="str">
        <f>登记表!N451</f>
        <v>LCLN-ZS1E #000365</v>
      </c>
    </row>
    <row r="215" spans="2:12" ht="16.5" customHeight="1">
      <c r="B215" s="430">
        <v>114</v>
      </c>
      <c r="C215" s="430" t="s">
        <v>1987</v>
      </c>
      <c r="D215" s="191" t="s">
        <v>1857</v>
      </c>
      <c r="E215" s="189" t="str">
        <f>登记表!B455</f>
        <v>2022/2/13日,
中午</v>
      </c>
      <c r="F215" s="189" t="str">
        <f>登记表!K455</f>
        <v>第四天</v>
      </c>
      <c r="G215" s="320" t="str">
        <f>登记表!N455</f>
        <v>LCLN-ZS1E #000362</v>
      </c>
    </row>
    <row r="216" spans="2:12" ht="16.5" customHeight="1">
      <c r="B216" s="430">
        <v>114</v>
      </c>
      <c r="C216" s="430" t="s">
        <v>1987</v>
      </c>
      <c r="D216" s="191" t="s">
        <v>1857</v>
      </c>
      <c r="E216" s="189" t="str">
        <f>登记表!B475</f>
        <v>2022/2/15日,
下午</v>
      </c>
      <c r="F216" s="222" t="str">
        <f>登记表!L475</f>
        <v>术后第1天</v>
      </c>
      <c r="G216" s="189" t="str">
        <f>登记表!N475</f>
        <v>LCLN-ZS1E #000392</v>
      </c>
    </row>
    <row r="217" spans="2:12" ht="16.5" customHeight="1">
      <c r="B217" s="430">
        <v>114</v>
      </c>
      <c r="C217" s="430" t="s">
        <v>1987</v>
      </c>
      <c r="D217" s="191" t="s">
        <v>1857</v>
      </c>
      <c r="E217" s="189" t="str">
        <f>登记表!B491</f>
        <v>2022/2/17日,
下午</v>
      </c>
      <c r="F217" s="222" t="str">
        <f>登记表!L491</f>
        <v>术后第3天</v>
      </c>
      <c r="G217" s="189" t="str">
        <f>登记表!N491</f>
        <v>LCLN-ZS1E #000396</v>
      </c>
    </row>
    <row r="218" spans="2:12" ht="16.5" customHeight="1">
      <c r="B218" s="430">
        <v>114</v>
      </c>
      <c r="C218" s="430" t="s">
        <v>1987</v>
      </c>
      <c r="D218" s="191" t="s">
        <v>1857</v>
      </c>
      <c r="E218" s="189" t="str">
        <f>登记表!B512</f>
        <v>2022/2/20日,
中午</v>
      </c>
      <c r="F218" s="222" t="str">
        <f>登记表!L512</f>
        <v>术后第6天</v>
      </c>
      <c r="G218" s="189" t="str">
        <f>登记表!N512</f>
        <v>LCLN-ZS1E #000452</v>
      </c>
    </row>
    <row r="219" spans="2:12" ht="16.5" customHeight="1">
      <c r="B219" s="421"/>
      <c r="C219" s="328"/>
    </row>
    <row r="220" spans="2:12" ht="16.5" customHeight="1">
      <c r="B220" s="421"/>
      <c r="C220" s="328"/>
    </row>
    <row r="221" spans="2:12" ht="16.5" customHeight="1">
      <c r="B221" s="430">
        <v>143</v>
      </c>
      <c r="C221" s="430" t="s">
        <v>2093</v>
      </c>
      <c r="D221" s="191" t="s">
        <v>1857</v>
      </c>
      <c r="E221" s="189" t="str">
        <f>登记表!B473</f>
        <v>2022/2/15日,
下午</v>
      </c>
      <c r="F221" s="189" t="str">
        <f>登记表!K473</f>
        <v>第一天</v>
      </c>
      <c r="G221" s="320" t="str">
        <f>登记表!N473</f>
        <v>LCLN-ZS1E #000377</v>
      </c>
      <c r="I221" s="323">
        <v>143</v>
      </c>
      <c r="J221" s="323" t="s">
        <v>2093</v>
      </c>
      <c r="K221" s="291" t="s">
        <v>1760</v>
      </c>
      <c r="L221" s="291" t="s">
        <v>2495</v>
      </c>
    </row>
    <row r="222" spans="2:12" ht="16.5" customHeight="1">
      <c r="B222" s="430">
        <v>143</v>
      </c>
      <c r="C222" s="430" t="s">
        <v>2093</v>
      </c>
      <c r="D222" s="191" t="s">
        <v>1857</v>
      </c>
      <c r="E222" s="189" t="str">
        <f>登记表!B479</f>
        <v>2022/2/16日,
下午</v>
      </c>
      <c r="F222" s="189" t="str">
        <f>登记表!K479</f>
        <v>第二天</v>
      </c>
      <c r="G222" s="320" t="str">
        <f>登记表!N479</f>
        <v>LCLN-ZS1E #000379</v>
      </c>
    </row>
    <row r="223" spans="2:12" ht="16.5" customHeight="1">
      <c r="B223" s="430">
        <v>143</v>
      </c>
      <c r="C223" s="430" t="s">
        <v>2093</v>
      </c>
      <c r="D223" s="191" t="s">
        <v>1857</v>
      </c>
      <c r="E223" s="189" t="str">
        <f>登记表!B486</f>
        <v>2022/2/17日,
下午</v>
      </c>
      <c r="F223" s="189" t="str">
        <f>登记表!K486</f>
        <v>第三天</v>
      </c>
      <c r="G223" s="320" t="str">
        <f>登记表!N486</f>
        <v>LCLN-ZS1E #000389</v>
      </c>
    </row>
    <row r="224" spans="2:12" ht="16.5" customHeight="1">
      <c r="B224" s="430">
        <v>143</v>
      </c>
      <c r="C224" s="430" t="s">
        <v>2093</v>
      </c>
      <c r="D224" s="191" t="s">
        <v>1857</v>
      </c>
      <c r="E224" s="189" t="str">
        <f>登记表!B495</f>
        <v>2022/2/18日,
下午</v>
      </c>
      <c r="F224" s="189" t="str">
        <f>登记表!K495</f>
        <v>第四天</v>
      </c>
      <c r="G224" s="320" t="str">
        <f>登记表!N495</f>
        <v>LCLN-ZS1E #000401</v>
      </c>
    </row>
    <row r="225" spans="2:12" ht="16.5" customHeight="1">
      <c r="B225" s="430">
        <v>143</v>
      </c>
      <c r="C225" s="430" t="s">
        <v>2093</v>
      </c>
      <c r="D225" s="191" t="s">
        <v>1857</v>
      </c>
      <c r="E225" s="189" t="str">
        <f>登记表!B501</f>
        <v>2022/2/19日,
中午</v>
      </c>
      <c r="F225" s="189" t="str">
        <f>登记表!K501</f>
        <v>第五天</v>
      </c>
      <c r="G225" s="320" t="str">
        <f>登记表!N501</f>
        <v>LCLN-ZS1E #000456</v>
      </c>
    </row>
    <row r="226" spans="2:12" ht="16.5" customHeight="1">
      <c r="B226" s="430">
        <v>143</v>
      </c>
      <c r="C226" s="430" t="s">
        <v>2093</v>
      </c>
      <c r="D226" s="191" t="s">
        <v>1857</v>
      </c>
      <c r="E226" s="189" t="str">
        <f>登记表!B513</f>
        <v>2022/2/20日,
中午</v>
      </c>
      <c r="F226" s="189" t="str">
        <f>登记表!K513</f>
        <v>第六天</v>
      </c>
      <c r="G226" s="320" t="str">
        <f>登记表!N513</f>
        <v>LCLN-ZS1E #000451</v>
      </c>
    </row>
    <row r="227" spans="2:12" ht="16.5" customHeight="1">
      <c r="B227" s="430">
        <v>143</v>
      </c>
      <c r="C227" s="430" t="s">
        <v>2093</v>
      </c>
      <c r="D227" s="191" t="s">
        <v>1857</v>
      </c>
      <c r="E227" s="189" t="str">
        <f>登记表!B530</f>
        <v>2022/2/22日,
中午</v>
      </c>
      <c r="F227" s="222" t="str">
        <f>登记表!L530</f>
        <v>术后第1天</v>
      </c>
      <c r="G227" s="189" t="str">
        <f>登记表!N530</f>
        <v>LCLN-ZS1E #000422</v>
      </c>
    </row>
    <row r="228" spans="2:12" ht="16.5" customHeight="1">
      <c r="B228" s="430">
        <v>143</v>
      </c>
      <c r="C228" s="430" t="s">
        <v>2093</v>
      </c>
      <c r="D228" s="191" t="s">
        <v>1857</v>
      </c>
      <c r="E228" s="189" t="str">
        <f>登记表!B544</f>
        <v>2022/2/24日,
中午</v>
      </c>
      <c r="F228" s="222" t="str">
        <f>登记表!L544</f>
        <v>术后第3天</v>
      </c>
      <c r="G228" s="189" t="str">
        <f>登记表!N544</f>
        <v>LCLN-ZS1E #000406</v>
      </c>
    </row>
    <row r="229" spans="2:12" ht="16.5" customHeight="1">
      <c r="B229" s="421"/>
      <c r="C229" s="328"/>
    </row>
    <row r="230" spans="2:12" ht="16.5" customHeight="1">
      <c r="B230" s="430">
        <v>245</v>
      </c>
      <c r="C230" s="430" t="s">
        <v>2078</v>
      </c>
      <c r="D230" s="191" t="s">
        <v>1857</v>
      </c>
      <c r="E230" s="189" t="str">
        <f>登记表!B474</f>
        <v>2022/2/15日,
下午</v>
      </c>
      <c r="F230" s="189" t="str">
        <f>登记表!K474</f>
        <v>第一天</v>
      </c>
      <c r="G230" s="320" t="str">
        <f>登记表!N474</f>
        <v>LCLN-ZS1E #000391</v>
      </c>
      <c r="I230" s="323">
        <v>245</v>
      </c>
      <c r="J230" s="323" t="s">
        <v>2078</v>
      </c>
      <c r="K230" s="291" t="s">
        <v>1760</v>
      </c>
      <c r="L230" s="291" t="s">
        <v>2498</v>
      </c>
    </row>
    <row r="231" spans="2:12" ht="16.5" customHeight="1">
      <c r="B231" s="430">
        <v>245</v>
      </c>
      <c r="C231" s="430" t="s">
        <v>2078</v>
      </c>
      <c r="D231" s="191" t="s">
        <v>1857</v>
      </c>
      <c r="E231" s="189" t="str">
        <f>登记表!B482</f>
        <v>2022/2/16日,
下午</v>
      </c>
      <c r="F231" s="189" t="str">
        <f>登记表!K482</f>
        <v>第二天</v>
      </c>
      <c r="G231" s="320" t="str">
        <f>登记表!N482</f>
        <v>LCLN-ZS1E #000383</v>
      </c>
    </row>
    <row r="232" spans="2:12" ht="16.5" customHeight="1">
      <c r="B232" s="430">
        <v>245</v>
      </c>
      <c r="C232" s="430" t="s">
        <v>2078</v>
      </c>
      <c r="D232" s="191" t="s">
        <v>1857</v>
      </c>
      <c r="E232" s="189" t="str">
        <f>登记表!B488</f>
        <v>2022/2/17日,
下午</v>
      </c>
      <c r="F232" s="189" t="str">
        <f>登记表!K488</f>
        <v>第三天</v>
      </c>
      <c r="G232" s="320" t="str">
        <f>登记表!N488</f>
        <v>LCLN-ZS1E #000393</v>
      </c>
    </row>
    <row r="233" spans="2:12" ht="16.5" customHeight="1">
      <c r="B233" s="328"/>
      <c r="C233" s="328"/>
    </row>
    <row r="234" spans="2:12" ht="16.5" customHeight="1">
      <c r="B234" s="430">
        <v>64</v>
      </c>
      <c r="C234" s="430" t="s">
        <v>2070</v>
      </c>
      <c r="D234" s="191" t="s">
        <v>1857</v>
      </c>
      <c r="E234" s="189" t="str">
        <f>登记表!B472</f>
        <v>2022/2/15日,
下午</v>
      </c>
      <c r="F234" s="189" t="str">
        <f>登记表!K472</f>
        <v>第一天</v>
      </c>
      <c r="G234" s="320" t="str">
        <f>登记表!N472</f>
        <v>LCLN-ZS1E #000376</v>
      </c>
      <c r="I234" s="323">
        <v>64</v>
      </c>
      <c r="J234" s="323" t="s">
        <v>2070</v>
      </c>
      <c r="K234" s="291" t="s">
        <v>1760</v>
      </c>
      <c r="L234" s="291" t="s">
        <v>2499</v>
      </c>
    </row>
    <row r="235" spans="2:12" ht="16.5" customHeight="1">
      <c r="B235" s="430">
        <v>64</v>
      </c>
      <c r="C235" s="430" t="s">
        <v>2070</v>
      </c>
      <c r="D235" s="191" t="s">
        <v>1857</v>
      </c>
      <c r="E235" s="189" t="str">
        <f>登记表!B498</f>
        <v>2022/2/18日,
下午</v>
      </c>
      <c r="F235" s="189" t="str">
        <f>登记表!K498</f>
        <v>第二天</v>
      </c>
      <c r="G235" s="320" t="str">
        <f>登记表!N498</f>
        <v>LCLN-ZS1E #000404</v>
      </c>
    </row>
    <row r="236" spans="2:12" ht="16.5" customHeight="1">
      <c r="B236" s="430">
        <v>64</v>
      </c>
      <c r="C236" s="430" t="s">
        <v>2070</v>
      </c>
      <c r="D236" s="191" t="s">
        <v>1857</v>
      </c>
      <c r="E236" s="189" t="str">
        <f>登记表!B500</f>
        <v>2022/2/19日,
中午</v>
      </c>
      <c r="F236" s="189" t="str">
        <f>登记表!K500</f>
        <v>第三天</v>
      </c>
      <c r="G236" s="320" t="str">
        <f>登记表!N500</f>
        <v>LCLN-ZS1E #000458</v>
      </c>
    </row>
    <row r="237" spans="2:12" ht="16.5" customHeight="1">
      <c r="B237" s="430">
        <v>64</v>
      </c>
      <c r="C237" s="430" t="s">
        <v>2070</v>
      </c>
      <c r="D237" s="191" t="s">
        <v>1857</v>
      </c>
      <c r="E237" s="189" t="str">
        <f>登记表!B505</f>
        <v>2022/2/20日,
中午</v>
      </c>
      <c r="F237" s="189" t="str">
        <f>登记表!K505</f>
        <v>第四天</v>
      </c>
      <c r="G237" s="320" t="str">
        <f>登记表!N505</f>
        <v>LCLN-ZS1E #000455</v>
      </c>
    </row>
    <row r="238" spans="2:12" ht="16.5" customHeight="1">
      <c r="B238" s="430">
        <v>64</v>
      </c>
      <c r="C238" s="430" t="s">
        <v>2070</v>
      </c>
      <c r="D238" s="191" t="s">
        <v>1857</v>
      </c>
      <c r="E238" s="189" t="str">
        <f>登记表!B520</f>
        <v>2022/2/21日,
下午</v>
      </c>
      <c r="F238" s="189" t="str">
        <f>登记表!K520</f>
        <v>第五天</v>
      </c>
      <c r="G238" s="320" t="str">
        <f>登记表!N520</f>
        <v>LCLN-ZS1E #000447</v>
      </c>
    </row>
    <row r="239" spans="2:12" ht="16.5" customHeight="1">
      <c r="B239" s="430">
        <v>64</v>
      </c>
      <c r="C239" s="430" t="s">
        <v>2070</v>
      </c>
      <c r="D239" s="191" t="s">
        <v>1857</v>
      </c>
      <c r="E239" s="189" t="str">
        <f>登记表!B528</f>
        <v>2022/2/22日,
中午</v>
      </c>
      <c r="F239" s="189" t="str">
        <f>登记表!K528</f>
        <v>第六天</v>
      </c>
      <c r="G239" s="320" t="str">
        <f>登记表!N528</f>
        <v>LCLN-ZS1E #000423</v>
      </c>
    </row>
    <row r="240" spans="2:12" ht="16.5" customHeight="1">
      <c r="B240" s="430">
        <v>64</v>
      </c>
      <c r="C240" s="430" t="s">
        <v>2070</v>
      </c>
      <c r="D240" s="191" t="s">
        <v>1857</v>
      </c>
      <c r="E240" s="189" t="str">
        <f>登记表!B534</f>
        <v>2022/2/23日,
中午</v>
      </c>
      <c r="F240" s="189" t="str">
        <f>登记表!K534</f>
        <v>第七天</v>
      </c>
      <c r="G240" s="320" t="str">
        <f>登记表!N534</f>
        <v>LCLN-ZS1E #000442</v>
      </c>
    </row>
    <row r="241" spans="2:12" ht="16.5" customHeight="1">
      <c r="B241" s="430">
        <v>64</v>
      </c>
      <c r="C241" s="430" t="s">
        <v>2070</v>
      </c>
      <c r="D241" s="191" t="s">
        <v>1857</v>
      </c>
      <c r="E241" s="189" t="str">
        <f>登记表!B554</f>
        <v>2022/2/25日,
中午</v>
      </c>
      <c r="F241" s="222" t="str">
        <f>登记表!L554</f>
        <v>术后第1天</v>
      </c>
      <c r="G241" s="189" t="str">
        <f>登记表!N554</f>
        <v>LCLN-ZS1E #000416</v>
      </c>
    </row>
    <row r="242" spans="2:12" ht="16.5" customHeight="1">
      <c r="B242" s="328"/>
      <c r="C242" s="328"/>
    </row>
    <row r="243" spans="2:12" ht="16.5" customHeight="1">
      <c r="B243" s="430">
        <v>250</v>
      </c>
      <c r="C243" s="430" t="s">
        <v>2123</v>
      </c>
      <c r="D243" s="191" t="s">
        <v>1857</v>
      </c>
      <c r="E243" s="189" t="str">
        <f>登记表!B487</f>
        <v>2022/2/17日,
下午</v>
      </c>
      <c r="F243" s="189" t="str">
        <f>登记表!K487</f>
        <v>第一天</v>
      </c>
      <c r="G243" s="320" t="str">
        <f>登记表!N487</f>
        <v>LCLN-ZS1E #000390</v>
      </c>
      <c r="I243" s="323">
        <v>250</v>
      </c>
      <c r="J243" s="323" t="s">
        <v>2123</v>
      </c>
      <c r="K243" s="291" t="s">
        <v>1760</v>
      </c>
      <c r="L243" s="291" t="s">
        <v>2503</v>
      </c>
    </row>
    <row r="244" spans="2:12" ht="16.5" customHeight="1">
      <c r="B244" s="430">
        <v>250</v>
      </c>
      <c r="C244" s="430" t="s">
        <v>2123</v>
      </c>
      <c r="D244" s="191" t="s">
        <v>1857</v>
      </c>
      <c r="E244" s="189" t="str">
        <f>登记表!B496</f>
        <v>2022/2/18日,
下午</v>
      </c>
      <c r="F244" s="189" t="str">
        <f>登记表!K496</f>
        <v>第二天</v>
      </c>
      <c r="G244" s="320" t="str">
        <f>登记表!N496</f>
        <v>LCLN-ZS1E #000402</v>
      </c>
    </row>
    <row r="245" spans="2:12" ht="16.5" customHeight="1">
      <c r="B245" s="430">
        <v>250</v>
      </c>
      <c r="C245" s="430" t="s">
        <v>2123</v>
      </c>
      <c r="D245" s="191" t="s">
        <v>1857</v>
      </c>
      <c r="E245" s="189" t="str">
        <f>登记表!B504</f>
        <v>2022/2/19日,
下午</v>
      </c>
      <c r="F245" s="189" t="str">
        <f>登记表!K504</f>
        <v>第三天</v>
      </c>
      <c r="G245" s="320" t="str">
        <f>登记表!N504</f>
        <v>LCLN-ZS1E #000454</v>
      </c>
    </row>
    <row r="246" spans="2:12" ht="16.5" customHeight="1">
      <c r="B246" s="430">
        <v>250</v>
      </c>
      <c r="C246" s="430" t="s">
        <v>2123</v>
      </c>
      <c r="D246" s="191" t="s">
        <v>1857</v>
      </c>
      <c r="E246" s="189" t="str">
        <f>登记表!B511</f>
        <v>2022/2/20日,
中午</v>
      </c>
      <c r="F246" s="189" t="str">
        <f>登记表!K511</f>
        <v>第四天</v>
      </c>
      <c r="G246" s="320" t="str">
        <f>登记表!N511</f>
        <v>LCLN-ZS1E #000453</v>
      </c>
    </row>
    <row r="247" spans="2:12" ht="16.5" customHeight="1">
      <c r="B247" s="430">
        <v>250</v>
      </c>
      <c r="C247" s="430" t="s">
        <v>2123</v>
      </c>
      <c r="D247" s="191" t="s">
        <v>1857</v>
      </c>
      <c r="E247" s="189" t="str">
        <f>登记表!B524</f>
        <v>2022/2/21日,
下午</v>
      </c>
      <c r="F247" s="189" t="str">
        <f>登记表!K524</f>
        <v>第五天</v>
      </c>
      <c r="G247" s="320" t="str">
        <f>登记表!N524</f>
        <v>LCLN-ZS1E #000439</v>
      </c>
    </row>
    <row r="248" spans="2:12" ht="16.5" customHeight="1">
      <c r="B248" s="430">
        <v>250</v>
      </c>
      <c r="C248" s="430" t="s">
        <v>2123</v>
      </c>
      <c r="D248" s="191" t="s">
        <v>1857</v>
      </c>
      <c r="E248" s="189" t="str">
        <f>登记表!B537</f>
        <v>2022/2/23日,
中午</v>
      </c>
      <c r="F248" s="222" t="str">
        <f>登记表!L537</f>
        <v>术后第1天</v>
      </c>
      <c r="G248" s="189" t="str">
        <f>登记表!N537</f>
        <v>LCLN-ZS1E #000434</v>
      </c>
    </row>
    <row r="249" spans="2:12" ht="16.5" customHeight="1">
      <c r="B249" s="430">
        <v>250</v>
      </c>
      <c r="C249" s="430" t="s">
        <v>2123</v>
      </c>
      <c r="D249" s="191" t="s">
        <v>1857</v>
      </c>
      <c r="E249" s="189" t="str">
        <f>登记表!B549</f>
        <v>2022/2/25日,
中午</v>
      </c>
      <c r="F249" s="222" t="str">
        <f>登记表!L549</f>
        <v>术后第3天</v>
      </c>
      <c r="G249" s="189" t="str">
        <f>登记表!N549</f>
        <v>LCLN-ZS1E #000411</v>
      </c>
    </row>
    <row r="250" spans="2:12" ht="16.5" customHeight="1">
      <c r="B250" s="328"/>
      <c r="C250" s="328"/>
    </row>
    <row r="251" spans="2:12" ht="16.5" customHeight="1">
      <c r="B251" s="430">
        <v>184</v>
      </c>
      <c r="C251" s="430" t="s">
        <v>2233</v>
      </c>
      <c r="D251" s="191" t="s">
        <v>1857</v>
      </c>
      <c r="E251" s="189" t="str">
        <f>登记表!B535</f>
        <v>2022/2/23日,
中午</v>
      </c>
      <c r="F251" s="189" t="str">
        <f>登记表!K535</f>
        <v>第一天</v>
      </c>
      <c r="G251" s="320" t="str">
        <f>登记表!N535</f>
        <v>LCLN-ZS1E #000435</v>
      </c>
      <c r="I251" s="323">
        <v>184</v>
      </c>
      <c r="J251" s="323" t="s">
        <v>2233</v>
      </c>
      <c r="K251" s="291" t="s">
        <v>1760</v>
      </c>
      <c r="L251" s="291" t="s">
        <v>2514</v>
      </c>
    </row>
    <row r="252" spans="2:12" ht="16.5" customHeight="1">
      <c r="B252" s="430">
        <v>184</v>
      </c>
      <c r="C252" s="430" t="s">
        <v>2233</v>
      </c>
      <c r="D252" s="191" t="s">
        <v>1857</v>
      </c>
      <c r="E252" s="189" t="str">
        <f>登记表!B546</f>
        <v>2022/2/24日,
中午</v>
      </c>
      <c r="F252" s="189" t="str">
        <f>登记表!K546</f>
        <v>第一天</v>
      </c>
      <c r="G252" s="320" t="str">
        <f>登记表!N546</f>
        <v>LCLN-ZS1E #000408</v>
      </c>
    </row>
    <row r="253" spans="2:12" ht="16.5" customHeight="1">
      <c r="B253" s="430">
        <v>184</v>
      </c>
      <c r="C253" s="430" t="s">
        <v>2233</v>
      </c>
      <c r="D253" s="191" t="s">
        <v>1857</v>
      </c>
      <c r="E253" s="189" t="str">
        <f>登记表!B547</f>
        <v>2022/2/25日,
中午</v>
      </c>
      <c r="F253" s="189" t="str">
        <f>登记表!K547</f>
        <v>第二天</v>
      </c>
      <c r="G253" s="320" t="str">
        <f>登记表!N547</f>
        <v>LCLN-ZS1E #000409</v>
      </c>
    </row>
    <row r="254" spans="2:12" ht="16.5" customHeight="1">
      <c r="B254" s="430">
        <v>184</v>
      </c>
      <c r="C254" s="430" t="s">
        <v>2233</v>
      </c>
      <c r="D254" s="191" t="s">
        <v>1857</v>
      </c>
      <c r="E254" s="189" t="str">
        <f>登记表!B560</f>
        <v>2022/2/26日,
中午</v>
      </c>
      <c r="F254" s="189" t="str">
        <f>登记表!K560</f>
        <v>第三天</v>
      </c>
      <c r="G254" s="320" t="str">
        <f>登记表!N560</f>
        <v>ZS1E-Z ID#000268-1</v>
      </c>
    </row>
    <row r="255" spans="2:12" ht="16.5" customHeight="1">
      <c r="B255" s="430">
        <v>184</v>
      </c>
      <c r="C255" s="430" t="s">
        <v>2233</v>
      </c>
      <c r="D255" s="191" t="s">
        <v>1857</v>
      </c>
      <c r="E255" s="189" t="str">
        <f>登记表!B561</f>
        <v>2022/2/26日,
中午</v>
      </c>
      <c r="F255" s="189" t="str">
        <f>登记表!K561</f>
        <v>第三天</v>
      </c>
      <c r="G255" s="320" t="str">
        <f>登记表!N561</f>
        <v>ZS1E-Z ID#000268-2</v>
      </c>
    </row>
    <row r="256" spans="2:12" ht="16.5" customHeight="1">
      <c r="B256" s="328"/>
      <c r="C256" s="328"/>
    </row>
    <row r="257" spans="2:12" ht="16.5" customHeight="1">
      <c r="B257" s="430">
        <v>27</v>
      </c>
      <c r="C257" s="430" t="s">
        <v>2235</v>
      </c>
      <c r="D257" s="191" t="s">
        <v>1857</v>
      </c>
      <c r="E257" s="189" t="str">
        <f>登记表!B536</f>
        <v>2022/2/23日,
中午</v>
      </c>
      <c r="F257" s="189" t="str">
        <f>登记表!K536</f>
        <v>第一天</v>
      </c>
      <c r="G257" s="320" t="str">
        <f>登记表!N536</f>
        <v>LCLN-ZS1E #000441</v>
      </c>
      <c r="I257" s="323">
        <v>27</v>
      </c>
      <c r="J257" s="323" t="s">
        <v>2235</v>
      </c>
      <c r="K257" s="291" t="s">
        <v>1760</v>
      </c>
      <c r="L257" s="291" t="s">
        <v>2516</v>
      </c>
    </row>
    <row r="258" spans="2:12" ht="16.5" customHeight="1">
      <c r="B258" s="430">
        <v>27</v>
      </c>
      <c r="C258" s="430" t="s">
        <v>2235</v>
      </c>
      <c r="D258" s="191" t="s">
        <v>1857</v>
      </c>
      <c r="E258" s="189" t="str">
        <f>登记表!B548</f>
        <v>2022/2/25日,
中午</v>
      </c>
      <c r="F258" s="189" t="str">
        <f>登记表!K548</f>
        <v>第二天</v>
      </c>
      <c r="G258" s="320" t="str">
        <f>登记表!N548</f>
        <v>LCLN-ZS1E #000410</v>
      </c>
    </row>
    <row r="259" spans="2:12" ht="16.5" customHeight="1">
      <c r="B259" s="430">
        <v>27</v>
      </c>
      <c r="C259" s="430" t="s">
        <v>2235</v>
      </c>
      <c r="D259" s="191" t="s">
        <v>1857</v>
      </c>
      <c r="E259" s="189" t="str">
        <f>登记表!B562</f>
        <v>2022/2/26日,
中午</v>
      </c>
      <c r="F259" s="189" t="str">
        <f>登记表!K562</f>
        <v>第三天</v>
      </c>
      <c r="G259" s="320" t="str">
        <f>登记表!N562</f>
        <v>ZS1E-Z ID#000266-1</v>
      </c>
    </row>
    <row r="260" spans="2:12" ht="16.5" customHeight="1">
      <c r="B260" s="430">
        <v>27</v>
      </c>
      <c r="C260" s="430" t="s">
        <v>2235</v>
      </c>
      <c r="D260" s="191" t="s">
        <v>1857</v>
      </c>
      <c r="E260" s="189" t="str">
        <f>登记表!B563</f>
        <v>2022/2/26日,
中午</v>
      </c>
      <c r="F260" s="189" t="str">
        <f>登记表!K563</f>
        <v>第三天</v>
      </c>
      <c r="G260" s="320" t="str">
        <f>登记表!N563</f>
        <v>ZS1E-Z ID#000266-2</v>
      </c>
    </row>
    <row r="261" spans="2:12" ht="16.5" customHeight="1">
      <c r="B261" s="328"/>
      <c r="C261" s="328"/>
    </row>
    <row r="262" spans="2:12" ht="16.5" customHeight="1">
      <c r="B262" s="430">
        <v>131</v>
      </c>
      <c r="C262" s="430" t="s">
        <v>2239</v>
      </c>
      <c r="D262" s="191" t="s">
        <v>1857</v>
      </c>
      <c r="E262" s="189" t="str">
        <f>登记表!B538</f>
        <v>2022/2/23日,
下午</v>
      </c>
      <c r="F262" s="189" t="str">
        <f>登记表!K538</f>
        <v>第一天</v>
      </c>
      <c r="G262" s="320" t="str">
        <f>登记表!N538</f>
        <v>LCLN-ZS1E #000425</v>
      </c>
      <c r="I262" s="323">
        <v>131</v>
      </c>
      <c r="J262" s="323" t="s">
        <v>2239</v>
      </c>
      <c r="K262" s="291" t="s">
        <v>1760</v>
      </c>
      <c r="L262" s="291" t="s">
        <v>2518</v>
      </c>
    </row>
    <row r="263" spans="2:12" ht="16.5" customHeight="1">
      <c r="B263" s="430">
        <v>131</v>
      </c>
      <c r="C263" s="430" t="s">
        <v>2239</v>
      </c>
      <c r="D263" s="191" t="s">
        <v>1857</v>
      </c>
      <c r="E263" s="189" t="str">
        <f>登记表!B550</f>
        <v>2022/2/25日,
中午</v>
      </c>
      <c r="F263" s="189" t="str">
        <f>登记表!K550</f>
        <v>第二天</v>
      </c>
      <c r="G263" s="320" t="str">
        <f>登记表!N550</f>
        <v>LCLN-ZS1E #000412</v>
      </c>
    </row>
    <row r="264" spans="2:12" ht="16.5" customHeight="1">
      <c r="B264" s="430">
        <v>131</v>
      </c>
      <c r="C264" s="430" t="s">
        <v>2239</v>
      </c>
      <c r="D264" s="191" t="s">
        <v>1857</v>
      </c>
      <c r="E264" s="189" t="str">
        <f>登记表!B566</f>
        <v>2022/2/26日,
中午</v>
      </c>
      <c r="F264" s="222" t="str">
        <f>登记表!L566</f>
        <v>术后第1天</v>
      </c>
      <c r="G264" s="189" t="str">
        <f>登记表!N566</f>
        <v>ZS1E-Z ID#000255</v>
      </c>
    </row>
    <row r="265" spans="2:12" ht="16.5" customHeight="1">
      <c r="B265" s="328"/>
      <c r="C265" s="328"/>
    </row>
    <row r="266" spans="2:12" ht="16.5" customHeight="1">
      <c r="B266" s="430">
        <v>492</v>
      </c>
      <c r="C266" s="430" t="s">
        <v>2247</v>
      </c>
      <c r="D266" s="191" t="s">
        <v>1857</v>
      </c>
      <c r="E266" s="189" t="str">
        <f>登记表!B542</f>
        <v>2022/2/24日,
中午</v>
      </c>
      <c r="F266" s="189" t="str">
        <f>登记表!K542</f>
        <v>第一天</v>
      </c>
      <c r="G266" s="320" t="str">
        <f>登记表!N542</f>
        <v>LCLN-ZS1E #000429</v>
      </c>
      <c r="I266" s="323">
        <v>492</v>
      </c>
      <c r="J266" s="323" t="s">
        <v>2247</v>
      </c>
      <c r="K266" s="291" t="s">
        <v>1760</v>
      </c>
      <c r="L266" s="291" t="s">
        <v>2522</v>
      </c>
    </row>
    <row r="267" spans="2:12" ht="16.5" customHeight="1">
      <c r="B267" s="430">
        <v>492</v>
      </c>
      <c r="C267" s="430" t="s">
        <v>2247</v>
      </c>
      <c r="D267" s="191" t="s">
        <v>1857</v>
      </c>
      <c r="E267" s="189" t="str">
        <f>登记表!B552</f>
        <v>2022/2/25日,
中午</v>
      </c>
      <c r="F267" s="189" t="str">
        <f>登记表!K552</f>
        <v>第二天</v>
      </c>
      <c r="G267" s="320" t="str">
        <f>登记表!N552</f>
        <v>LCLN-ZS1E #000414</v>
      </c>
    </row>
    <row r="268" spans="2:12" ht="16.5" customHeight="1">
      <c r="B268" s="430">
        <v>492</v>
      </c>
      <c r="C268" s="430" t="s">
        <v>2247</v>
      </c>
      <c r="D268" s="191" t="s">
        <v>1857</v>
      </c>
      <c r="E268" s="189" t="str">
        <f>登记表!B557</f>
        <v>2022/2/26日,
中午</v>
      </c>
      <c r="F268" s="189" t="str">
        <f>登记表!K557</f>
        <v>第三天</v>
      </c>
      <c r="G268" s="320" t="str">
        <f>登记表!N557</f>
        <v>ZS1E-Z ID#000256-1</v>
      </c>
    </row>
    <row r="269" spans="2:12" ht="16.5" customHeight="1">
      <c r="B269" s="430">
        <v>492</v>
      </c>
      <c r="C269" s="430" t="s">
        <v>2247</v>
      </c>
      <c r="D269" s="191" t="s">
        <v>1857</v>
      </c>
      <c r="E269" s="189" t="str">
        <f>登记表!B558</f>
        <v>2022/2/26日,
中午</v>
      </c>
      <c r="F269" s="189" t="str">
        <f>登记表!K558</f>
        <v>第三天</v>
      </c>
      <c r="G269" s="320" t="str">
        <f>登记表!N558</f>
        <v>ZS1E-Z ID#000256-2</v>
      </c>
    </row>
    <row r="270" spans="2:12" ht="16.5" customHeight="1">
      <c r="B270" s="328"/>
      <c r="C270" s="328"/>
    </row>
    <row r="271" spans="2:12" ht="16.5" customHeight="1">
      <c r="B271" s="328"/>
      <c r="C271" s="328"/>
    </row>
    <row r="272" spans="2:12" ht="16.5" customHeight="1">
      <c r="B272" s="430">
        <v>474</v>
      </c>
      <c r="C272" s="430" t="s">
        <v>2207</v>
      </c>
      <c r="D272" s="191" t="s">
        <v>1857</v>
      </c>
      <c r="E272" s="189" t="str">
        <f>登记表!B522</f>
        <v>2022/2/21日,
下午</v>
      </c>
      <c r="F272" s="189" t="str">
        <f>登记表!K522</f>
        <v>第一天</v>
      </c>
      <c r="G272" s="320" t="str">
        <f>登记表!N522</f>
        <v>LCLN-ZS1E #000437</v>
      </c>
      <c r="I272" s="323">
        <v>474</v>
      </c>
      <c r="J272" s="323" t="s">
        <v>2207</v>
      </c>
      <c r="K272" s="291" t="s">
        <v>2510</v>
      </c>
      <c r="L272" s="291" t="s">
        <v>2511</v>
      </c>
    </row>
    <row r="273" spans="2:17" ht="16.5" customHeight="1">
      <c r="B273" s="430">
        <v>474</v>
      </c>
      <c r="C273" s="430" t="s">
        <v>2207</v>
      </c>
      <c r="D273" s="191" t="s">
        <v>1857</v>
      </c>
      <c r="E273" s="189" t="str">
        <f>登记表!B529</f>
        <v>2022/2/22日,
中午</v>
      </c>
      <c r="F273" s="189" t="str">
        <f>登记表!K529</f>
        <v>第二天</v>
      </c>
      <c r="G273" s="320" t="str">
        <f>登记表!N529</f>
        <v>LCLN-ZS1E #000431</v>
      </c>
    </row>
    <row r="274" spans="2:17" ht="16.5" customHeight="1">
      <c r="B274" s="430">
        <v>474</v>
      </c>
      <c r="C274" s="430" t="s">
        <v>2207</v>
      </c>
      <c r="D274" s="191" t="s">
        <v>1857</v>
      </c>
      <c r="E274" s="189" t="str">
        <f>登记表!B543</f>
        <v>2022/2/24日,
中午</v>
      </c>
      <c r="F274" s="189" t="str">
        <f>登记表!K543</f>
        <v>第三天</v>
      </c>
      <c r="G274" s="320" t="str">
        <f>登记表!N543</f>
        <v>LCLN-ZS1E #000405</v>
      </c>
    </row>
    <row r="275" spans="2:17" ht="16.5" customHeight="1">
      <c r="B275" s="430">
        <v>474</v>
      </c>
      <c r="C275" s="430" t="s">
        <v>2207</v>
      </c>
      <c r="D275" s="191" t="s">
        <v>1857</v>
      </c>
      <c r="E275" s="189" t="str">
        <f>登记表!B569</f>
        <v>2022/2/26日,
中午</v>
      </c>
      <c r="F275" s="222" t="str">
        <f>登记表!L569</f>
        <v>术后第1天</v>
      </c>
      <c r="G275" s="189" t="str">
        <f>登记表!N569</f>
        <v>ZS1E-Z ID#000258</v>
      </c>
      <c r="H275" s="189" t="str">
        <f>登记表!M569</f>
        <v>吃两口米饭</v>
      </c>
    </row>
    <row r="278" spans="2:17" s="191" customFormat="1" ht="16.5" customHeight="1">
      <c r="B278" s="205"/>
      <c r="C278" s="205"/>
      <c r="I278" s="203"/>
      <c r="J278" s="203"/>
    </row>
    <row r="279" spans="2:17" ht="63.75" customHeight="1">
      <c r="B279" s="327" t="s">
        <v>35</v>
      </c>
      <c r="C279" s="327">
        <v>244456</v>
      </c>
      <c r="D279" s="189" t="s">
        <v>1857</v>
      </c>
      <c r="E279" s="189" t="str">
        <f>登记表!B54</f>
        <v>2021-11-28日， 9:05AM</v>
      </c>
      <c r="F279" s="189" t="str">
        <f>登记表!M54</f>
        <v>术前，餐后</v>
      </c>
      <c r="G279" s="189" t="str">
        <f>登记表!N54</f>
        <v>ZS1E-Z ID#000034</v>
      </c>
      <c r="I279" s="330">
        <v>420</v>
      </c>
      <c r="J279" s="331" t="s">
        <v>34</v>
      </c>
      <c r="K279" s="204" t="s">
        <v>1782</v>
      </c>
      <c r="L279" s="198" t="s">
        <v>1783</v>
      </c>
      <c r="M279" s="199">
        <v>170</v>
      </c>
      <c r="N279" s="198">
        <v>69</v>
      </c>
      <c r="O279" s="200" t="s">
        <v>35</v>
      </c>
      <c r="P279" s="200" t="s">
        <v>1870</v>
      </c>
      <c r="Q279" s="201">
        <v>19381</v>
      </c>
    </row>
    <row r="280" spans="2:17" ht="16.5" customHeight="1">
      <c r="B280" s="327" t="s">
        <v>35</v>
      </c>
      <c r="C280" s="327">
        <v>244456</v>
      </c>
      <c r="D280" s="189" t="s">
        <v>1857</v>
      </c>
      <c r="E280" s="189" t="str">
        <f>登记表!B161</f>
        <v>2021-12-15日中午左右</v>
      </c>
      <c r="F280" s="222" t="str">
        <f>登记表!M161</f>
        <v>术后第2天</v>
      </c>
      <c r="G280" s="189" t="str">
        <f>登记表!N161</f>
        <v>ZS1E-Z ID#000153</v>
      </c>
      <c r="I280" s="197">
        <v>420</v>
      </c>
      <c r="J280" s="326" t="s">
        <v>34</v>
      </c>
      <c r="K280" s="191"/>
      <c r="L280" s="191"/>
    </row>
    <row r="281" spans="2:17" ht="16.5" customHeight="1">
      <c r="B281" s="327" t="s">
        <v>35</v>
      </c>
      <c r="C281" s="327">
        <v>244456</v>
      </c>
      <c r="D281" s="189" t="s">
        <v>1857</v>
      </c>
      <c r="E281" s="189" t="str">
        <f>登记表!B176</f>
        <v>2021-12-16日；中午左右</v>
      </c>
      <c r="F281" s="222" t="str">
        <f>登记表!M176</f>
        <v>术后第3天</v>
      </c>
      <c r="G281" s="189" t="str">
        <f>登记表!N176</f>
        <v>ZS1E-Z ID#000157</v>
      </c>
      <c r="I281" s="197">
        <v>420</v>
      </c>
      <c r="J281" s="326" t="s">
        <v>34</v>
      </c>
      <c r="K281" s="191"/>
      <c r="L281" s="191"/>
    </row>
    <row r="282" spans="2:17" ht="16.5" customHeight="1">
      <c r="B282" s="327" t="s">
        <v>35</v>
      </c>
      <c r="C282" s="327">
        <v>244456</v>
      </c>
      <c r="D282" s="189" t="s">
        <v>1857</v>
      </c>
      <c r="E282" s="189" t="str">
        <f>登记表!B190</f>
        <v>2021-12-19日；</v>
      </c>
      <c r="F282" s="222" t="str">
        <f>登记表!M190</f>
        <v>术后第6天</v>
      </c>
      <c r="G282" s="189" t="str">
        <f>登记表!N190</f>
        <v>ZS1E-Z ID#000171</v>
      </c>
      <c r="I282" s="197">
        <v>420</v>
      </c>
      <c r="J282" s="326" t="s">
        <v>34</v>
      </c>
      <c r="K282" s="191"/>
      <c r="L282" s="191"/>
    </row>
    <row r="283" spans="2:17" ht="16.5" customHeight="1">
      <c r="B283" s="328"/>
      <c r="C283" s="328"/>
      <c r="D283" s="189"/>
      <c r="K283" s="191"/>
      <c r="L283" s="191"/>
    </row>
    <row r="284" spans="2:17" s="191" customFormat="1" ht="25.5" customHeight="1">
      <c r="B284" s="327" t="s">
        <v>43</v>
      </c>
      <c r="C284" s="327">
        <v>243707</v>
      </c>
      <c r="D284" s="189" t="s">
        <v>1857</v>
      </c>
      <c r="E284" s="191" t="str">
        <f>登记表!B72</f>
        <v>2021-12-3日</v>
      </c>
      <c r="F284" s="191" t="str">
        <f>登记表!M72</f>
        <v>入院</v>
      </c>
      <c r="G284" s="191" t="str">
        <f>登记表!N72</f>
        <v>ZS1E-Z ID#000079</v>
      </c>
      <c r="I284" s="330">
        <v>139</v>
      </c>
      <c r="J284" s="331" t="s">
        <v>42</v>
      </c>
      <c r="K284" s="204" t="s">
        <v>1873</v>
      </c>
      <c r="L284" s="198" t="s">
        <v>1874</v>
      </c>
      <c r="M284" s="199">
        <v>166</v>
      </c>
      <c r="N284" s="198">
        <v>63.5</v>
      </c>
      <c r="O284" s="200" t="s">
        <v>43</v>
      </c>
      <c r="P284" s="200" t="s">
        <v>1870</v>
      </c>
      <c r="Q284" s="201">
        <v>18500</v>
      </c>
    </row>
    <row r="285" spans="2:17" s="191" customFormat="1" ht="16.5" customHeight="1">
      <c r="B285" s="327" t="s">
        <v>43</v>
      </c>
      <c r="C285" s="327">
        <v>243707</v>
      </c>
      <c r="D285" s="189" t="s">
        <v>1857</v>
      </c>
      <c r="E285" s="191" t="str">
        <f>登记表!B79</f>
        <v>2021-12-4日， 11:50AM</v>
      </c>
      <c r="F285" s="191" t="str">
        <f>登记表!M79</f>
        <v>入院第2次</v>
      </c>
      <c r="G285" s="191" t="str">
        <f>登记表!N79</f>
        <v>ZS1E-Z ID#000087</v>
      </c>
      <c r="I285" s="197">
        <v>139</v>
      </c>
      <c r="J285" s="326" t="s">
        <v>42</v>
      </c>
    </row>
    <row r="286" spans="2:17" s="191" customFormat="1" ht="16.5" customHeight="1">
      <c r="B286" s="327" t="s">
        <v>43</v>
      </c>
      <c r="C286" s="327">
        <v>243707</v>
      </c>
      <c r="D286" s="189" t="s">
        <v>1857</v>
      </c>
      <c r="E286" s="191" t="str">
        <f>登记表!B84</f>
        <v>2021-12-5日， 12:01PM</v>
      </c>
      <c r="F286" s="191" t="str">
        <f>登记表!M84</f>
        <v>入院第3次</v>
      </c>
      <c r="G286" s="191" t="str">
        <f>登记表!N84</f>
        <v>ZS1E-Z ID#000091</v>
      </c>
      <c r="I286" s="197">
        <v>139</v>
      </c>
      <c r="J286" s="326" t="s">
        <v>42</v>
      </c>
    </row>
    <row r="287" spans="2:17" s="191" customFormat="1" ht="16.5" customHeight="1">
      <c r="B287" s="327" t="s">
        <v>43</v>
      </c>
      <c r="C287" s="327">
        <v>243707</v>
      </c>
      <c r="D287" s="189" t="s">
        <v>1857</v>
      </c>
      <c r="E287" s="191" t="str">
        <f>登记表!B87</f>
        <v>2021-12-6日， 11:00AM</v>
      </c>
      <c r="F287" s="191" t="str">
        <f>登记表!M87</f>
        <v>入院第4次</v>
      </c>
      <c r="G287" s="191" t="str">
        <f>登记表!N87</f>
        <v>ZS1E-Z ID#000093</v>
      </c>
      <c r="I287" s="197">
        <v>139</v>
      </c>
      <c r="J287" s="326" t="s">
        <v>42</v>
      </c>
    </row>
    <row r="288" spans="2:17" s="191" customFormat="1" ht="16.5" customHeight="1">
      <c r="B288" s="327" t="s">
        <v>43</v>
      </c>
      <c r="C288" s="327">
        <v>243707</v>
      </c>
      <c r="D288" s="189" t="s">
        <v>1857</v>
      </c>
      <c r="E288" s="191" t="str">
        <f>登记表!B119</f>
        <v>2021-12-9日， 11:40AM</v>
      </c>
      <c r="F288" s="223" t="str">
        <f>登记表!M119</f>
        <v>术后第1天</v>
      </c>
      <c r="G288" s="191" t="str">
        <f>登记表!N119</f>
        <v>ZS1E-Z ID#000060</v>
      </c>
      <c r="I288" s="197">
        <v>139</v>
      </c>
      <c r="J288" s="326" t="s">
        <v>42</v>
      </c>
    </row>
    <row r="289" spans="2:17" s="191" customFormat="1" ht="16.5" customHeight="1">
      <c r="B289" s="327" t="s">
        <v>43</v>
      </c>
      <c r="C289" s="327">
        <v>243707</v>
      </c>
      <c r="D289" s="189" t="s">
        <v>1857</v>
      </c>
      <c r="E289" s="191" t="str">
        <f>登记表!B129</f>
        <v>2021-12-11日，7:50AM</v>
      </c>
      <c r="F289" s="223" t="str">
        <f>登记表!M129</f>
        <v>术后第3天</v>
      </c>
      <c r="G289" s="191" t="str">
        <f>登记表!N129</f>
        <v>ZS1E-Z ID#000068</v>
      </c>
      <c r="I289" s="197">
        <v>139</v>
      </c>
      <c r="J289" s="326" t="s">
        <v>42</v>
      </c>
    </row>
    <row r="290" spans="2:17" s="191" customFormat="1" ht="38.25" customHeight="1">
      <c r="B290" s="327" t="s">
        <v>43</v>
      </c>
      <c r="C290" s="327">
        <v>243707</v>
      </c>
      <c r="D290" s="189" t="s">
        <v>1857</v>
      </c>
      <c r="E290" s="191" t="str">
        <f>登记表!B141</f>
        <v>2021-12-14日</v>
      </c>
      <c r="F290" s="223" t="str">
        <f>登记表!M141</f>
        <v>术后第6天</v>
      </c>
      <c r="G290" s="191" t="str">
        <f>登记表!N141</f>
        <v>ZS1E-M ID#000091 （标签贴错成门诊的了）</v>
      </c>
      <c r="I290" s="197">
        <v>139</v>
      </c>
      <c r="J290" s="326" t="s">
        <v>42</v>
      </c>
    </row>
    <row r="291" spans="2:17" s="191" customFormat="1" ht="16.5" customHeight="1">
      <c r="B291" s="205"/>
      <c r="C291" s="205"/>
      <c r="I291" s="203"/>
      <c r="J291" s="203"/>
    </row>
    <row r="292" spans="2:17" ht="16.5" customHeight="1">
      <c r="B292" s="428" t="s">
        <v>62</v>
      </c>
      <c r="C292" s="190">
        <f>患者住院序列!F37</f>
        <v>245267</v>
      </c>
      <c r="D292" s="189" t="s">
        <v>1857</v>
      </c>
      <c r="E292" s="189" t="str">
        <f>登记表!B186</f>
        <v>2021-12-18日；</v>
      </c>
      <c r="F292" s="189" t="str">
        <f>登记表!M186</f>
        <v>入院 第1次</v>
      </c>
      <c r="G292" s="189" t="str">
        <f>登记表!N186</f>
        <v>ZS1E-Z ID#000167</v>
      </c>
      <c r="I292" s="204">
        <v>171</v>
      </c>
      <c r="J292" s="204" t="s">
        <v>61</v>
      </c>
      <c r="K292" s="325" t="s">
        <v>1884</v>
      </c>
      <c r="L292" s="204" t="s">
        <v>1885</v>
      </c>
      <c r="M292" s="199">
        <v>157</v>
      </c>
      <c r="N292" s="198">
        <v>50</v>
      </c>
      <c r="O292" s="200" t="s">
        <v>62</v>
      </c>
      <c r="P292" s="200" t="s">
        <v>1870</v>
      </c>
      <c r="Q292" s="200" t="s">
        <v>1886</v>
      </c>
    </row>
    <row r="293" spans="2:17" ht="16.5" customHeight="1">
      <c r="B293" s="428" t="s">
        <v>62</v>
      </c>
      <c r="C293" s="190">
        <v>245267</v>
      </c>
      <c r="D293" s="189" t="s">
        <v>1857</v>
      </c>
      <c r="E293" s="189" t="str">
        <f>登记表!B189</f>
        <v>2021-12-19日；</v>
      </c>
      <c r="F293" s="189" t="str">
        <f>登记表!M189</f>
        <v>入院 第2次</v>
      </c>
      <c r="G293" s="189" t="str">
        <f>登记表!N189</f>
        <v>ZS1E-Z ID#000169</v>
      </c>
    </row>
    <row r="294" spans="2:17" ht="16.5" customHeight="1">
      <c r="B294" s="428" t="s">
        <v>62</v>
      </c>
      <c r="C294" s="190">
        <v>245267</v>
      </c>
      <c r="D294" s="189" t="s">
        <v>1857</v>
      </c>
      <c r="E294" s="189" t="str">
        <f>登记表!B194</f>
        <v>2021-12-20日；</v>
      </c>
      <c r="F294" s="189" t="str">
        <f>登记表!M194</f>
        <v>入院 第3次</v>
      </c>
      <c r="G294" s="189" t="str">
        <f>登记表!N194</f>
        <v>ZS1E-Z ID#000199</v>
      </c>
    </row>
    <row r="295" spans="2:17" ht="16.5" customHeight="1">
      <c r="B295" s="428" t="s">
        <v>62</v>
      </c>
      <c r="C295" s="190">
        <v>245267</v>
      </c>
      <c r="D295" s="189" t="s">
        <v>1857</v>
      </c>
      <c r="E295" s="189" t="str">
        <f>登记表!B200</f>
        <v>2021-12-21日；11:20AM</v>
      </c>
      <c r="F295" s="189" t="str">
        <f>登记表!M200</f>
        <v>入院 第4次</v>
      </c>
      <c r="G295" s="189" t="str">
        <f>登记表!N200</f>
        <v>ZS1E-M ID#000175</v>
      </c>
    </row>
    <row r="296" spans="2:17" ht="16.5" customHeight="1">
      <c r="B296" s="428" t="s">
        <v>62</v>
      </c>
      <c r="C296" s="190">
        <v>245267</v>
      </c>
      <c r="D296" s="189" t="s">
        <v>1857</v>
      </c>
      <c r="E296" s="189" t="str">
        <f>登记表!B205</f>
        <v>2021-12-22日；11:16AM</v>
      </c>
      <c r="F296" s="189" t="str">
        <f>登记表!M205</f>
        <v>入院 第5次</v>
      </c>
      <c r="G296" s="189" t="str">
        <f>登记表!N205</f>
        <v>ZS1E-Z ID#000177</v>
      </c>
    </row>
    <row r="297" spans="2:17" ht="16.5" customHeight="1">
      <c r="B297" s="428" t="s">
        <v>62</v>
      </c>
      <c r="C297" s="190">
        <v>245267</v>
      </c>
      <c r="D297" s="189" t="s">
        <v>1857</v>
      </c>
      <c r="E297" s="189" t="str">
        <f>登记表!B210</f>
        <v>2021-12-223日，下午四点左右</v>
      </c>
      <c r="F297" s="189" t="str">
        <f>登记表!M210</f>
        <v>入院 第6次</v>
      </c>
      <c r="G297" s="189" t="str">
        <f>登记表!N210</f>
        <v>ZS1E-Z ID#000182</v>
      </c>
    </row>
    <row r="298" spans="2:17" ht="16.5" customHeight="1">
      <c r="B298" s="428" t="s">
        <v>62</v>
      </c>
      <c r="C298" s="190">
        <v>245267</v>
      </c>
      <c r="D298" s="189" t="s">
        <v>1857</v>
      </c>
      <c r="E298" s="189" t="str">
        <f>登记表!B218</f>
        <v>2021-12-24日；下午三四点左右采样</v>
      </c>
      <c r="F298" s="222" t="str">
        <f>登记表!L218</f>
        <v>术后第1天</v>
      </c>
      <c r="G298" s="189" t="str">
        <f>登记表!N218</f>
        <v>ZS1E-Z ID#000188</v>
      </c>
    </row>
    <row r="299" spans="2:17" ht="16.5" customHeight="1">
      <c r="B299" s="428" t="s">
        <v>62</v>
      </c>
      <c r="C299" s="190">
        <v>245267</v>
      </c>
      <c r="D299" s="189" t="s">
        <v>1857</v>
      </c>
      <c r="E299" s="189" t="str">
        <f>登记表!B234</f>
        <v>2021-12-26日；</v>
      </c>
      <c r="F299" s="222" t="str">
        <f>登记表!L234</f>
        <v>术后第3天</v>
      </c>
      <c r="G299" s="189" t="str">
        <f>登记表!N234</f>
        <v>ZS1E-Z ID#000107</v>
      </c>
    </row>
    <row r="300" spans="2:17" ht="16.5" customHeight="1">
      <c r="B300" s="428" t="s">
        <v>62</v>
      </c>
      <c r="C300" s="190">
        <v>245267</v>
      </c>
      <c r="D300" s="189" t="s">
        <v>1857</v>
      </c>
      <c r="E300" s="189" t="str">
        <f>登记表!B259</f>
        <v>2021-12-29日；</v>
      </c>
      <c r="F300" s="222" t="str">
        <f>登记表!L259</f>
        <v>术后第6天</v>
      </c>
      <c r="G300" s="189" t="str">
        <f>登记表!N259</f>
        <v>ZS1E-Z ID#000121</v>
      </c>
    </row>
    <row r="301" spans="2:17" ht="16.5" customHeight="1">
      <c r="B301" s="190"/>
    </row>
    <row r="302" spans="2:17" ht="16.5" customHeight="1">
      <c r="B302" s="428" t="s">
        <v>66</v>
      </c>
      <c r="C302" s="190">
        <f>患者住院序列!F40</f>
        <v>245431</v>
      </c>
      <c r="D302" s="189" t="s">
        <v>1857</v>
      </c>
      <c r="E302" s="189" t="str">
        <f>登记表!B211</f>
        <v>2021-12-223日，下午四点左右</v>
      </c>
      <c r="F302" s="189" t="str">
        <f>登记表!K211</f>
        <v>yes，第1次</v>
      </c>
      <c r="G302" s="189" t="str">
        <f>登记表!N211</f>
        <v>ZS1E-Z ID#000183</v>
      </c>
      <c r="I302" s="204">
        <v>400</v>
      </c>
      <c r="J302" s="204" t="s">
        <v>65</v>
      </c>
      <c r="K302" s="198" t="s">
        <v>1888</v>
      </c>
      <c r="L302" s="198" t="s">
        <v>1889</v>
      </c>
      <c r="M302" s="199">
        <v>155</v>
      </c>
      <c r="N302" s="198">
        <v>68</v>
      </c>
      <c r="O302" s="200" t="s">
        <v>66</v>
      </c>
      <c r="P302" s="200" t="s">
        <v>1872</v>
      </c>
      <c r="Q302" s="201">
        <v>19836</v>
      </c>
    </row>
    <row r="303" spans="2:17" ht="16.5" customHeight="1">
      <c r="B303" s="428" t="s">
        <v>66</v>
      </c>
      <c r="C303" s="190">
        <v>245431</v>
      </c>
      <c r="D303" s="189" t="s">
        <v>1857</v>
      </c>
      <c r="E303" s="189" t="str">
        <f>登记表!B216</f>
        <v>2021-12-24日；下午三四点左右采样</v>
      </c>
      <c r="F303" s="189" t="str">
        <f>登记表!K216</f>
        <v>yes，第2次</v>
      </c>
      <c r="G303" s="189" t="str">
        <f>登记表!N216</f>
        <v>ZS1E-Z ID#000187</v>
      </c>
    </row>
    <row r="304" spans="2:17" ht="16.5" customHeight="1">
      <c r="B304" s="428" t="s">
        <v>66</v>
      </c>
      <c r="C304" s="190">
        <v>245431</v>
      </c>
      <c r="D304" s="189" t="s">
        <v>1857</v>
      </c>
      <c r="E304" s="189" t="str">
        <f>登记表!B224</f>
        <v>2021-12-25日；下午三四点左右采样</v>
      </c>
      <c r="F304" s="189" t="str">
        <f>登记表!K224</f>
        <v>yes，第3次</v>
      </c>
      <c r="G304" s="189" t="str">
        <f>登记表!N224</f>
        <v>ZS1E-Z ID#000193</v>
      </c>
    </row>
    <row r="305" spans="2:17" ht="16.5" customHeight="1">
      <c r="B305" s="428" t="s">
        <v>66</v>
      </c>
      <c r="C305" s="190">
        <v>245431</v>
      </c>
      <c r="D305" s="189" t="s">
        <v>1857</v>
      </c>
      <c r="E305" s="189" t="str">
        <f>登记表!B231</f>
        <v>2021-12-26日；</v>
      </c>
      <c r="F305" s="189" t="str">
        <f>登记表!K231</f>
        <v>yes，第4次</v>
      </c>
      <c r="G305" s="189" t="str">
        <f>登记表!N231</f>
        <v>ZS1E-Z ID#000149</v>
      </c>
    </row>
    <row r="306" spans="2:17" ht="16.5" customHeight="1">
      <c r="B306" s="428" t="s">
        <v>66</v>
      </c>
      <c r="C306" s="190">
        <v>245431</v>
      </c>
      <c r="D306" s="189" t="s">
        <v>1857</v>
      </c>
      <c r="E306" s="189" t="str">
        <f>登记表!B239</f>
        <v>2021-12-27日；</v>
      </c>
      <c r="F306" s="189" t="str">
        <f>登记表!K239</f>
        <v>yes，第5次</v>
      </c>
      <c r="G306" s="189" t="str">
        <f>登记表!N239</f>
        <v>ZS1E-Z ID#000150</v>
      </c>
    </row>
    <row r="307" spans="2:17" ht="16.5" customHeight="1">
      <c r="B307" s="428" t="s">
        <v>66</v>
      </c>
      <c r="C307" s="190">
        <v>245431</v>
      </c>
      <c r="D307" s="189" t="s">
        <v>1857</v>
      </c>
      <c r="E307" s="189" t="str">
        <f>登记表!B248</f>
        <v>2021-12-28日；</v>
      </c>
      <c r="F307" s="189" t="str">
        <f>登记表!K248</f>
        <v>yes，第6次</v>
      </c>
      <c r="G307" s="189" t="str">
        <f>登记表!N248</f>
        <v>ZS1E-Z ID#000145</v>
      </c>
    </row>
    <row r="308" spans="2:17" ht="16.5" customHeight="1">
      <c r="B308" s="428" t="s">
        <v>66</v>
      </c>
      <c r="C308" s="190">
        <v>245431</v>
      </c>
      <c r="D308" s="189" t="s">
        <v>1857</v>
      </c>
      <c r="E308" s="189" t="str">
        <f>登记表!B253</f>
        <v>2021-12-29日；</v>
      </c>
      <c r="F308" s="189" t="str">
        <f>登记表!K253</f>
        <v>yes，第7次</v>
      </c>
      <c r="G308" s="189" t="str">
        <f>登记表!N253</f>
        <v>ZS1E-Z ID#000117</v>
      </c>
    </row>
    <row r="309" spans="2:17" ht="16.5" customHeight="1">
      <c r="B309" s="428" t="s">
        <v>66</v>
      </c>
      <c r="C309" s="190">
        <v>245431</v>
      </c>
      <c r="D309" s="189" t="s">
        <v>1857</v>
      </c>
      <c r="E309" s="189" t="str">
        <f>登记表!B265</f>
        <v>2021-12-30日；</v>
      </c>
      <c r="F309" s="189" t="str">
        <f>登记表!K265</f>
        <v>yes，第8次</v>
      </c>
      <c r="G309" s="189" t="str">
        <f>登记表!N265</f>
        <v>ZS1E-Z ID#000122</v>
      </c>
    </row>
    <row r="310" spans="2:17" ht="16.5" customHeight="1">
      <c r="D310" s="189"/>
    </row>
    <row r="318" spans="2:17" ht="16.5" customHeight="1">
      <c r="B318" s="433" t="s">
        <v>19</v>
      </c>
      <c r="C318" s="433">
        <v>235378</v>
      </c>
      <c r="D318" s="191" t="s">
        <v>1857</v>
      </c>
      <c r="E318" s="189" t="str">
        <f>登记表!B19</f>
        <v>2021-11-19日，17:37PM</v>
      </c>
      <c r="F318" s="189" t="str">
        <f>登记表!M19</f>
        <v>转科，入科第1天</v>
      </c>
      <c r="G318" s="189" t="str">
        <f>登记表!N19</f>
        <v>ZS1E-Z ID#000011</v>
      </c>
      <c r="I318" s="210">
        <v>197</v>
      </c>
      <c r="J318" s="210" t="s">
        <v>18</v>
      </c>
      <c r="K318" s="210" t="s">
        <v>1924</v>
      </c>
      <c r="L318" s="208" t="s">
        <v>1766</v>
      </c>
      <c r="M318" s="199">
        <v>153</v>
      </c>
      <c r="N318" s="198">
        <v>57</v>
      </c>
      <c r="O318" s="200" t="s">
        <v>19</v>
      </c>
      <c r="P318" s="200" t="s">
        <v>1872</v>
      </c>
      <c r="Q318" s="201">
        <v>23257</v>
      </c>
    </row>
    <row r="319" spans="2:17" ht="16.5" customHeight="1">
      <c r="B319" s="433" t="s">
        <v>19</v>
      </c>
      <c r="C319" s="433">
        <v>235378</v>
      </c>
      <c r="D319" s="191" t="s">
        <v>1857</v>
      </c>
      <c r="E319" s="189" t="str">
        <f>登记表!B36</f>
        <v>2021-11-24日，11:40AM</v>
      </c>
      <c r="F319" s="222" t="str">
        <f>登记表!M36</f>
        <v>术后第1天</v>
      </c>
      <c r="G319" s="189" t="str">
        <f>登记表!N36</f>
        <v>ZS1E-Z ID#000022</v>
      </c>
    </row>
    <row r="320" spans="2:17" ht="16.5" customHeight="1">
      <c r="B320" s="433" t="s">
        <v>19</v>
      </c>
      <c r="C320" s="433">
        <v>235378</v>
      </c>
      <c r="D320" s="191" t="s">
        <v>1857</v>
      </c>
      <c r="E320" s="189" t="str">
        <f>登记表!B42</f>
        <v>2021-11-26日，7:30AM</v>
      </c>
      <c r="F320" s="222" t="str">
        <f>登记表!M42</f>
        <v>术后第3天</v>
      </c>
      <c r="G320" s="189" t="str">
        <f>登记表!N42</f>
        <v>ZS1E-Z ID#000027</v>
      </c>
    </row>
    <row r="321" spans="2:17" ht="16.5" customHeight="1">
      <c r="B321" s="433" t="s">
        <v>19</v>
      </c>
      <c r="C321" s="433">
        <v>235378</v>
      </c>
      <c r="D321" s="191" t="s">
        <v>1857</v>
      </c>
      <c r="E321" s="189" t="str">
        <f>登记表!B56</f>
        <v>2021-11-29日， 7:50AM</v>
      </c>
      <c r="F321" s="222" t="str">
        <f>登记表!M56</f>
        <v>术后第6天，餐前</v>
      </c>
      <c r="G321" s="189" t="str">
        <f>登记表!N56</f>
        <v>ZS1E-Z ID#000037</v>
      </c>
    </row>
    <row r="323" spans="2:17" ht="16.5" customHeight="1">
      <c r="B323" s="328"/>
      <c r="C323" s="328"/>
    </row>
    <row r="324" spans="2:17" ht="16.5" customHeight="1">
      <c r="B324" s="422" t="s">
        <v>94</v>
      </c>
      <c r="C324" s="327">
        <f>患者住院序列!F58</f>
        <v>246128</v>
      </c>
      <c r="D324" s="191" t="s">
        <v>1857</v>
      </c>
      <c r="E324" s="189" t="str">
        <f>登记表!B354</f>
        <v xml:space="preserve">2022-1-12， 16:10PM </v>
      </c>
      <c r="F324" s="189" t="str">
        <f>登记表!K354</f>
        <v>yes，第1次</v>
      </c>
      <c r="G324" s="189" t="str">
        <f>登记表!N354</f>
        <v>ZS1E-Z ID#000297</v>
      </c>
      <c r="I324" s="209">
        <v>390</v>
      </c>
      <c r="J324" s="209" t="s">
        <v>93</v>
      </c>
      <c r="K324" s="198" t="s">
        <v>1882</v>
      </c>
      <c r="L324" s="198" t="s">
        <v>1896</v>
      </c>
      <c r="M324" s="199">
        <v>152</v>
      </c>
      <c r="N324" s="198">
        <v>52</v>
      </c>
      <c r="O324" s="200" t="s">
        <v>94</v>
      </c>
      <c r="P324" s="200" t="s">
        <v>1872</v>
      </c>
      <c r="Q324" s="201">
        <v>22734</v>
      </c>
    </row>
    <row r="325" spans="2:17" ht="16.5" customHeight="1">
      <c r="B325" s="422" t="s">
        <v>94</v>
      </c>
      <c r="C325" s="328">
        <v>246128</v>
      </c>
      <c r="D325" s="191" t="s">
        <v>1857</v>
      </c>
      <c r="E325" s="189" t="str">
        <f>登记表!B366</f>
        <v>2022/1/13日</v>
      </c>
      <c r="F325" s="189" t="str">
        <f>登记表!K366</f>
        <v>yes，第2次</v>
      </c>
      <c r="G325" s="189" t="str">
        <f>登记表!N366</f>
        <v>ZS1E-Z ID#000262</v>
      </c>
    </row>
    <row r="326" spans="2:17" ht="16.5" customHeight="1">
      <c r="B326" s="422" t="s">
        <v>94</v>
      </c>
      <c r="C326" s="328">
        <v>246128</v>
      </c>
      <c r="D326" s="191" t="s">
        <v>1857</v>
      </c>
      <c r="E326" s="189" t="str">
        <f>登记表!B367</f>
        <v>2022/1/14日 11:05AM</v>
      </c>
      <c r="F326" s="189" t="str">
        <f>登记表!K367</f>
        <v>yes，第3次</v>
      </c>
      <c r="G326" s="189" t="str">
        <f>登记表!N367</f>
        <v>ZS1E-Z ID#000340</v>
      </c>
    </row>
    <row r="328" spans="2:17" ht="16.5" customHeight="1">
      <c r="B328" s="428" t="s">
        <v>86</v>
      </c>
      <c r="C328" s="428" t="s">
        <v>1927</v>
      </c>
      <c r="D328" s="191" t="s">
        <v>1857</v>
      </c>
      <c r="E328" s="189" t="str">
        <f>登记表!B320</f>
        <v>2022/1/8日</v>
      </c>
      <c r="F328" s="189" t="str">
        <f>登记表!K320</f>
        <v>yes，第1次</v>
      </c>
      <c r="G328" s="189" t="str">
        <f>登记表!N320</f>
        <v>ZS1E-Z ID#000243</v>
      </c>
      <c r="I328" s="209">
        <v>234</v>
      </c>
      <c r="J328" s="209" t="s">
        <v>85</v>
      </c>
      <c r="K328" s="209" t="s">
        <v>1926</v>
      </c>
      <c r="L328" s="198" t="s">
        <v>1922</v>
      </c>
      <c r="M328" s="199">
        <v>149</v>
      </c>
      <c r="N328" s="198">
        <v>50</v>
      </c>
      <c r="O328" s="200" t="s">
        <v>86</v>
      </c>
      <c r="P328" s="200" t="s">
        <v>1872</v>
      </c>
      <c r="Q328" s="201">
        <v>14642</v>
      </c>
    </row>
    <row r="329" spans="2:17" ht="16.5" customHeight="1">
      <c r="B329" s="428" t="s">
        <v>86</v>
      </c>
      <c r="C329" s="428" t="s">
        <v>1927</v>
      </c>
      <c r="D329" s="191" t="s">
        <v>1857</v>
      </c>
      <c r="E329" s="189" t="str">
        <f>登记表!B338</f>
        <v>2021.1.10-上午11:04</v>
      </c>
      <c r="F329" s="189" t="str">
        <f>登记表!K338</f>
        <v>yes，第2次</v>
      </c>
      <c r="G329" s="189" t="str">
        <f>登记表!N338</f>
        <v>ZS1E-Z ID#000239</v>
      </c>
    </row>
    <row r="330" spans="2:17" ht="16.5" customHeight="1">
      <c r="B330" s="428" t="s">
        <v>86</v>
      </c>
      <c r="C330" s="428" t="s">
        <v>1927</v>
      </c>
      <c r="D330" s="191" t="s">
        <v>1857</v>
      </c>
      <c r="E330" s="189" t="str">
        <f>登记表!B349</f>
        <v>2022/1/11日</v>
      </c>
      <c r="F330" s="189" t="str">
        <f>登记表!K349</f>
        <v>yes，第3次</v>
      </c>
      <c r="G330" s="189" t="str">
        <f>登记表!N349</f>
        <v>ZS1E-Z ID#000282</v>
      </c>
    </row>
    <row r="331" spans="2:17" ht="16.5" customHeight="1">
      <c r="B331" s="428" t="s">
        <v>86</v>
      </c>
      <c r="C331" s="428" t="s">
        <v>1927</v>
      </c>
      <c r="D331" s="191" t="s">
        <v>1857</v>
      </c>
      <c r="E331" s="189" t="str">
        <f>登记表!B350</f>
        <v xml:space="preserve">2022-1-12， 15:45PM </v>
      </c>
      <c r="F331" s="189" t="str">
        <f>登记表!K350</f>
        <v>yes，第4次</v>
      </c>
      <c r="G331" s="189" t="str">
        <f>登记表!N350</f>
        <v>ZS1E-Z ID#000281</v>
      </c>
    </row>
    <row r="332" spans="2:17" ht="16.5" customHeight="1">
      <c r="B332" s="428" t="s">
        <v>86</v>
      </c>
      <c r="C332" s="428" t="s">
        <v>1927</v>
      </c>
      <c r="D332" s="191" t="s">
        <v>1857</v>
      </c>
      <c r="E332" s="189" t="str">
        <f>登记表!B361</f>
        <v>2022/1/13日</v>
      </c>
      <c r="F332" s="189" t="str">
        <f>登记表!K361</f>
        <v>yes，第5次</v>
      </c>
      <c r="G332" s="189" t="str">
        <f>登记表!N361</f>
        <v>ZS1E-Z ID#000289</v>
      </c>
    </row>
    <row r="333" spans="2:17" ht="16.5" customHeight="1">
      <c r="B333" s="428" t="s">
        <v>86</v>
      </c>
      <c r="C333" s="428" t="s">
        <v>1927</v>
      </c>
      <c r="D333" s="191" t="s">
        <v>1857</v>
      </c>
      <c r="E333" s="189" t="str">
        <f>登记表!B369</f>
        <v>2022/1/14日 11:15AM</v>
      </c>
      <c r="F333" s="189" t="str">
        <f>登记表!K369</f>
        <v>yes，第6次</v>
      </c>
      <c r="G333" s="189" t="str">
        <f>登记表!N369</f>
        <v>ZS1E-Z ID#000304</v>
      </c>
    </row>
    <row r="334" spans="2:17" ht="16.5" customHeight="1">
      <c r="B334" s="190"/>
    </row>
    <row r="335" spans="2:17" ht="16.5" customHeight="1">
      <c r="B335" s="428" t="s">
        <v>82</v>
      </c>
      <c r="C335" s="190">
        <f>患者住院序列!F48</f>
        <v>243608</v>
      </c>
      <c r="D335" s="189" t="s">
        <v>1857</v>
      </c>
      <c r="E335" s="189" t="str">
        <f>登记表!B293</f>
        <v>2022/1/4 日</v>
      </c>
      <c r="F335" s="189" t="str">
        <f>登记表!K293</f>
        <v>yes，第1次</v>
      </c>
      <c r="G335" s="189" t="str">
        <f>登记表!N293</f>
        <v>ZS1E-Z ID#000249</v>
      </c>
      <c r="I335" s="209">
        <v>357</v>
      </c>
      <c r="J335" s="209" t="s">
        <v>81</v>
      </c>
      <c r="K335" s="209" t="s">
        <v>1882</v>
      </c>
      <c r="L335" s="198" t="s">
        <v>1795</v>
      </c>
      <c r="M335" s="199">
        <v>166</v>
      </c>
      <c r="N335" s="198">
        <v>74</v>
      </c>
      <c r="O335" s="200" t="s">
        <v>82</v>
      </c>
      <c r="P335" s="200" t="s">
        <v>1870</v>
      </c>
      <c r="Q335" s="201">
        <v>21514</v>
      </c>
    </row>
    <row r="336" spans="2:17" ht="16.5" customHeight="1">
      <c r="B336" s="428" t="s">
        <v>82</v>
      </c>
      <c r="C336" s="190">
        <v>243608</v>
      </c>
      <c r="D336" s="189" t="s">
        <v>1857</v>
      </c>
      <c r="E336" s="189" t="str">
        <f>登记表!B298</f>
        <v>2022/1/5 日</v>
      </c>
      <c r="F336" s="189" t="str">
        <f>登记表!K298</f>
        <v>yes，第2次</v>
      </c>
      <c r="G336" s="189" t="str">
        <f>登记表!N298</f>
        <v>ZS1E-M ID#000098</v>
      </c>
    </row>
    <row r="337" spans="2:17" ht="16.5" customHeight="1">
      <c r="B337" s="428" t="s">
        <v>82</v>
      </c>
      <c r="C337" s="190">
        <v>243608</v>
      </c>
      <c r="D337" s="189" t="s">
        <v>1857</v>
      </c>
      <c r="E337" s="189" t="str">
        <f>登记表!B303</f>
        <v>2022/1/6日</v>
      </c>
      <c r="F337" s="189" t="str">
        <f>登记表!K303</f>
        <v>yes，第3次</v>
      </c>
      <c r="G337" s="189" t="str">
        <f>登记表!N303</f>
        <v>ZS1E-Z ID#000130</v>
      </c>
    </row>
    <row r="338" spans="2:17" ht="16.5" customHeight="1">
      <c r="B338" s="428" t="s">
        <v>82</v>
      </c>
      <c r="C338" s="190">
        <v>243608</v>
      </c>
      <c r="D338" s="189" t="s">
        <v>1857</v>
      </c>
      <c r="E338" s="189" t="str">
        <f>登记表!B312</f>
        <v>2022/1/7日</v>
      </c>
      <c r="F338" s="189" t="str">
        <f>登记表!K312</f>
        <v>yes，第4次</v>
      </c>
      <c r="G338" s="189" t="str">
        <f>登记表!N312</f>
        <v>ZS1E-Z ID#000226</v>
      </c>
    </row>
    <row r="339" spans="2:17" ht="16.5" customHeight="1">
      <c r="B339" s="428" t="s">
        <v>82</v>
      </c>
      <c r="C339" s="190">
        <v>243608</v>
      </c>
      <c r="D339" s="189" t="s">
        <v>1857</v>
      </c>
      <c r="E339" s="189" t="str">
        <f>登记表!B317</f>
        <v>2022/1/8日</v>
      </c>
      <c r="F339" s="189" t="str">
        <f>登记表!K317</f>
        <v>yes，第5次</v>
      </c>
      <c r="G339" s="189" t="str">
        <f>登记表!N317</f>
        <v>ZS1E-Z ID#000231</v>
      </c>
    </row>
    <row r="340" spans="2:17" ht="16.5" customHeight="1">
      <c r="B340" s="428" t="s">
        <v>82</v>
      </c>
      <c r="C340" s="190">
        <v>243608</v>
      </c>
      <c r="D340" s="189" t="s">
        <v>1857</v>
      </c>
      <c r="E340" s="189" t="str">
        <f>登记表!B324</f>
        <v>2022/1/9日</v>
      </c>
      <c r="F340" s="189" t="str">
        <f>登记表!K324</f>
        <v>yes，第6次</v>
      </c>
      <c r="G340" s="189" t="str">
        <f>登记表!N324</f>
        <v>ZS1E-Z ID#000228</v>
      </c>
    </row>
    <row r="341" spans="2:17" ht="16.5" customHeight="1">
      <c r="B341" s="428" t="s">
        <v>82</v>
      </c>
      <c r="C341" s="190">
        <v>243608</v>
      </c>
      <c r="D341" s="189" t="s">
        <v>1857</v>
      </c>
      <c r="E341" s="189" t="str">
        <f>登记表!B339</f>
        <v>2021.1.10-上午11:12</v>
      </c>
      <c r="F341" s="189" t="str">
        <f>登记表!K339</f>
        <v>yes，第7次</v>
      </c>
      <c r="G341" s="189" t="str">
        <f>登记表!N339</f>
        <v>ZS1E-Z ID#000240</v>
      </c>
    </row>
    <row r="342" spans="2:17" ht="16.5" customHeight="1">
      <c r="B342" s="428" t="s">
        <v>82</v>
      </c>
      <c r="C342" s="190">
        <v>243608</v>
      </c>
      <c r="D342" s="189" t="s">
        <v>1857</v>
      </c>
      <c r="E342" s="189" t="str">
        <f>登记表!B356</f>
        <v xml:space="preserve">2022-1-12， 16:20PM </v>
      </c>
      <c r="F342" s="222" t="str">
        <f>登记表!L356</f>
        <v>术后第1天</v>
      </c>
      <c r="G342" s="189" t="str">
        <f>登记表!N356</f>
        <v>ZS1E-Z ID#000296</v>
      </c>
    </row>
    <row r="344" spans="2:17" ht="16.5" customHeight="1">
      <c r="B344" s="428" t="s">
        <v>98</v>
      </c>
      <c r="C344" s="428" t="s">
        <v>1928</v>
      </c>
      <c r="D344" s="191" t="s">
        <v>1857</v>
      </c>
      <c r="E344" s="189" t="str">
        <f>登记表!B347</f>
        <v>2022/1/11日</v>
      </c>
      <c r="F344" s="222" t="str">
        <f>登记表!L347</f>
        <v>术后第1天</v>
      </c>
      <c r="G344" s="189" t="str">
        <f>登记表!N347</f>
        <v>ZS1E-Z ID#000279</v>
      </c>
      <c r="I344" s="209">
        <v>298</v>
      </c>
      <c r="J344" s="209" t="s">
        <v>97</v>
      </c>
      <c r="K344" s="209" t="s">
        <v>1926</v>
      </c>
      <c r="L344" s="198"/>
      <c r="M344" s="199">
        <v>155</v>
      </c>
      <c r="N344" s="198">
        <v>54.5</v>
      </c>
      <c r="O344" s="200" t="s">
        <v>98</v>
      </c>
      <c r="P344" s="200" t="s">
        <v>1872</v>
      </c>
      <c r="Q344" s="201">
        <v>19680</v>
      </c>
    </row>
    <row r="345" spans="2:17" ht="16.5" customHeight="1">
      <c r="B345" s="428" t="s">
        <v>98</v>
      </c>
      <c r="C345" s="428" t="s">
        <v>1928</v>
      </c>
      <c r="D345" s="191" t="s">
        <v>1857</v>
      </c>
      <c r="E345" s="189" t="str">
        <f>登记表!B357</f>
        <v xml:space="preserve">2022-1-12， 16:25PM </v>
      </c>
      <c r="F345" s="222" t="str">
        <f>登记表!L357</f>
        <v>术后第2天</v>
      </c>
      <c r="G345" s="189" t="str">
        <f>登记表!N357</f>
        <v>ZS1E-Z ID#000295</v>
      </c>
    </row>
    <row r="346" spans="2:17" ht="16.5" customHeight="1">
      <c r="B346" s="428" t="s">
        <v>98</v>
      </c>
      <c r="C346" s="428" t="s">
        <v>1928</v>
      </c>
      <c r="D346" s="191" t="s">
        <v>1857</v>
      </c>
      <c r="E346" s="189" t="str">
        <f>登记表!B365</f>
        <v>2022/1/13日</v>
      </c>
      <c r="F346" s="222" t="str">
        <f>登记表!L365</f>
        <v>术后第3天</v>
      </c>
      <c r="G346" s="189" t="str">
        <f>登记表!N365</f>
        <v>ZS1E-Z ID#000263</v>
      </c>
    </row>
    <row r="348" spans="2:17" ht="16.5" customHeight="1">
      <c r="B348" s="190"/>
      <c r="D348" s="189"/>
      <c r="K348" s="191"/>
      <c r="L348" s="191"/>
    </row>
    <row r="349" spans="2:17" ht="38.25" customHeight="1">
      <c r="B349" s="327" t="s">
        <v>11</v>
      </c>
      <c r="C349" s="327">
        <v>244227</v>
      </c>
      <c r="D349" s="189" t="s">
        <v>1857</v>
      </c>
      <c r="E349" s="189" t="str">
        <f>登记表!B9</f>
        <v>2021-11-18日， 12:39PM</v>
      </c>
      <c r="F349" s="189" t="str">
        <f>登记表!M9</f>
        <v>术前</v>
      </c>
      <c r="G349" s="189" t="str">
        <f>登记表!N9</f>
        <v>ZS1E-Z ID#000005</v>
      </c>
      <c r="I349" s="233">
        <v>120</v>
      </c>
      <c r="J349" s="234" t="s">
        <v>10</v>
      </c>
      <c r="K349" s="420" t="s">
        <v>1767</v>
      </c>
      <c r="L349" s="198" t="s">
        <v>1768</v>
      </c>
      <c r="M349" s="199">
        <v>159</v>
      </c>
      <c r="N349" s="198">
        <v>45</v>
      </c>
      <c r="O349" s="200" t="s">
        <v>11</v>
      </c>
      <c r="P349" s="200" t="s">
        <v>1870</v>
      </c>
      <c r="Q349" s="201">
        <v>21904</v>
      </c>
    </row>
    <row r="350" spans="2:17" ht="16.5" customHeight="1">
      <c r="B350" s="327" t="s">
        <v>11</v>
      </c>
      <c r="C350" s="327">
        <v>244227</v>
      </c>
      <c r="D350" s="189" t="s">
        <v>1857</v>
      </c>
      <c r="E350" s="189" t="str">
        <f>登记表!B52</f>
        <v>2021-11-28日， 8:45AM</v>
      </c>
      <c r="F350" s="222" t="str">
        <f>登记表!M52</f>
        <v>术后第3天， 餐后</v>
      </c>
      <c r="G350" s="189" t="str">
        <f>登记表!N52</f>
        <v>ZS1E-Z ID#000033</v>
      </c>
      <c r="I350" s="197">
        <v>120</v>
      </c>
      <c r="J350" s="326" t="s">
        <v>10</v>
      </c>
      <c r="K350" s="191"/>
      <c r="L350" s="191"/>
    </row>
    <row r="351" spans="2:17" ht="36" customHeight="1">
      <c r="B351" s="327" t="s">
        <v>11</v>
      </c>
      <c r="C351" s="494" t="str">
        <f>'患者-门诊'!G40</f>
        <v>·0001331357</v>
      </c>
      <c r="D351" s="189"/>
      <c r="E351" s="189" t="str">
        <f>'患者-门诊'!B40</f>
        <v>2022.1.10-上午11:46</v>
      </c>
      <c r="F351" s="223" t="str">
        <f>'患者-门诊'!I40</f>
        <v>肺癌术后（21.11.17日住院，244227）</v>
      </c>
      <c r="G351" s="189" t="str">
        <f>'患者-门诊'!J40</f>
        <v>ZS1E-M ID#000066</v>
      </c>
      <c r="I351" s="197"/>
      <c r="J351" s="493"/>
      <c r="K351" s="191"/>
      <c r="L351" s="191"/>
    </row>
    <row r="352" spans="2:17" ht="16.5" customHeight="1">
      <c r="B352" s="328"/>
      <c r="C352" s="328"/>
      <c r="D352" s="189"/>
      <c r="K352" s="191"/>
      <c r="L352" s="191"/>
    </row>
    <row r="353" spans="2:17" s="191" customFormat="1" ht="25.5" customHeight="1">
      <c r="B353" s="327" t="s">
        <v>49</v>
      </c>
      <c r="C353" s="327">
        <v>244820</v>
      </c>
      <c r="D353" s="189" t="s">
        <v>1857</v>
      </c>
      <c r="E353" s="191" t="str">
        <f>登记表!B75</f>
        <v>2021-12-4日， 11:20AM</v>
      </c>
      <c r="F353" s="191" t="str">
        <f>登记表!M75</f>
        <v>入院第1次</v>
      </c>
      <c r="G353" s="191" t="str">
        <f>登记表!N75</f>
        <v>ZS1E-Z ID#000082</v>
      </c>
      <c r="I353" s="282">
        <v>350</v>
      </c>
      <c r="J353" s="283" t="s">
        <v>48</v>
      </c>
      <c r="K353" s="209" t="s">
        <v>1875</v>
      </c>
      <c r="L353" s="198" t="s">
        <v>1876</v>
      </c>
      <c r="M353" s="199">
        <v>156</v>
      </c>
      <c r="N353" s="198">
        <v>49</v>
      </c>
      <c r="O353" s="200" t="s">
        <v>49</v>
      </c>
      <c r="P353" s="200" t="s">
        <v>1872</v>
      </c>
      <c r="Q353" s="201">
        <v>25610</v>
      </c>
    </row>
    <row r="354" spans="2:17" s="191" customFormat="1" ht="17.25" customHeight="1">
      <c r="B354" s="327" t="s">
        <v>49</v>
      </c>
      <c r="C354" s="327">
        <v>244820</v>
      </c>
      <c r="D354" s="189" t="s">
        <v>1857</v>
      </c>
      <c r="E354" s="191" t="str">
        <f>登记表!B93</f>
        <v>2021-12-6日， 11:30AM</v>
      </c>
      <c r="F354" s="191" t="str">
        <f>登记表!M93</f>
        <v>入院第3天第2次</v>
      </c>
      <c r="G354" s="191" t="str">
        <f>登记表!N93</f>
        <v>ZS1E-Z ID#000100</v>
      </c>
      <c r="I354" s="329">
        <v>350</v>
      </c>
      <c r="J354" s="326" t="s">
        <v>48</v>
      </c>
    </row>
    <row r="355" spans="2:17" s="191" customFormat="1" ht="17.25" customHeight="1">
      <c r="B355" s="327" t="s">
        <v>49</v>
      </c>
      <c r="C355" s="327">
        <v>244820</v>
      </c>
      <c r="D355" s="189" t="s">
        <v>1857</v>
      </c>
      <c r="E355" s="191" t="str">
        <f>登记表!B104</f>
        <v>2021-12-7日， 7:20AM</v>
      </c>
      <c r="F355" s="191" t="str">
        <f>登记表!M104</f>
        <v>入院第3天第3次</v>
      </c>
      <c r="G355" s="191" t="str">
        <f>登记表!N104</f>
        <v>ZS1E-Z ID#000046</v>
      </c>
      <c r="I355" s="329">
        <v>350</v>
      </c>
      <c r="J355" s="326" t="s">
        <v>48</v>
      </c>
    </row>
    <row r="356" spans="2:17" s="191" customFormat="1" ht="17.25" customHeight="1">
      <c r="B356" s="327" t="s">
        <v>49</v>
      </c>
      <c r="C356" s="327">
        <v>244820</v>
      </c>
      <c r="D356" s="189" t="s">
        <v>1857</v>
      </c>
      <c r="E356" s="191" t="str">
        <f>登记表!B115</f>
        <v>2021-12-8日， 11:50AM</v>
      </c>
      <c r="F356" s="191" t="str">
        <f>登记表!M115</f>
        <v>入院第4天第4次</v>
      </c>
      <c r="G356" s="191" t="str">
        <f>登记表!N115</f>
        <v>ZS1E-Z ID#000055</v>
      </c>
      <c r="I356" s="329">
        <v>350</v>
      </c>
      <c r="J356" s="326" t="s">
        <v>48</v>
      </c>
    </row>
    <row r="357" spans="2:17" s="191" customFormat="1" ht="16.5" customHeight="1">
      <c r="B357" s="327" t="s">
        <v>49</v>
      </c>
      <c r="C357" s="327">
        <v>244820</v>
      </c>
      <c r="D357" s="189" t="s">
        <v>1857</v>
      </c>
      <c r="E357" s="191" t="str">
        <f>登记表!B125</f>
        <v>2021-12-10日， 11:25AM</v>
      </c>
      <c r="F357" s="223" t="str">
        <f>登记表!M125</f>
        <v>术后第1天</v>
      </c>
      <c r="G357" s="191" t="str">
        <f>登记表!N125</f>
        <v>ZS1E-Z ID#000065</v>
      </c>
      <c r="I357" s="329">
        <v>350</v>
      </c>
      <c r="J357" s="326" t="s">
        <v>48</v>
      </c>
    </row>
    <row r="358" spans="2:17" s="191" customFormat="1" ht="16.5" customHeight="1">
      <c r="B358" s="327" t="s">
        <v>49</v>
      </c>
      <c r="C358" s="327">
        <v>244820</v>
      </c>
      <c r="D358" s="189" t="s">
        <v>1857</v>
      </c>
      <c r="E358" s="191" t="str">
        <f>登记表!B134</f>
        <v>2021-12-12日，11:40AM</v>
      </c>
      <c r="F358" s="223" t="str">
        <f>登记表!M134</f>
        <v>术后第3天</v>
      </c>
      <c r="G358" s="191" t="str">
        <f>登记表!N134</f>
        <v>ZS1E-Z ID#000103</v>
      </c>
      <c r="I358" s="329">
        <v>350</v>
      </c>
      <c r="J358" s="326" t="s">
        <v>48</v>
      </c>
    </row>
    <row r="359" spans="2:17" s="191" customFormat="1" ht="16.5" customHeight="1">
      <c r="B359" s="327" t="s">
        <v>49</v>
      </c>
      <c r="C359" s="327">
        <v>244820</v>
      </c>
      <c r="D359" s="189" t="s">
        <v>1857</v>
      </c>
      <c r="E359" s="191" t="str">
        <f>登记表!B162</f>
        <v>2021-12-15日中午左右</v>
      </c>
      <c r="F359" s="223" t="str">
        <f>登记表!M162</f>
        <v>术后第6天</v>
      </c>
      <c r="G359" s="191" t="str">
        <f>登记表!N162</f>
        <v>ZS1E-Z ID#000154</v>
      </c>
      <c r="I359" s="329">
        <v>350</v>
      </c>
      <c r="J359" s="326" t="s">
        <v>48</v>
      </c>
    </row>
    <row r="360" spans="2:17" s="191" customFormat="1" ht="16.5" customHeight="1">
      <c r="B360" s="328"/>
      <c r="C360" s="328"/>
      <c r="D360" s="189"/>
      <c r="I360" s="189"/>
      <c r="J360" s="189"/>
    </row>
    <row r="366" spans="2:17" s="191" customFormat="1" ht="38.25" customHeight="1">
      <c r="B366" s="327" t="s">
        <v>39</v>
      </c>
      <c r="C366" s="327">
        <v>244730</v>
      </c>
      <c r="D366" s="189" t="s">
        <v>1857</v>
      </c>
      <c r="E366" s="191" t="str">
        <f>登记表!B63</f>
        <v>2021-12-1日，7:50AM</v>
      </c>
      <c r="F366" s="191" t="str">
        <f>登记表!M63</f>
        <v>入院，餐前</v>
      </c>
      <c r="G366" s="191" t="str">
        <f>登记表!N63</f>
        <v>ZS1E-Z ID#000042</v>
      </c>
      <c r="I366" s="231">
        <v>395</v>
      </c>
      <c r="J366" s="232" t="s">
        <v>38</v>
      </c>
      <c r="K366" s="206"/>
      <c r="L366" s="198" t="s">
        <v>1786</v>
      </c>
      <c r="M366" s="199">
        <v>167</v>
      </c>
      <c r="N366" s="198">
        <v>62</v>
      </c>
      <c r="O366" s="200" t="s">
        <v>39</v>
      </c>
      <c r="P366" s="200" t="s">
        <v>1870</v>
      </c>
      <c r="Q366" s="201">
        <v>13939</v>
      </c>
    </row>
    <row r="367" spans="2:17" ht="16.5" customHeight="1">
      <c r="I367" s="322">
        <v>410</v>
      </c>
      <c r="J367" s="322" t="s">
        <v>100</v>
      </c>
      <c r="K367" s="445" t="s">
        <v>2466</v>
      </c>
      <c r="L367" s="319" t="s">
        <v>2467</v>
      </c>
    </row>
    <row r="368" spans="2:17" ht="16.5" customHeight="1">
      <c r="I368" s="291">
        <v>261</v>
      </c>
      <c r="J368" s="291" t="s">
        <v>1972</v>
      </c>
      <c r="K368" s="446" t="s">
        <v>2470</v>
      </c>
      <c r="L368" s="291" t="s">
        <v>1922</v>
      </c>
    </row>
    <row r="369" spans="9:12" ht="16.5" customHeight="1">
      <c r="I369" s="291">
        <v>76</v>
      </c>
      <c r="J369" s="291" t="s">
        <v>2487</v>
      </c>
      <c r="K369" s="446" t="s">
        <v>2470</v>
      </c>
      <c r="L369" s="291" t="s">
        <v>1922</v>
      </c>
    </row>
    <row r="370" spans="9:12" ht="16.5" customHeight="1">
      <c r="I370" s="291">
        <v>26</v>
      </c>
      <c r="J370" s="291" t="s">
        <v>2504</v>
      </c>
      <c r="K370" s="446" t="s">
        <v>1776</v>
      </c>
      <c r="L370" s="291" t="s">
        <v>2505</v>
      </c>
    </row>
    <row r="371" spans="9:12" ht="16.5" customHeight="1">
      <c r="I371" s="291">
        <v>65</v>
      </c>
      <c r="J371" s="291" t="s">
        <v>2055</v>
      </c>
      <c r="K371" s="291" t="s">
        <v>2488</v>
      </c>
      <c r="L371" s="291" t="s">
        <v>2476</v>
      </c>
    </row>
    <row r="372" spans="9:12" ht="16.5" customHeight="1">
      <c r="I372" s="291">
        <v>149</v>
      </c>
      <c r="J372" s="291" t="s">
        <v>2251</v>
      </c>
      <c r="K372" s="291" t="s">
        <v>2525</v>
      </c>
      <c r="L372" s="291" t="s">
        <v>1970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N210"/>
  <sheetViews>
    <sheetView zoomScale="80" zoomScaleNormal="80" workbookViewId="0">
      <pane xSplit="6" ySplit="2" topLeftCell="AE132" activePane="bottomRight" state="frozen"/>
      <selection pane="topRight" activeCell="F1" sqref="F1"/>
      <selection pane="bottomLeft" activeCell="A3" sqref="A3"/>
      <selection pane="bottomRight" activeCell="AF152" sqref="AF152"/>
    </sheetView>
  </sheetViews>
  <sheetFormatPr baseColWidth="10" defaultColWidth="10" defaultRowHeight="16"/>
  <cols>
    <col min="1" max="2" width="3.6640625" style="355" customWidth="1"/>
    <col min="3" max="3" width="5.6640625" style="434" customWidth="1"/>
    <col min="4" max="4" width="9.5" style="337" customWidth="1"/>
    <col min="5" max="5" width="12.83203125" style="354" customWidth="1"/>
    <col min="6" max="6" width="10.1640625" style="355" customWidth="1"/>
    <col min="7" max="7" width="15" style="355" customWidth="1"/>
    <col min="8" max="8" width="13" style="355" customWidth="1"/>
    <col min="9" max="13" width="10.1640625" style="355" customWidth="1"/>
    <col min="14" max="17" width="9.6640625" style="337" customWidth="1"/>
    <col min="18" max="18" width="4.1640625" style="440" customWidth="1"/>
    <col min="19" max="19" width="11.83203125" style="338" customWidth="1"/>
    <col min="20" max="20" width="13.6640625" style="338" customWidth="1"/>
    <col min="21" max="21" width="12.5" style="337" customWidth="1"/>
    <col min="22" max="22" width="13" style="337" customWidth="1"/>
    <col min="23" max="23" width="6.6640625" style="357" customWidth="1"/>
    <col min="24" max="24" width="5.33203125" style="357" customWidth="1"/>
    <col min="25" max="25" width="8.1640625" style="357" customWidth="1"/>
    <col min="26" max="26" width="13.6640625" style="355" customWidth="1"/>
    <col min="27" max="27" width="6.5" style="358" customWidth="1"/>
    <col min="28" max="28" width="8.1640625" style="358" customWidth="1"/>
    <col min="29" max="29" width="8.6640625" style="355" customWidth="1"/>
    <col min="30" max="30" width="24.1640625" style="355" customWidth="1"/>
    <col min="31" max="31" width="16" style="355" customWidth="1"/>
    <col min="32" max="32" width="22.83203125" style="359" customWidth="1"/>
    <col min="33" max="33" width="16.6640625" style="355" customWidth="1"/>
    <col min="34" max="34" width="12.5" style="355" customWidth="1"/>
    <col min="35" max="36" width="7.5" style="355" customWidth="1"/>
    <col min="37" max="37" width="10.83203125" style="355" customWidth="1"/>
    <col min="38" max="42" width="7.5" style="355" customWidth="1"/>
    <col min="43" max="43" width="10" style="355" customWidth="1"/>
    <col min="44" max="48" width="7.5" style="355" customWidth="1"/>
    <col min="49" max="49" width="6.5" style="355" customWidth="1"/>
    <col min="50" max="50" width="12.5" style="355" bestFit="1" customWidth="1"/>
    <col min="51" max="59" width="8" style="355" customWidth="1"/>
    <col min="60" max="60" width="4.6640625" style="355" customWidth="1"/>
    <col min="61" max="61" width="14" style="355" customWidth="1"/>
    <col min="62" max="62" width="9.33203125" style="355" customWidth="1"/>
    <col min="63" max="64" width="7" style="355" customWidth="1"/>
    <col min="65" max="65" width="9.1640625" style="355" customWidth="1"/>
    <col min="66" max="66" width="7" style="355" customWidth="1"/>
    <col min="67" max="67" width="9.1640625" style="355" customWidth="1"/>
    <col min="68" max="68" width="7" style="355" customWidth="1"/>
    <col min="69" max="69" width="4.5" style="355" customWidth="1"/>
    <col min="70" max="70" width="12.5" style="355" bestFit="1" customWidth="1"/>
    <col min="71" max="79" width="8.33203125" style="355" customWidth="1"/>
    <col min="80" max="80" width="10" style="355"/>
    <col min="81" max="81" width="12.5" style="355" bestFit="1" customWidth="1"/>
    <col min="82" max="82" width="8.33203125" style="355" customWidth="1"/>
    <col min="83" max="83" width="36.5" style="364" customWidth="1"/>
    <col min="84" max="84" width="8.33203125" style="355" customWidth="1"/>
    <col min="85" max="85" width="10" style="355"/>
    <col min="86" max="86" width="12.5" style="355" bestFit="1" customWidth="1"/>
    <col min="87" max="87" width="36.5" style="355" customWidth="1"/>
    <col min="88" max="92" width="8.33203125" style="355" customWidth="1"/>
    <col min="93" max="16384" width="10" style="355"/>
  </cols>
  <sheetData>
    <row r="1" spans="3:92" ht="80" customHeight="1" thickBot="1">
      <c r="G1" s="356"/>
      <c r="N1" s="490">
        <f>SUM(N3:N153)</f>
        <v>150</v>
      </c>
      <c r="O1" s="491">
        <f>SUM(O3:O153)</f>
        <v>31</v>
      </c>
      <c r="P1" s="490">
        <f>SUM(P159:P171)</f>
        <v>13</v>
      </c>
      <c r="Q1" s="492">
        <f>SUM(Q159:Q171)</f>
        <v>3</v>
      </c>
      <c r="R1" s="398"/>
      <c r="S1" s="336">
        <f>SUM(S177:S182)</f>
        <v>6</v>
      </c>
      <c r="T1" s="336">
        <f>SUM(T183:T187)</f>
        <v>5</v>
      </c>
      <c r="U1" s="336">
        <f>SUM(U159:U171)</f>
        <v>0</v>
      </c>
      <c r="V1" s="489">
        <f>SUM(V159:V171)</f>
        <v>0</v>
      </c>
      <c r="AH1" s="625" t="s">
        <v>3096</v>
      </c>
      <c r="AI1" s="626"/>
      <c r="AJ1" s="626"/>
      <c r="AK1" s="626"/>
      <c r="AL1" s="626"/>
      <c r="AM1" s="626"/>
      <c r="AN1" s="627"/>
      <c r="AO1" s="626" t="s">
        <v>3097</v>
      </c>
      <c r="AP1" s="626"/>
      <c r="AQ1" s="626"/>
      <c r="AR1" s="626"/>
      <c r="AS1" s="626"/>
      <c r="AT1" s="627"/>
      <c r="AX1" s="360" t="s">
        <v>2708</v>
      </c>
      <c r="AY1" s="362">
        <f>1/6</f>
        <v>0.16666666666666666</v>
      </c>
      <c r="AZ1" s="362">
        <f>1/6</f>
        <v>0.16666666666666666</v>
      </c>
      <c r="BA1" s="362">
        <f>2/6</f>
        <v>0.33333333333333331</v>
      </c>
      <c r="BB1" s="362">
        <f>0/6</f>
        <v>0</v>
      </c>
      <c r="BC1" s="362">
        <f>1/6</f>
        <v>0.16666666666666666</v>
      </c>
      <c r="BD1" s="362">
        <f>0/6</f>
        <v>0</v>
      </c>
      <c r="BE1" s="362">
        <f>1/6</f>
        <v>0.16666666666666666</v>
      </c>
      <c r="BF1" s="362">
        <f>0/6</f>
        <v>0</v>
      </c>
      <c r="BG1" s="362">
        <f>0/6</f>
        <v>0</v>
      </c>
      <c r="BI1" s="360" t="s">
        <v>2709</v>
      </c>
      <c r="BJ1" s="362">
        <f>0/10</f>
        <v>0</v>
      </c>
      <c r="BK1" s="362">
        <f>0/10</f>
        <v>0</v>
      </c>
      <c r="BL1" s="362">
        <f>0/10</f>
        <v>0</v>
      </c>
      <c r="BM1" s="362">
        <f>1/10</f>
        <v>0.1</v>
      </c>
      <c r="BN1" s="362">
        <f>0/10</f>
        <v>0</v>
      </c>
      <c r="BO1" s="362">
        <f>1/10</f>
        <v>0.1</v>
      </c>
      <c r="BP1" s="362">
        <f>0/10</f>
        <v>0</v>
      </c>
      <c r="BS1" s="360" t="s">
        <v>2710</v>
      </c>
      <c r="CD1" s="363" t="s">
        <v>2711</v>
      </c>
      <c r="CI1" s="365" t="s">
        <v>2712</v>
      </c>
    </row>
    <row r="2" spans="3:92" s="374" customFormat="1" ht="97" customHeight="1" thickBot="1">
      <c r="C2" s="435" t="s">
        <v>2713</v>
      </c>
      <c r="D2" s="436" t="s">
        <v>2714</v>
      </c>
      <c r="E2" s="366" t="s">
        <v>2715</v>
      </c>
      <c r="F2" s="366" t="s">
        <v>2716</v>
      </c>
      <c r="G2" s="367" t="s">
        <v>2717</v>
      </c>
      <c r="H2" s="366" t="s">
        <v>2718</v>
      </c>
      <c r="I2" s="366" t="s">
        <v>2719</v>
      </c>
      <c r="J2" s="366" t="s">
        <v>2720</v>
      </c>
      <c r="K2" s="366" t="s">
        <v>2721</v>
      </c>
      <c r="L2" s="366" t="s">
        <v>2722</v>
      </c>
      <c r="M2" s="366" t="s">
        <v>2723</v>
      </c>
      <c r="N2" s="469" t="s">
        <v>3002</v>
      </c>
      <c r="O2" s="470" t="s">
        <v>3001</v>
      </c>
      <c r="P2" s="339" t="s">
        <v>3003</v>
      </c>
      <c r="Q2" s="339" t="s">
        <v>3004</v>
      </c>
      <c r="R2" s="398"/>
      <c r="S2" s="476" t="s">
        <v>3005</v>
      </c>
      <c r="T2" s="476" t="s">
        <v>3006</v>
      </c>
      <c r="U2" s="477" t="s">
        <v>3007</v>
      </c>
      <c r="V2" s="478" t="s">
        <v>3008</v>
      </c>
      <c r="W2" s="368" t="s">
        <v>2724</v>
      </c>
      <c r="X2" s="369" t="s">
        <v>2725</v>
      </c>
      <c r="Y2" s="370" t="s">
        <v>2726</v>
      </c>
      <c r="Z2" s="371" t="s">
        <v>2727</v>
      </c>
      <c r="AA2" s="372" t="s">
        <v>2728</v>
      </c>
      <c r="AB2" s="370" t="s">
        <v>2729</v>
      </c>
      <c r="AC2" s="366" t="s">
        <v>2730</v>
      </c>
      <c r="AD2" s="366" t="s">
        <v>2731</v>
      </c>
      <c r="AE2" s="366" t="s">
        <v>2732</v>
      </c>
      <c r="AF2" s="373" t="s">
        <v>2733</v>
      </c>
      <c r="AG2" s="374" t="s">
        <v>2734</v>
      </c>
      <c r="AH2" s="583" t="s">
        <v>3071</v>
      </c>
      <c r="AI2" s="584" t="s">
        <v>3090</v>
      </c>
      <c r="AJ2" s="585" t="s">
        <v>3091</v>
      </c>
      <c r="AK2" s="585" t="s">
        <v>3092</v>
      </c>
      <c r="AL2" s="585" t="s">
        <v>3093</v>
      </c>
      <c r="AM2" s="585" t="s">
        <v>3094</v>
      </c>
      <c r="AN2" s="586" t="s">
        <v>3095</v>
      </c>
      <c r="AO2" s="590" t="s">
        <v>3090</v>
      </c>
      <c r="AP2" s="585" t="s">
        <v>3091</v>
      </c>
      <c r="AQ2" s="585" t="s">
        <v>3092</v>
      </c>
      <c r="AR2" s="585" t="s">
        <v>3093</v>
      </c>
      <c r="AS2" s="585" t="s">
        <v>3094</v>
      </c>
      <c r="AT2" s="586" t="s">
        <v>3095</v>
      </c>
      <c r="AU2" s="366"/>
      <c r="AV2" s="366"/>
      <c r="AX2" s="366" t="s">
        <v>2736</v>
      </c>
      <c r="AY2" s="375" t="s">
        <v>1938</v>
      </c>
      <c r="AZ2" s="375" t="s">
        <v>2737</v>
      </c>
      <c r="BA2" s="375" t="s">
        <v>2735</v>
      </c>
      <c r="BB2" s="375" t="s">
        <v>2738</v>
      </c>
      <c r="BC2" s="375" t="s">
        <v>2739</v>
      </c>
      <c r="BD2" s="375" t="s">
        <v>2740</v>
      </c>
      <c r="BE2" s="375" t="s">
        <v>2741</v>
      </c>
      <c r="BF2" s="375" t="s">
        <v>2742</v>
      </c>
      <c r="BG2" s="375" t="s">
        <v>2743</v>
      </c>
      <c r="BI2" s="366" t="s">
        <v>2744</v>
      </c>
      <c r="BJ2" s="375" t="s">
        <v>1930</v>
      </c>
      <c r="BK2" s="375" t="s">
        <v>1939</v>
      </c>
      <c r="BL2" s="375" t="s">
        <v>1938</v>
      </c>
      <c r="BM2" s="375" t="s">
        <v>2735</v>
      </c>
      <c r="BN2" s="375" t="s">
        <v>2738</v>
      </c>
      <c r="BO2" s="375" t="s">
        <v>2739</v>
      </c>
      <c r="BP2" s="375" t="s">
        <v>2741</v>
      </c>
      <c r="BR2" s="366" t="s">
        <v>2736</v>
      </c>
      <c r="BS2" s="375" t="s">
        <v>1938</v>
      </c>
      <c r="BT2" s="375" t="s">
        <v>1940</v>
      </c>
      <c r="BU2" s="375" t="s">
        <v>1941</v>
      </c>
      <c r="BV2" s="375" t="s">
        <v>1942</v>
      </c>
      <c r="BW2" s="375" t="s">
        <v>2735</v>
      </c>
      <c r="BX2" s="375" t="s">
        <v>2738</v>
      </c>
      <c r="BY2" s="375" t="s">
        <v>2745</v>
      </c>
      <c r="BZ2" s="375" t="s">
        <v>2746</v>
      </c>
      <c r="CA2" s="375" t="s">
        <v>2747</v>
      </c>
      <c r="CC2" s="376" t="s">
        <v>2748</v>
      </c>
      <c r="CD2" s="377" t="s">
        <v>2749</v>
      </c>
      <c r="CE2" s="378" t="s">
        <v>2750</v>
      </c>
      <c r="CF2" s="377" t="s">
        <v>2751</v>
      </c>
      <c r="CH2" s="379" t="s">
        <v>2752</v>
      </c>
      <c r="CI2" s="380" t="s">
        <v>2753</v>
      </c>
      <c r="CJ2" s="380"/>
      <c r="CK2" s="380"/>
      <c r="CL2" s="380"/>
      <c r="CM2" s="380"/>
      <c r="CN2" s="380"/>
    </row>
    <row r="3" spans="3:92" ht="76.5" customHeight="1">
      <c r="C3" s="456">
        <v>228</v>
      </c>
      <c r="D3" s="457" t="s">
        <v>5</v>
      </c>
      <c r="E3" s="381">
        <v>147654</v>
      </c>
      <c r="F3" s="354" t="s">
        <v>2754</v>
      </c>
      <c r="G3" s="354"/>
      <c r="H3" s="354" t="s">
        <v>2755</v>
      </c>
      <c r="I3" s="354" t="s">
        <v>2756</v>
      </c>
      <c r="J3" s="354" t="s">
        <v>2757</v>
      </c>
      <c r="K3" s="354">
        <v>1</v>
      </c>
      <c r="L3" s="354" t="s">
        <v>2758</v>
      </c>
      <c r="M3" s="354"/>
      <c r="N3" s="471">
        <v>1</v>
      </c>
      <c r="O3" s="472">
        <v>1</v>
      </c>
      <c r="P3" s="382"/>
      <c r="Q3" s="382"/>
      <c r="R3" s="398"/>
      <c r="S3" s="382"/>
      <c r="T3" s="382"/>
      <c r="U3" s="382"/>
      <c r="V3" s="382"/>
      <c r="W3" s="382">
        <v>171</v>
      </c>
      <c r="X3" s="383">
        <v>70</v>
      </c>
      <c r="Y3" s="384" t="s">
        <v>2759</v>
      </c>
      <c r="Z3" s="385">
        <v>24796</v>
      </c>
      <c r="AA3" s="384">
        <f>2021-1967+1</f>
        <v>55</v>
      </c>
      <c r="AB3" s="386" t="s">
        <v>2760</v>
      </c>
      <c r="AC3" s="355" t="s">
        <v>2761</v>
      </c>
      <c r="AD3" s="355" t="str">
        <f>登记表!B4</f>
        <v>2021.11.17日</v>
      </c>
      <c r="AE3" s="355" t="str">
        <f>登记表!M4</f>
        <v>入院第1天</v>
      </c>
      <c r="AF3" s="359" t="str">
        <f>登记表!N4</f>
        <v>ZS1E-Z ID#000001</v>
      </c>
      <c r="AH3" s="570">
        <v>44515</v>
      </c>
      <c r="AI3" s="571" t="s">
        <v>3025</v>
      </c>
      <c r="AJ3" s="571" t="s">
        <v>3025</v>
      </c>
      <c r="AK3" s="571" t="s">
        <v>3025</v>
      </c>
      <c r="AL3" s="571" t="s">
        <v>3025</v>
      </c>
      <c r="AM3" s="571" t="s">
        <v>3025</v>
      </c>
      <c r="AN3" s="572" t="s">
        <v>3025</v>
      </c>
      <c r="AO3" s="573">
        <v>5.4</v>
      </c>
      <c r="AP3" s="573">
        <v>1.51</v>
      </c>
      <c r="AQ3" s="573">
        <v>0.92</v>
      </c>
      <c r="AR3" s="573">
        <v>1</v>
      </c>
      <c r="AS3" s="573">
        <v>13.42</v>
      </c>
      <c r="AT3" s="587">
        <v>25.36</v>
      </c>
      <c r="AX3" s="387">
        <v>44515</v>
      </c>
      <c r="AY3" s="355" t="s">
        <v>2764</v>
      </c>
      <c r="AZ3" s="355" t="s">
        <v>2765</v>
      </c>
      <c r="BA3" s="355" t="s">
        <v>2765</v>
      </c>
      <c r="BB3" s="355" t="s">
        <v>2766</v>
      </c>
      <c r="BC3" s="355" t="s">
        <v>2762</v>
      </c>
      <c r="BD3" s="355" t="s">
        <v>2762</v>
      </c>
      <c r="BE3" s="388" t="s">
        <v>2767</v>
      </c>
      <c r="BF3" s="355" t="s">
        <v>2762</v>
      </c>
      <c r="BG3" s="355" t="s">
        <v>2768</v>
      </c>
      <c r="CD3" s="389" t="s">
        <v>1943</v>
      </c>
      <c r="CE3" s="390" t="s">
        <v>2769</v>
      </c>
      <c r="CI3" s="391" t="s">
        <v>2770</v>
      </c>
    </row>
    <row r="4" spans="3:92" ht="37" customHeight="1">
      <c r="C4" s="437">
        <v>228</v>
      </c>
      <c r="D4" s="438" t="s">
        <v>5</v>
      </c>
      <c r="E4" s="381">
        <v>147654</v>
      </c>
      <c r="F4" s="354" t="s">
        <v>2754</v>
      </c>
      <c r="G4" s="354"/>
      <c r="H4" s="354" t="s">
        <v>2771</v>
      </c>
      <c r="I4" s="354" t="s">
        <v>2756</v>
      </c>
      <c r="J4" s="354" t="s">
        <v>2772</v>
      </c>
      <c r="K4" s="354">
        <v>1</v>
      </c>
      <c r="L4" s="354" t="s">
        <v>2773</v>
      </c>
      <c r="M4" s="354"/>
      <c r="N4" s="340">
        <v>1</v>
      </c>
      <c r="O4" s="473"/>
      <c r="P4" s="382"/>
      <c r="Q4" s="382"/>
      <c r="R4" s="398"/>
      <c r="S4" s="382"/>
      <c r="T4" s="382"/>
      <c r="U4" s="382"/>
      <c r="V4" s="382"/>
      <c r="W4" s="382">
        <v>171</v>
      </c>
      <c r="X4" s="383">
        <v>70</v>
      </c>
      <c r="Y4" s="384" t="s">
        <v>2759</v>
      </c>
      <c r="Z4" s="385">
        <v>24796</v>
      </c>
      <c r="AA4" s="384">
        <f>2021-1967+1</f>
        <v>55</v>
      </c>
      <c r="AB4" s="386" t="s">
        <v>2760</v>
      </c>
      <c r="AC4" s="355" t="s">
        <v>2761</v>
      </c>
      <c r="AD4" s="355" t="str">
        <f>登记表!B6</f>
        <v>2021-11-18日， 11:10AM</v>
      </c>
      <c r="AE4" s="355" t="str">
        <f>登记表!M6</f>
        <v>治疗前</v>
      </c>
      <c r="AF4" s="359" t="str">
        <f>登记表!N6</f>
        <v>ZS1E-Z ID#000002</v>
      </c>
      <c r="AH4" s="570"/>
      <c r="AI4" s="571"/>
      <c r="AJ4" s="571"/>
      <c r="AK4" s="571"/>
      <c r="AL4" s="571"/>
      <c r="AM4" s="571"/>
      <c r="AN4" s="572"/>
      <c r="AO4" s="574"/>
      <c r="AP4" s="574"/>
      <c r="AQ4" s="574"/>
      <c r="AR4" s="574"/>
      <c r="AS4" s="574"/>
      <c r="AT4" s="575"/>
      <c r="AX4" s="387"/>
      <c r="BE4" s="388"/>
      <c r="CI4" s="391" t="s">
        <v>2770</v>
      </c>
    </row>
    <row r="5" spans="3:92" ht="38.25" customHeight="1">
      <c r="C5" s="456">
        <v>127</v>
      </c>
      <c r="D5" s="457" t="s">
        <v>7</v>
      </c>
      <c r="E5" s="381">
        <v>217332</v>
      </c>
      <c r="F5" s="354" t="s">
        <v>2754</v>
      </c>
      <c r="G5" s="354"/>
      <c r="H5" s="354" t="s">
        <v>2774</v>
      </c>
      <c r="I5" s="354" t="s">
        <v>2775</v>
      </c>
      <c r="J5" s="354" t="s">
        <v>2776</v>
      </c>
      <c r="K5" s="354">
        <v>1</v>
      </c>
      <c r="L5" s="354"/>
      <c r="M5" s="354"/>
      <c r="N5" s="340">
        <v>1</v>
      </c>
      <c r="O5" s="473">
        <v>1</v>
      </c>
      <c r="P5" s="382"/>
      <c r="Q5" s="382"/>
      <c r="R5" s="398"/>
      <c r="S5" s="382"/>
      <c r="T5" s="382"/>
      <c r="U5" s="382"/>
      <c r="V5" s="382"/>
      <c r="W5" s="382">
        <v>159</v>
      </c>
      <c r="X5" s="383">
        <v>48.5</v>
      </c>
      <c r="Y5" s="384" t="s">
        <v>2759</v>
      </c>
      <c r="Z5" s="385">
        <v>32357</v>
      </c>
      <c r="AA5" s="384">
        <f>2021-1988+1</f>
        <v>34</v>
      </c>
      <c r="AB5" s="386" t="s">
        <v>2760</v>
      </c>
      <c r="AC5" s="355" t="s">
        <v>2761</v>
      </c>
      <c r="AD5" s="355" t="str">
        <f>登记表!B8</f>
        <v>2021-11-18日， 12PM</v>
      </c>
      <c r="AE5" s="355" t="str">
        <f>登记表!M8</f>
        <v>术前</v>
      </c>
      <c r="AF5" s="359" t="str">
        <f>登记表!N8</f>
        <v>ZS1E-Z ID#000004</v>
      </c>
      <c r="AH5" s="570">
        <v>44516</v>
      </c>
      <c r="AI5" s="571" t="s">
        <v>3025</v>
      </c>
      <c r="AJ5" s="571" t="s">
        <v>3025</v>
      </c>
      <c r="AK5" s="571" t="s">
        <v>3025</v>
      </c>
      <c r="AL5" s="571" t="s">
        <v>3025</v>
      </c>
      <c r="AM5" s="571" t="s">
        <v>3025</v>
      </c>
      <c r="AN5" s="572" t="s">
        <v>3025</v>
      </c>
      <c r="AO5" s="573">
        <v>6.9</v>
      </c>
      <c r="AP5" s="573">
        <v>3.75</v>
      </c>
      <c r="AQ5" s="573">
        <v>2.98</v>
      </c>
      <c r="AR5" s="573">
        <v>1.1000000000000001</v>
      </c>
      <c r="AS5" s="573">
        <v>11.81</v>
      </c>
      <c r="AT5" s="587">
        <v>43.27</v>
      </c>
      <c r="AX5" s="387">
        <v>44516</v>
      </c>
      <c r="AY5" s="355" t="s">
        <v>2762</v>
      </c>
      <c r="AZ5" s="355" t="s">
        <v>2762</v>
      </c>
      <c r="BA5" s="355" t="s">
        <v>2762</v>
      </c>
      <c r="BB5" s="355" t="s">
        <v>2768</v>
      </c>
      <c r="BC5" s="355" t="s">
        <v>2766</v>
      </c>
      <c r="BD5" s="355" t="s">
        <v>2762</v>
      </c>
      <c r="BE5" s="355" t="s">
        <v>2762</v>
      </c>
      <c r="BF5" s="355" t="s">
        <v>2763</v>
      </c>
      <c r="BG5" s="355" t="s">
        <v>2766</v>
      </c>
      <c r="CD5" s="389" t="s">
        <v>1944</v>
      </c>
      <c r="CE5" s="390" t="s">
        <v>2777</v>
      </c>
      <c r="CI5" s="391" t="s">
        <v>2778</v>
      </c>
    </row>
    <row r="6" spans="3:92" ht="16.5" customHeight="1">
      <c r="C6" s="456">
        <v>167</v>
      </c>
      <c r="D6" s="457" t="s">
        <v>16</v>
      </c>
      <c r="E6" s="381">
        <v>244291</v>
      </c>
      <c r="F6" s="354" t="s">
        <v>2754</v>
      </c>
      <c r="G6" s="354"/>
      <c r="H6" s="354"/>
      <c r="I6" s="354"/>
      <c r="J6" s="354"/>
      <c r="K6" s="354"/>
      <c r="L6" s="392" t="s">
        <v>2779</v>
      </c>
      <c r="M6" s="392" t="s">
        <v>2780</v>
      </c>
      <c r="N6" s="340">
        <v>1</v>
      </c>
      <c r="O6" s="473">
        <v>1</v>
      </c>
      <c r="P6" s="382"/>
      <c r="Q6" s="382"/>
      <c r="R6" s="398"/>
      <c r="S6" s="382"/>
      <c r="T6" s="382"/>
      <c r="U6" s="382"/>
      <c r="V6" s="382"/>
      <c r="W6" s="382">
        <v>176</v>
      </c>
      <c r="X6" s="383">
        <v>64.5</v>
      </c>
      <c r="Y6" s="384" t="s">
        <v>2759</v>
      </c>
      <c r="Z6" s="385">
        <v>20469</v>
      </c>
      <c r="AA6" s="384">
        <f>2021-1956+1</f>
        <v>66</v>
      </c>
      <c r="AB6" s="386" t="s">
        <v>2781</v>
      </c>
      <c r="AC6" s="355" t="s">
        <v>2761</v>
      </c>
      <c r="AD6" s="355" t="str">
        <f>登记表!B18</f>
        <v>2021-11-19日，13:18PM</v>
      </c>
      <c r="AE6" s="355" t="str">
        <f>登记表!M18</f>
        <v>入院第1天</v>
      </c>
      <c r="AF6" s="359" t="str">
        <f>登记表!N18</f>
        <v>ZS1E-Z ID#000010</v>
      </c>
      <c r="AH6" s="570">
        <v>44519</v>
      </c>
      <c r="AI6" s="576" t="s">
        <v>3026</v>
      </c>
      <c r="AJ6" s="576" t="s">
        <v>3026</v>
      </c>
      <c r="AK6" s="576" t="s">
        <v>3026</v>
      </c>
      <c r="AL6" s="571" t="s">
        <v>3025</v>
      </c>
      <c r="AM6" s="571" t="s">
        <v>3025</v>
      </c>
      <c r="AN6" s="572" t="s">
        <v>3025</v>
      </c>
      <c r="AO6" s="592">
        <v>75.2</v>
      </c>
      <c r="AP6" s="592">
        <v>20.96</v>
      </c>
      <c r="AQ6" s="592">
        <v>4.6500000000000004</v>
      </c>
      <c r="AR6" s="573">
        <v>0.9</v>
      </c>
      <c r="AS6" s="573">
        <v>11.33</v>
      </c>
      <c r="AT6" s="587">
        <v>23</v>
      </c>
      <c r="AX6" s="387">
        <v>44519</v>
      </c>
      <c r="AY6" s="388" t="s">
        <v>2782</v>
      </c>
      <c r="AZ6" s="388" t="s">
        <v>2782</v>
      </c>
      <c r="BA6" s="388" t="s">
        <v>2782</v>
      </c>
      <c r="BB6" s="355" t="s">
        <v>2765</v>
      </c>
      <c r="BC6" s="355" t="s">
        <v>2765</v>
      </c>
      <c r="BD6" s="355" t="s">
        <v>2765</v>
      </c>
      <c r="BE6" s="355" t="s">
        <v>2765</v>
      </c>
      <c r="BF6" s="355" t="s">
        <v>2765</v>
      </c>
      <c r="BG6" s="355" t="s">
        <v>2765</v>
      </c>
      <c r="CD6" s="389" t="s">
        <v>1945</v>
      </c>
      <c r="CE6" s="390" t="s">
        <v>2783</v>
      </c>
      <c r="CI6" s="391" t="s">
        <v>2778</v>
      </c>
    </row>
    <row r="7" spans="3:92" ht="51" customHeight="1">
      <c r="C7" s="456">
        <v>52</v>
      </c>
      <c r="D7" s="457" t="s">
        <v>22</v>
      </c>
      <c r="E7" s="381">
        <v>244423</v>
      </c>
      <c r="F7" s="354" t="s">
        <v>2754</v>
      </c>
      <c r="G7" s="354"/>
      <c r="H7" s="354" t="s">
        <v>2784</v>
      </c>
      <c r="I7" s="354"/>
      <c r="J7" s="354" t="s">
        <v>2785</v>
      </c>
      <c r="K7" s="354">
        <v>1</v>
      </c>
      <c r="L7" s="354"/>
      <c r="M7" s="354"/>
      <c r="N7" s="340">
        <v>1</v>
      </c>
      <c r="O7" s="473">
        <v>1</v>
      </c>
      <c r="P7" s="382"/>
      <c r="Q7" s="382"/>
      <c r="R7" s="398"/>
      <c r="S7" s="382"/>
      <c r="T7" s="382"/>
      <c r="U7" s="382"/>
      <c r="V7" s="382"/>
      <c r="W7" s="382">
        <v>146</v>
      </c>
      <c r="X7" s="383">
        <v>45</v>
      </c>
      <c r="Y7" s="384" t="s">
        <v>2786</v>
      </c>
      <c r="Z7" s="385">
        <v>16396</v>
      </c>
      <c r="AA7" s="384">
        <f>2021-1944+1</f>
        <v>78</v>
      </c>
      <c r="AB7" s="386" t="s">
        <v>2760</v>
      </c>
      <c r="AC7" s="355" t="s">
        <v>2761</v>
      </c>
      <c r="AD7" s="355" t="str">
        <f>登记表!B31</f>
        <v>2021-11-23日，17:20PM</v>
      </c>
      <c r="AE7" s="355" t="str">
        <f>登记表!M31</f>
        <v>入院第1天</v>
      </c>
      <c r="AF7" s="359" t="str">
        <f>登记表!N31</f>
        <v>ZS1E-Z ID#000018</v>
      </c>
      <c r="AH7" s="570">
        <v>44523</v>
      </c>
      <c r="AI7" s="571" t="s">
        <v>3025</v>
      </c>
      <c r="AJ7" s="571" t="s">
        <v>3025</v>
      </c>
      <c r="AK7" s="571" t="s">
        <v>3025</v>
      </c>
      <c r="AL7" s="571" t="s">
        <v>3025</v>
      </c>
      <c r="AM7" s="571" t="s">
        <v>3025</v>
      </c>
      <c r="AN7" s="572" t="s">
        <v>3025</v>
      </c>
      <c r="AO7" s="573">
        <v>10.4</v>
      </c>
      <c r="AP7" s="573">
        <v>1.8</v>
      </c>
      <c r="AQ7" s="573">
        <v>2.2799999999999998</v>
      </c>
      <c r="AR7" s="573">
        <v>0.6</v>
      </c>
      <c r="AS7" s="573">
        <v>12.21</v>
      </c>
      <c r="AT7" s="587">
        <v>28.41</v>
      </c>
      <c r="BI7" s="387">
        <v>44530</v>
      </c>
      <c r="BJ7" s="355" t="s">
        <v>2787</v>
      </c>
      <c r="BK7" s="355" t="s">
        <v>2787</v>
      </c>
      <c r="BL7" s="355" t="s">
        <v>2787</v>
      </c>
      <c r="BM7" s="355" t="s">
        <v>2787</v>
      </c>
      <c r="BN7" s="355" t="s">
        <v>2787</v>
      </c>
      <c r="BO7" s="355" t="s">
        <v>2787</v>
      </c>
      <c r="BP7" s="355" t="s">
        <v>2787</v>
      </c>
      <c r="CD7" s="389" t="s">
        <v>1946</v>
      </c>
      <c r="CE7" s="390" t="s">
        <v>2788</v>
      </c>
      <c r="CI7" s="391" t="s">
        <v>2789</v>
      </c>
    </row>
    <row r="8" spans="3:92" ht="89.25" customHeight="1">
      <c r="C8" s="456">
        <v>30</v>
      </c>
      <c r="D8" s="457" t="s">
        <v>20</v>
      </c>
      <c r="E8" s="381">
        <v>193816</v>
      </c>
      <c r="F8" s="354" t="s">
        <v>2754</v>
      </c>
      <c r="G8" s="354"/>
      <c r="H8" s="354" t="s">
        <v>2790</v>
      </c>
      <c r="I8" s="354" t="s">
        <v>2791</v>
      </c>
      <c r="J8" s="354" t="s">
        <v>2792</v>
      </c>
      <c r="K8" s="354">
        <v>1</v>
      </c>
      <c r="L8" s="354"/>
      <c r="M8" s="354"/>
      <c r="N8" s="340">
        <v>1</v>
      </c>
      <c r="O8" s="473">
        <v>1</v>
      </c>
      <c r="P8" s="382"/>
      <c r="Q8" s="382"/>
      <c r="R8" s="398"/>
      <c r="S8" s="382"/>
      <c r="T8" s="382"/>
      <c r="U8" s="382"/>
      <c r="V8" s="382"/>
      <c r="W8" s="382">
        <v>149</v>
      </c>
      <c r="X8" s="383">
        <v>63</v>
      </c>
      <c r="Y8" s="384" t="s">
        <v>2786</v>
      </c>
      <c r="Z8" s="385">
        <v>21585</v>
      </c>
      <c r="AA8" s="384">
        <f>2021-1959+1</f>
        <v>63</v>
      </c>
      <c r="AB8" s="386" t="s">
        <v>2760</v>
      </c>
      <c r="AC8" s="355" t="s">
        <v>2761</v>
      </c>
      <c r="AD8" s="355" t="str">
        <f>登记表!B32</f>
        <v>2021-11-23日，17:35PM</v>
      </c>
      <c r="AE8" s="355" t="str">
        <f>登记表!M32</f>
        <v>入院第1天</v>
      </c>
      <c r="AF8" s="359" t="str">
        <f>登记表!N32</f>
        <v>ZS1E-Z ID#000017</v>
      </c>
      <c r="AH8" s="570">
        <v>44523</v>
      </c>
      <c r="AI8" s="571" t="s">
        <v>3025</v>
      </c>
      <c r="AJ8" s="576" t="s">
        <v>3026</v>
      </c>
      <c r="AK8" s="571" t="s">
        <v>3025</v>
      </c>
      <c r="AL8" s="571" t="s">
        <v>3025</v>
      </c>
      <c r="AM8" s="571" t="s">
        <v>3025</v>
      </c>
      <c r="AN8" s="572" t="s">
        <v>3025</v>
      </c>
      <c r="AO8" s="573">
        <v>28.7</v>
      </c>
      <c r="AP8" s="592">
        <v>41.15</v>
      </c>
      <c r="AQ8" s="573">
        <v>2.16</v>
      </c>
      <c r="AR8" s="573">
        <v>0.9</v>
      </c>
      <c r="AS8" s="573">
        <v>14.66</v>
      </c>
      <c r="AT8" s="587">
        <v>52.77</v>
      </c>
      <c r="BI8" s="387">
        <v>44530</v>
      </c>
      <c r="BJ8" s="355" t="s">
        <v>2793</v>
      </c>
      <c r="BK8" s="355" t="s">
        <v>2793</v>
      </c>
      <c r="BL8" s="355" t="s">
        <v>2793</v>
      </c>
      <c r="BM8" s="388" t="s">
        <v>2794</v>
      </c>
      <c r="BN8" s="355" t="s">
        <v>2793</v>
      </c>
      <c r="BO8" s="355" t="s">
        <v>2793</v>
      </c>
      <c r="BP8" s="355" t="s">
        <v>2793</v>
      </c>
      <c r="CD8" s="389" t="s">
        <v>1947</v>
      </c>
      <c r="CE8" s="390" t="s">
        <v>2795</v>
      </c>
      <c r="CI8" s="391" t="s">
        <v>2778</v>
      </c>
    </row>
    <row r="9" spans="3:92" ht="38.25" customHeight="1">
      <c r="C9" s="456">
        <v>253</v>
      </c>
      <c r="D9" s="457" t="s">
        <v>36</v>
      </c>
      <c r="E9" s="381">
        <v>244712</v>
      </c>
      <c r="F9" s="354" t="s">
        <v>2754</v>
      </c>
      <c r="G9" s="354"/>
      <c r="H9" s="354" t="s">
        <v>2796</v>
      </c>
      <c r="I9" s="354" t="s">
        <v>2797</v>
      </c>
      <c r="J9" s="354" t="s">
        <v>2798</v>
      </c>
      <c r="K9" s="354">
        <v>1</v>
      </c>
      <c r="L9" s="354"/>
      <c r="M9" s="354"/>
      <c r="N9" s="340">
        <v>1</v>
      </c>
      <c r="O9" s="473">
        <v>1</v>
      </c>
      <c r="P9" s="382"/>
      <c r="Q9" s="382"/>
      <c r="R9" s="398"/>
      <c r="S9" s="382"/>
      <c r="T9" s="382"/>
      <c r="U9" s="382"/>
      <c r="V9" s="382"/>
      <c r="W9" s="382">
        <v>150</v>
      </c>
      <c r="X9" s="383">
        <v>51</v>
      </c>
      <c r="Y9" s="384" t="s">
        <v>2786</v>
      </c>
      <c r="Z9" s="385">
        <v>25510</v>
      </c>
      <c r="AA9" s="384">
        <f>2021-1969+1</f>
        <v>53</v>
      </c>
      <c r="AB9" s="386" t="s">
        <v>2760</v>
      </c>
      <c r="AC9" s="355" t="s">
        <v>2761</v>
      </c>
      <c r="AD9" s="355" t="str">
        <f>登记表!B62</f>
        <v>2021-12-1日，7:40AM</v>
      </c>
      <c r="AE9" s="355" t="str">
        <f>登记表!M62</f>
        <v>入院，餐前</v>
      </c>
      <c r="AF9" s="359" t="str">
        <f>登记表!N62</f>
        <v>ZS1E-Z ID#000039</v>
      </c>
      <c r="AH9" s="570">
        <v>44530</v>
      </c>
      <c r="AI9" s="571" t="s">
        <v>3025</v>
      </c>
      <c r="AJ9" s="571" t="s">
        <v>3025</v>
      </c>
      <c r="AK9" s="571" t="s">
        <v>3025</v>
      </c>
      <c r="AL9" s="571" t="s">
        <v>3025</v>
      </c>
      <c r="AM9" s="571" t="s">
        <v>3025</v>
      </c>
      <c r="AN9" s="572" t="s">
        <v>3025</v>
      </c>
      <c r="AO9" s="573">
        <v>7.7</v>
      </c>
      <c r="AP9" s="573">
        <v>2.0299999999999998</v>
      </c>
      <c r="AQ9" s="573">
        <v>2.1</v>
      </c>
      <c r="AR9" s="573">
        <v>0.9</v>
      </c>
      <c r="AS9" s="573">
        <v>12.28</v>
      </c>
      <c r="AT9" s="587">
        <v>25.29</v>
      </c>
      <c r="BI9" s="387">
        <v>44530</v>
      </c>
      <c r="BJ9" s="355" t="s">
        <v>2787</v>
      </c>
      <c r="BK9" s="355" t="s">
        <v>2787</v>
      </c>
      <c r="BL9" s="355" t="s">
        <v>2787</v>
      </c>
      <c r="BM9" s="355" t="s">
        <v>2787</v>
      </c>
      <c r="BN9" s="355" t="s">
        <v>2787</v>
      </c>
      <c r="BO9" s="355" t="s">
        <v>2787</v>
      </c>
      <c r="BP9" s="355" t="s">
        <v>2787</v>
      </c>
      <c r="CD9" s="389" t="s">
        <v>1948</v>
      </c>
      <c r="CE9" s="390" t="s">
        <v>2799</v>
      </c>
      <c r="CI9" s="391" t="s">
        <v>2778</v>
      </c>
    </row>
    <row r="10" spans="3:92" ht="89.25" customHeight="1">
      <c r="C10" s="456">
        <v>211</v>
      </c>
      <c r="D10" s="457" t="s">
        <v>44</v>
      </c>
      <c r="E10" s="381">
        <v>244788</v>
      </c>
      <c r="F10" s="354" t="s">
        <v>2754</v>
      </c>
      <c r="G10" s="354"/>
      <c r="H10" s="354" t="s">
        <v>2800</v>
      </c>
      <c r="I10" s="354" t="s">
        <v>2801</v>
      </c>
      <c r="J10" s="354" t="s">
        <v>2798</v>
      </c>
      <c r="K10" s="354">
        <v>1</v>
      </c>
      <c r="L10" s="354"/>
      <c r="M10" s="354"/>
      <c r="N10" s="340">
        <v>1</v>
      </c>
      <c r="O10" s="473">
        <v>1</v>
      </c>
      <c r="P10" s="382"/>
      <c r="Q10" s="382"/>
      <c r="R10" s="398"/>
      <c r="S10" s="382"/>
      <c r="T10" s="382"/>
      <c r="U10" s="382"/>
      <c r="V10" s="382"/>
      <c r="W10" s="382">
        <v>168</v>
      </c>
      <c r="X10" s="383">
        <v>74</v>
      </c>
      <c r="Y10" s="384" t="s">
        <v>2759</v>
      </c>
      <c r="Z10" s="385">
        <v>26468</v>
      </c>
      <c r="AA10" s="384">
        <f>2021-1972+1</f>
        <v>50</v>
      </c>
      <c r="AB10" s="386" t="s">
        <v>2760</v>
      </c>
      <c r="AC10" s="355" t="s">
        <v>2761</v>
      </c>
      <c r="AD10" s="355" t="str">
        <f>登记表!B64</f>
        <v>2021-12-2日，11:30AM</v>
      </c>
      <c r="AE10" s="355" t="str">
        <f>登记表!M64</f>
        <v>入院</v>
      </c>
      <c r="AF10" s="359" t="str">
        <f>登记表!N64</f>
        <v>ZS1E-Z ID#000071</v>
      </c>
      <c r="AH10" s="570">
        <v>44532</v>
      </c>
      <c r="AI10" s="571" t="s">
        <v>3025</v>
      </c>
      <c r="AJ10" s="571" t="s">
        <v>3025</v>
      </c>
      <c r="AK10" s="571" t="s">
        <v>3025</v>
      </c>
      <c r="AL10" s="571" t="s">
        <v>3025</v>
      </c>
      <c r="AM10" s="571" t="s">
        <v>3025</v>
      </c>
      <c r="AN10" s="572" t="s">
        <v>3025</v>
      </c>
      <c r="AO10" s="573">
        <v>12.3</v>
      </c>
      <c r="AP10" s="573">
        <v>1.8</v>
      </c>
      <c r="AQ10" s="573">
        <v>0.88</v>
      </c>
      <c r="AR10" s="573">
        <v>1.1000000000000001</v>
      </c>
      <c r="AS10" s="573">
        <v>11.95</v>
      </c>
      <c r="AT10" s="587">
        <v>19.940000000000001</v>
      </c>
      <c r="AX10" s="387">
        <v>44532</v>
      </c>
      <c r="AY10" s="355" t="s">
        <v>2787</v>
      </c>
      <c r="AZ10" s="355" t="s">
        <v>2787</v>
      </c>
      <c r="BA10" s="355" t="s">
        <v>2787</v>
      </c>
      <c r="BB10" s="355" t="s">
        <v>2787</v>
      </c>
      <c r="BC10" s="355" t="s">
        <v>2787</v>
      </c>
      <c r="BD10" s="355" t="s">
        <v>2787</v>
      </c>
      <c r="BE10" s="355" t="s">
        <v>2787</v>
      </c>
      <c r="BF10" s="355" t="s">
        <v>2787</v>
      </c>
      <c r="BG10" s="355" t="s">
        <v>2787</v>
      </c>
      <c r="CD10" s="389" t="s">
        <v>1949</v>
      </c>
      <c r="CE10" s="390" t="s">
        <v>2802</v>
      </c>
      <c r="CI10" s="391" t="s">
        <v>2778</v>
      </c>
    </row>
    <row r="11" spans="3:92" ht="16.5" customHeight="1">
      <c r="C11" s="437">
        <v>211</v>
      </c>
      <c r="D11" s="438" t="s">
        <v>44</v>
      </c>
      <c r="E11" s="381">
        <v>244788</v>
      </c>
      <c r="F11" s="354" t="s">
        <v>2754</v>
      </c>
      <c r="G11" s="354"/>
      <c r="H11" s="354" t="s">
        <v>2800</v>
      </c>
      <c r="I11" s="354" t="s">
        <v>2801</v>
      </c>
      <c r="J11" s="354" t="s">
        <v>2798</v>
      </c>
      <c r="K11" s="354">
        <v>1</v>
      </c>
      <c r="L11" s="354"/>
      <c r="M11" s="354"/>
      <c r="N11" s="340">
        <v>1</v>
      </c>
      <c r="O11" s="473"/>
      <c r="P11" s="382"/>
      <c r="Q11" s="382"/>
      <c r="R11" s="398"/>
      <c r="S11" s="382"/>
      <c r="T11" s="382"/>
      <c r="U11" s="382"/>
      <c r="V11" s="382"/>
      <c r="W11" s="382">
        <v>168</v>
      </c>
      <c r="X11" s="383">
        <v>74</v>
      </c>
      <c r="Y11" s="384" t="s">
        <v>2759</v>
      </c>
      <c r="Z11" s="385">
        <v>26468</v>
      </c>
      <c r="AA11" s="384">
        <f>2021-1972+1</f>
        <v>50</v>
      </c>
      <c r="AB11" s="386" t="s">
        <v>2760</v>
      </c>
      <c r="AC11" s="355" t="s">
        <v>2761</v>
      </c>
      <c r="AD11" s="355" t="str">
        <f>登记表!B73</f>
        <v>2021-12-3日</v>
      </c>
      <c r="AE11" s="355" t="str">
        <f>登记表!M73</f>
        <v>入院第2次</v>
      </c>
      <c r="AF11" s="359" t="str">
        <f>登记表!N73</f>
        <v>ZS1E-Z ID#000080</v>
      </c>
      <c r="AH11" s="570"/>
      <c r="AI11" s="571"/>
      <c r="AJ11" s="571"/>
      <c r="AK11" s="571"/>
      <c r="AL11" s="571"/>
      <c r="AM11" s="571"/>
      <c r="AN11" s="572"/>
      <c r="AO11" s="574"/>
      <c r="AP11" s="574"/>
      <c r="AQ11" s="574"/>
      <c r="AR11" s="574"/>
      <c r="AS11" s="574"/>
      <c r="AT11" s="575"/>
      <c r="AX11" s="387"/>
      <c r="CI11" s="391" t="s">
        <v>2778</v>
      </c>
    </row>
    <row r="12" spans="3:92" ht="16.5" customHeight="1">
      <c r="C12" s="437">
        <v>211</v>
      </c>
      <c r="D12" s="438" t="s">
        <v>44</v>
      </c>
      <c r="E12" s="381">
        <v>244788</v>
      </c>
      <c r="F12" s="354" t="s">
        <v>2754</v>
      </c>
      <c r="G12" s="354"/>
      <c r="H12" s="354" t="s">
        <v>2800</v>
      </c>
      <c r="I12" s="354" t="s">
        <v>2801</v>
      </c>
      <c r="J12" s="354" t="s">
        <v>2798</v>
      </c>
      <c r="K12" s="354">
        <v>1</v>
      </c>
      <c r="L12" s="354"/>
      <c r="M12" s="354"/>
      <c r="N12" s="340">
        <v>1</v>
      </c>
      <c r="O12" s="473"/>
      <c r="P12" s="382"/>
      <c r="Q12" s="382"/>
      <c r="R12" s="398"/>
      <c r="S12" s="382"/>
      <c r="T12" s="382"/>
      <c r="U12" s="382"/>
      <c r="V12" s="382"/>
      <c r="W12" s="382">
        <v>168</v>
      </c>
      <c r="X12" s="383">
        <v>74</v>
      </c>
      <c r="Y12" s="384" t="s">
        <v>2759</v>
      </c>
      <c r="Z12" s="385">
        <v>26468</v>
      </c>
      <c r="AA12" s="384">
        <f>2021-1972+1</f>
        <v>50</v>
      </c>
      <c r="AB12" s="386" t="s">
        <v>2760</v>
      </c>
      <c r="AC12" s="355" t="s">
        <v>2761</v>
      </c>
      <c r="AD12" s="355" t="str">
        <f>登记表!B76</f>
        <v>2021-12-4日， 11:24AM</v>
      </c>
      <c r="AE12" s="355" t="str">
        <f>登记表!M76</f>
        <v>入院第3次</v>
      </c>
      <c r="AF12" s="359" t="str">
        <f>登记表!N76</f>
        <v>ZS1E-Z ID#000083</v>
      </c>
      <c r="AH12" s="570"/>
      <c r="AI12" s="571"/>
      <c r="AJ12" s="571"/>
      <c r="AK12" s="571"/>
      <c r="AL12" s="571"/>
      <c r="AM12" s="571"/>
      <c r="AN12" s="572"/>
      <c r="AO12" s="574"/>
      <c r="AP12" s="574"/>
      <c r="AQ12" s="574"/>
      <c r="AR12" s="574"/>
      <c r="AS12" s="574"/>
      <c r="AT12" s="575"/>
      <c r="AX12" s="387"/>
      <c r="CI12" s="391" t="s">
        <v>2778</v>
      </c>
    </row>
    <row r="13" spans="3:92" ht="16.5" customHeight="1">
      <c r="C13" s="437">
        <v>211</v>
      </c>
      <c r="D13" s="438" t="s">
        <v>44</v>
      </c>
      <c r="E13" s="381">
        <v>244788</v>
      </c>
      <c r="F13" s="354" t="s">
        <v>2754</v>
      </c>
      <c r="G13" s="354"/>
      <c r="H13" s="354" t="s">
        <v>2800</v>
      </c>
      <c r="I13" s="354" t="s">
        <v>2801</v>
      </c>
      <c r="J13" s="354" t="s">
        <v>2798</v>
      </c>
      <c r="K13" s="354">
        <v>1</v>
      </c>
      <c r="L13" s="354"/>
      <c r="M13" s="354"/>
      <c r="N13" s="340">
        <v>1</v>
      </c>
      <c r="O13" s="473"/>
      <c r="P13" s="382"/>
      <c r="Q13" s="382"/>
      <c r="R13" s="398"/>
      <c r="S13" s="382"/>
      <c r="T13" s="382"/>
      <c r="U13" s="382"/>
      <c r="V13" s="382"/>
      <c r="W13" s="382">
        <v>168</v>
      </c>
      <c r="X13" s="383">
        <v>74</v>
      </c>
      <c r="Y13" s="384" t="s">
        <v>2759</v>
      </c>
      <c r="Z13" s="385">
        <v>26468</v>
      </c>
      <c r="AA13" s="384">
        <f>2021-1972+1</f>
        <v>50</v>
      </c>
      <c r="AB13" s="386" t="s">
        <v>2760</v>
      </c>
      <c r="AC13" s="355" t="s">
        <v>2761</v>
      </c>
      <c r="AD13" s="355" t="str">
        <f>登记表!B82</f>
        <v>2021-12-5日， 11:35AM</v>
      </c>
      <c r="AE13" s="355" t="str">
        <f>登记表!M82</f>
        <v>入院第4次</v>
      </c>
      <c r="AF13" s="359" t="str">
        <f>登记表!N82</f>
        <v>ZS1E-Z ID#000089</v>
      </c>
      <c r="AH13" s="570"/>
      <c r="AI13" s="571"/>
      <c r="AJ13" s="571"/>
      <c r="AK13" s="571"/>
      <c r="AL13" s="571"/>
      <c r="AM13" s="571"/>
      <c r="AN13" s="572"/>
      <c r="AO13" s="574"/>
      <c r="AP13" s="574"/>
      <c r="AQ13" s="574"/>
      <c r="AR13" s="574"/>
      <c r="AS13" s="574"/>
      <c r="AT13" s="575"/>
      <c r="AX13" s="387"/>
      <c r="CI13" s="391" t="s">
        <v>2778</v>
      </c>
    </row>
    <row r="14" spans="3:92" ht="102" customHeight="1">
      <c r="C14" s="456">
        <v>22</v>
      </c>
      <c r="D14" s="457" t="s">
        <v>46</v>
      </c>
      <c r="E14" s="381">
        <v>243911</v>
      </c>
      <c r="F14" s="354" t="s">
        <v>2754</v>
      </c>
      <c r="G14" s="354"/>
      <c r="H14" s="354" t="s">
        <v>2803</v>
      </c>
      <c r="I14" s="354" t="s">
        <v>2801</v>
      </c>
      <c r="J14" s="354" t="s">
        <v>2804</v>
      </c>
      <c r="K14" s="354">
        <v>1</v>
      </c>
      <c r="L14" s="354"/>
      <c r="M14" s="354"/>
      <c r="N14" s="340">
        <v>1</v>
      </c>
      <c r="O14" s="473">
        <v>1</v>
      </c>
      <c r="P14" s="382"/>
      <c r="Q14" s="382"/>
      <c r="R14" s="398"/>
      <c r="S14" s="382"/>
      <c r="T14" s="382"/>
      <c r="U14" s="382"/>
      <c r="V14" s="382"/>
      <c r="W14" s="382">
        <v>150</v>
      </c>
      <c r="X14" s="383">
        <v>52</v>
      </c>
      <c r="Y14" s="384" t="s">
        <v>2786</v>
      </c>
      <c r="Z14" s="385">
        <v>24407</v>
      </c>
      <c r="AA14" s="384">
        <f>2021-1966+1</f>
        <v>56</v>
      </c>
      <c r="AB14" s="386" t="s">
        <v>2760</v>
      </c>
      <c r="AC14" s="355" t="s">
        <v>2761</v>
      </c>
      <c r="AD14" s="355" t="str">
        <f>登记表!B74</f>
        <v>2021-12-4日， 11:10AM</v>
      </c>
      <c r="AE14" s="355" t="str">
        <f>登记表!M74</f>
        <v>入院第1次</v>
      </c>
      <c r="AF14" s="359" t="str">
        <f>登记表!N74</f>
        <v>ZS1E-Z ID#000081</v>
      </c>
      <c r="AH14" s="570">
        <v>44532</v>
      </c>
      <c r="AI14" s="571" t="s">
        <v>3025</v>
      </c>
      <c r="AJ14" s="571" t="s">
        <v>3025</v>
      </c>
      <c r="AK14" s="571" t="s">
        <v>3025</v>
      </c>
      <c r="AL14" s="571" t="s">
        <v>3025</v>
      </c>
      <c r="AM14" s="571" t="s">
        <v>3025</v>
      </c>
      <c r="AN14" s="572" t="s">
        <v>3025</v>
      </c>
      <c r="AO14" s="573">
        <v>8.5</v>
      </c>
      <c r="AP14" s="573">
        <v>1.65</v>
      </c>
      <c r="AQ14" s="573">
        <v>1.35</v>
      </c>
      <c r="AR14" s="573">
        <v>0.4</v>
      </c>
      <c r="AS14" s="573">
        <v>14.69</v>
      </c>
      <c r="AT14" s="587">
        <v>24.17</v>
      </c>
      <c r="BI14" s="387">
        <v>44533</v>
      </c>
      <c r="BJ14" s="355" t="s">
        <v>2787</v>
      </c>
      <c r="BK14" s="355" t="s">
        <v>2787</v>
      </c>
      <c r="BL14" s="355" t="s">
        <v>2787</v>
      </c>
      <c r="BM14" s="355" t="s">
        <v>2787</v>
      </c>
      <c r="BN14" s="355" t="s">
        <v>2787</v>
      </c>
      <c r="BO14" s="388" t="s">
        <v>2805</v>
      </c>
      <c r="BP14" s="355" t="s">
        <v>2787</v>
      </c>
      <c r="CD14" s="389" t="s">
        <v>1950</v>
      </c>
      <c r="CE14" s="390" t="s">
        <v>2806</v>
      </c>
      <c r="CI14" s="391" t="s">
        <v>2778</v>
      </c>
    </row>
    <row r="15" spans="3:92" ht="16.5" customHeight="1">
      <c r="C15" s="437">
        <v>22</v>
      </c>
      <c r="D15" s="438" t="s">
        <v>46</v>
      </c>
      <c r="E15" s="381">
        <v>243911</v>
      </c>
      <c r="F15" s="354" t="s">
        <v>2754</v>
      </c>
      <c r="G15" s="354"/>
      <c r="H15" s="354" t="s">
        <v>2803</v>
      </c>
      <c r="I15" s="354" t="s">
        <v>2801</v>
      </c>
      <c r="J15" s="354" t="s">
        <v>2804</v>
      </c>
      <c r="K15" s="354">
        <v>1</v>
      </c>
      <c r="L15" s="354"/>
      <c r="M15" s="354"/>
      <c r="N15" s="340">
        <v>1</v>
      </c>
      <c r="O15" s="473"/>
      <c r="P15" s="382"/>
      <c r="Q15" s="382"/>
      <c r="R15" s="398"/>
      <c r="S15" s="382"/>
      <c r="T15" s="382"/>
      <c r="U15" s="382"/>
      <c r="V15" s="382"/>
      <c r="W15" s="382">
        <v>150</v>
      </c>
      <c r="X15" s="383">
        <v>52</v>
      </c>
      <c r="Y15" s="384" t="s">
        <v>2786</v>
      </c>
      <c r="Z15" s="385">
        <v>24407</v>
      </c>
      <c r="AA15" s="384">
        <f t="shared" ref="AA15:AA156" si="0">2021-1966+1</f>
        <v>56</v>
      </c>
      <c r="AB15" s="386" t="s">
        <v>2760</v>
      </c>
      <c r="AC15" s="355" t="s">
        <v>2761</v>
      </c>
      <c r="AD15" s="355" t="str">
        <f>登记表!B81</f>
        <v>2021-12-5日， 11:15AM</v>
      </c>
      <c r="AE15" s="355" t="str">
        <f>登记表!M81</f>
        <v>入院第2次</v>
      </c>
      <c r="AF15" s="359" t="str">
        <f>登记表!N81</f>
        <v>ZS1E-Z ID#000088</v>
      </c>
      <c r="AH15" s="570"/>
      <c r="AI15" s="571"/>
      <c r="AJ15" s="571"/>
      <c r="AK15" s="571"/>
      <c r="AL15" s="571"/>
      <c r="AM15" s="571"/>
      <c r="AN15" s="572"/>
      <c r="AO15" s="574"/>
      <c r="AP15" s="574"/>
      <c r="AQ15" s="574"/>
      <c r="AR15" s="574"/>
      <c r="AS15" s="574"/>
      <c r="AT15" s="575"/>
      <c r="BI15" s="387"/>
      <c r="BO15" s="388"/>
      <c r="CI15" s="391" t="s">
        <v>2778</v>
      </c>
    </row>
    <row r="16" spans="3:92" ht="16.5" customHeight="1">
      <c r="C16" s="437">
        <v>22</v>
      </c>
      <c r="D16" s="438" t="s">
        <v>46</v>
      </c>
      <c r="E16" s="381">
        <v>243911</v>
      </c>
      <c r="F16" s="354" t="s">
        <v>2754</v>
      </c>
      <c r="G16" s="354"/>
      <c r="H16" s="354" t="s">
        <v>2803</v>
      </c>
      <c r="I16" s="354" t="s">
        <v>2801</v>
      </c>
      <c r="J16" s="354" t="s">
        <v>2804</v>
      </c>
      <c r="K16" s="354">
        <v>1</v>
      </c>
      <c r="L16" s="354"/>
      <c r="M16" s="354"/>
      <c r="N16" s="340">
        <v>1</v>
      </c>
      <c r="O16" s="473"/>
      <c r="P16" s="382"/>
      <c r="Q16" s="382"/>
      <c r="R16" s="398"/>
      <c r="S16" s="382"/>
      <c r="T16" s="382"/>
      <c r="U16" s="382"/>
      <c r="V16" s="382"/>
      <c r="W16" s="382">
        <v>150</v>
      </c>
      <c r="X16" s="383">
        <v>52</v>
      </c>
      <c r="Y16" s="384" t="s">
        <v>2786</v>
      </c>
      <c r="Z16" s="385">
        <v>24407</v>
      </c>
      <c r="AA16" s="384">
        <f t="shared" si="0"/>
        <v>56</v>
      </c>
      <c r="AB16" s="386" t="s">
        <v>2760</v>
      </c>
      <c r="AC16" s="355" t="s">
        <v>2761</v>
      </c>
      <c r="AD16" s="355" t="str">
        <f>登记表!B106</f>
        <v>2021-12-7日， 7:30AM</v>
      </c>
      <c r="AE16" s="355" t="str">
        <f>登记表!M106</f>
        <v>入院第4次</v>
      </c>
      <c r="AF16" s="359" t="str">
        <f>登记表!N106</f>
        <v>ZS1E-Z ID#000048</v>
      </c>
      <c r="AH16" s="570"/>
      <c r="AI16" s="571"/>
      <c r="AJ16" s="571"/>
      <c r="AK16" s="571"/>
      <c r="AL16" s="571"/>
      <c r="AM16" s="571"/>
      <c r="AN16" s="572"/>
      <c r="AO16" s="574"/>
      <c r="AP16" s="574"/>
      <c r="AQ16" s="574"/>
      <c r="AR16" s="574"/>
      <c r="AS16" s="574"/>
      <c r="AT16" s="575"/>
      <c r="BI16" s="387"/>
      <c r="BO16" s="388"/>
      <c r="CI16" s="391" t="s">
        <v>2778</v>
      </c>
    </row>
    <row r="17" spans="3:87" ht="16.5" customHeight="1">
      <c r="C17" s="456">
        <v>388</v>
      </c>
      <c r="D17" s="457" t="s">
        <v>54</v>
      </c>
      <c r="E17" s="381">
        <v>244872</v>
      </c>
      <c r="F17" s="354" t="s">
        <v>2808</v>
      </c>
      <c r="G17" s="354"/>
      <c r="H17" s="354"/>
      <c r="I17" s="354" t="s">
        <v>2813</v>
      </c>
      <c r="J17" s="354" t="s">
        <v>2705</v>
      </c>
      <c r="K17" s="354">
        <v>1</v>
      </c>
      <c r="L17" s="354"/>
      <c r="M17" s="354"/>
      <c r="N17" s="340">
        <v>1</v>
      </c>
      <c r="O17" s="473"/>
      <c r="P17" s="382"/>
      <c r="Q17" s="382"/>
      <c r="R17" s="398"/>
      <c r="S17" s="382"/>
      <c r="T17" s="382"/>
      <c r="U17" s="382"/>
      <c r="V17" s="382"/>
      <c r="W17" s="382">
        <v>155</v>
      </c>
      <c r="X17" s="383">
        <v>73</v>
      </c>
      <c r="Y17" s="384" t="s">
        <v>2786</v>
      </c>
      <c r="Z17" s="385">
        <v>24153</v>
      </c>
      <c r="AA17" s="384">
        <f t="shared" ref="AA17:AA155" si="1">2021-1966+1</f>
        <v>56</v>
      </c>
      <c r="AB17" s="386" t="s">
        <v>2760</v>
      </c>
      <c r="AC17" s="355" t="s">
        <v>2761</v>
      </c>
      <c r="AD17" s="355" t="str">
        <f>登记表!B105</f>
        <v>2021-12-7日， 7:26AM</v>
      </c>
      <c r="AE17" s="355" t="str">
        <f>登记表!M105</f>
        <v>入院第2天</v>
      </c>
      <c r="AF17" s="359" t="str">
        <f>登记表!N105</f>
        <v>ZS1E-Z ID#000047</v>
      </c>
      <c r="AH17" s="570">
        <v>44535</v>
      </c>
      <c r="AI17" s="571" t="s">
        <v>3025</v>
      </c>
      <c r="AJ17" s="571" t="s">
        <v>3025</v>
      </c>
      <c r="AK17" s="571" t="s">
        <v>3025</v>
      </c>
      <c r="AL17" s="571" t="s">
        <v>3025</v>
      </c>
      <c r="AM17" s="571" t="s">
        <v>3025</v>
      </c>
      <c r="AN17" s="572" t="s">
        <v>3025</v>
      </c>
      <c r="AO17" s="573">
        <v>14</v>
      </c>
      <c r="AP17" s="573">
        <v>0.93</v>
      </c>
      <c r="AQ17" s="573">
        <v>1.8</v>
      </c>
      <c r="AR17" s="573">
        <v>0.5</v>
      </c>
      <c r="AS17" s="573">
        <v>11.25</v>
      </c>
      <c r="AT17" s="587">
        <v>36.57</v>
      </c>
      <c r="BI17" s="387"/>
      <c r="CI17" s="391" t="s">
        <v>2812</v>
      </c>
    </row>
    <row r="18" spans="3:87" ht="16.5" customHeight="1">
      <c r="C18" s="437">
        <v>388</v>
      </c>
      <c r="D18" s="438" t="s">
        <v>54</v>
      </c>
      <c r="E18" s="381">
        <v>244872</v>
      </c>
      <c r="F18" s="354" t="s">
        <v>2808</v>
      </c>
      <c r="G18" s="354"/>
      <c r="H18" s="354"/>
      <c r="I18" s="354" t="s">
        <v>2813</v>
      </c>
      <c r="J18" s="354" t="s">
        <v>2705</v>
      </c>
      <c r="K18" s="354">
        <v>1</v>
      </c>
      <c r="L18" s="354"/>
      <c r="M18" s="354"/>
      <c r="N18" s="340">
        <v>1</v>
      </c>
      <c r="O18" s="473"/>
      <c r="P18" s="382"/>
      <c r="Q18" s="382"/>
      <c r="R18" s="398"/>
      <c r="S18" s="382"/>
      <c r="T18" s="382"/>
      <c r="U18" s="382"/>
      <c r="V18" s="382"/>
      <c r="W18" s="382">
        <v>155</v>
      </c>
      <c r="X18" s="383">
        <v>73</v>
      </c>
      <c r="Y18" s="384" t="s">
        <v>2786</v>
      </c>
      <c r="Z18" s="385">
        <v>24153</v>
      </c>
      <c r="AA18" s="384">
        <f t="shared" si="1"/>
        <v>56</v>
      </c>
      <c r="AB18" s="386" t="s">
        <v>2760</v>
      </c>
      <c r="AC18" s="355" t="s">
        <v>2761</v>
      </c>
      <c r="AD18" s="355" t="str">
        <f>登记表!B114</f>
        <v>2021-12-8日， 11:41AM</v>
      </c>
      <c r="AE18" s="355" t="str">
        <f>登记表!M114</f>
        <v>入院第3天</v>
      </c>
      <c r="AF18" s="359" t="str">
        <f>登记表!N114</f>
        <v>ZS1E-Z ID#000096</v>
      </c>
      <c r="AH18" s="570"/>
      <c r="AI18" s="571"/>
      <c r="AJ18" s="571"/>
      <c r="AK18" s="571"/>
      <c r="AL18" s="571"/>
      <c r="AM18" s="571"/>
      <c r="AN18" s="572"/>
      <c r="AO18" s="574"/>
      <c r="AP18" s="574"/>
      <c r="AQ18" s="574"/>
      <c r="AR18" s="574"/>
      <c r="AS18" s="574"/>
      <c r="AT18" s="575"/>
      <c r="BI18" s="387"/>
      <c r="CI18" s="391" t="s">
        <v>2812</v>
      </c>
    </row>
    <row r="19" spans="3:87" ht="16.5" customHeight="1">
      <c r="C19" s="437">
        <v>388</v>
      </c>
      <c r="D19" s="438" t="s">
        <v>54</v>
      </c>
      <c r="E19" s="381">
        <v>244872</v>
      </c>
      <c r="F19" s="354" t="s">
        <v>2808</v>
      </c>
      <c r="G19" s="354"/>
      <c r="H19" s="354"/>
      <c r="I19" s="354" t="s">
        <v>2813</v>
      </c>
      <c r="J19" s="354" t="s">
        <v>2705</v>
      </c>
      <c r="K19" s="354">
        <v>1</v>
      </c>
      <c r="L19" s="354"/>
      <c r="M19" s="354"/>
      <c r="N19" s="340">
        <v>1</v>
      </c>
      <c r="O19" s="473"/>
      <c r="P19" s="382"/>
      <c r="Q19" s="382"/>
      <c r="R19" s="398"/>
      <c r="S19" s="382"/>
      <c r="T19" s="382"/>
      <c r="U19" s="382"/>
      <c r="V19" s="382"/>
      <c r="W19" s="382">
        <v>155</v>
      </c>
      <c r="X19" s="383">
        <v>73</v>
      </c>
      <c r="Y19" s="384" t="s">
        <v>2786</v>
      </c>
      <c r="Z19" s="385">
        <v>24153</v>
      </c>
      <c r="AA19" s="384">
        <f t="shared" si="1"/>
        <v>56</v>
      </c>
      <c r="AB19" s="386" t="s">
        <v>2760</v>
      </c>
      <c r="AC19" s="355" t="s">
        <v>2761</v>
      </c>
      <c r="AD19" s="355" t="str">
        <f>登记表!B122</f>
        <v>2021-12-10日， 11:04AM</v>
      </c>
      <c r="AE19" s="355" t="str">
        <f>登记表!M122</f>
        <v>入院第5天（第4次）</v>
      </c>
      <c r="AF19" s="359" t="str">
        <f>登记表!N122</f>
        <v>ZS1E-Z ID#000061</v>
      </c>
      <c r="AH19" s="570"/>
      <c r="AI19" s="571"/>
      <c r="AJ19" s="571"/>
      <c r="AK19" s="571"/>
      <c r="AL19" s="571"/>
      <c r="AM19" s="571"/>
      <c r="AN19" s="572"/>
      <c r="AO19" s="574"/>
      <c r="AP19" s="574"/>
      <c r="AQ19" s="574"/>
      <c r="AR19" s="574"/>
      <c r="AS19" s="574"/>
      <c r="AT19" s="575"/>
      <c r="BI19" s="387"/>
      <c r="CI19" s="391" t="s">
        <v>2812</v>
      </c>
    </row>
    <row r="20" spans="3:87" ht="16.5" customHeight="1">
      <c r="C20" s="437">
        <v>388</v>
      </c>
      <c r="D20" s="438" t="s">
        <v>54</v>
      </c>
      <c r="E20" s="381">
        <v>244872</v>
      </c>
      <c r="F20" s="354" t="s">
        <v>2808</v>
      </c>
      <c r="G20" s="354"/>
      <c r="H20" s="354"/>
      <c r="I20" s="354" t="s">
        <v>2813</v>
      </c>
      <c r="J20" s="354" t="s">
        <v>2705</v>
      </c>
      <c r="K20" s="354">
        <v>1</v>
      </c>
      <c r="L20" s="354"/>
      <c r="M20" s="354"/>
      <c r="N20" s="340">
        <v>1</v>
      </c>
      <c r="O20" s="473"/>
      <c r="P20" s="382"/>
      <c r="Q20" s="382"/>
      <c r="R20" s="398"/>
      <c r="S20" s="382"/>
      <c r="T20" s="382"/>
      <c r="U20" s="382"/>
      <c r="V20" s="382"/>
      <c r="W20" s="382">
        <v>155</v>
      </c>
      <c r="X20" s="383">
        <v>73</v>
      </c>
      <c r="Y20" s="384" t="s">
        <v>2786</v>
      </c>
      <c r="Z20" s="385">
        <v>24153</v>
      </c>
      <c r="AA20" s="384">
        <f t="shared" si="1"/>
        <v>56</v>
      </c>
      <c r="AB20" s="386" t="s">
        <v>2760</v>
      </c>
      <c r="AC20" s="355" t="s">
        <v>2761</v>
      </c>
      <c r="AD20" s="355" t="str">
        <f>登记表!B128</f>
        <v>2021-12-11日，7:30AM</v>
      </c>
      <c r="AE20" s="355" t="str">
        <f>登记表!M128</f>
        <v>入院第6天（第5次）</v>
      </c>
      <c r="AF20" s="359" t="str">
        <f>登记表!N128</f>
        <v>ZS1E-Z ID#000067</v>
      </c>
      <c r="AH20" s="570"/>
      <c r="AI20" s="571"/>
      <c r="AJ20" s="571"/>
      <c r="AK20" s="571"/>
      <c r="AL20" s="571"/>
      <c r="AM20" s="571"/>
      <c r="AN20" s="572"/>
      <c r="AO20" s="574"/>
      <c r="AP20" s="574"/>
      <c r="AQ20" s="574"/>
      <c r="AR20" s="574"/>
      <c r="AS20" s="574"/>
      <c r="AT20" s="575"/>
      <c r="BI20" s="387"/>
      <c r="CI20" s="391" t="s">
        <v>2812</v>
      </c>
    </row>
    <row r="21" spans="3:87" ht="16.5" customHeight="1">
      <c r="C21" s="437">
        <v>388</v>
      </c>
      <c r="D21" s="438" t="s">
        <v>54</v>
      </c>
      <c r="E21" s="381">
        <v>244872</v>
      </c>
      <c r="F21" s="354" t="s">
        <v>2808</v>
      </c>
      <c r="G21" s="354"/>
      <c r="H21" s="354"/>
      <c r="I21" s="354" t="s">
        <v>2813</v>
      </c>
      <c r="J21" s="354" t="s">
        <v>2705</v>
      </c>
      <c r="K21" s="354">
        <v>1</v>
      </c>
      <c r="L21" s="354"/>
      <c r="M21" s="354"/>
      <c r="N21" s="340">
        <v>1</v>
      </c>
      <c r="O21" s="473"/>
      <c r="P21" s="382"/>
      <c r="Q21" s="382"/>
      <c r="R21" s="398"/>
      <c r="S21" s="382"/>
      <c r="T21" s="382"/>
      <c r="U21" s="382"/>
      <c r="V21" s="382"/>
      <c r="W21" s="382">
        <v>155</v>
      </c>
      <c r="X21" s="383">
        <v>73</v>
      </c>
      <c r="Y21" s="384" t="s">
        <v>2786</v>
      </c>
      <c r="Z21" s="385">
        <v>24153</v>
      </c>
      <c r="AA21" s="384">
        <f t="shared" si="1"/>
        <v>56</v>
      </c>
      <c r="AB21" s="386" t="s">
        <v>2760</v>
      </c>
      <c r="AC21" s="355" t="s">
        <v>2761</v>
      </c>
      <c r="AD21" s="355" t="str">
        <f>登记表!B130</f>
        <v>2021-12-12日，11:00AM</v>
      </c>
      <c r="AE21" s="355" t="str">
        <f>登记表!M130</f>
        <v>入院第6天（第6次）</v>
      </c>
      <c r="AF21" s="359" t="str">
        <f>登记表!N130</f>
        <v>ZS1E-Z ID#000069</v>
      </c>
      <c r="AH21" s="570"/>
      <c r="AI21" s="571"/>
      <c r="AJ21" s="571"/>
      <c r="AK21" s="571"/>
      <c r="AL21" s="571"/>
      <c r="AM21" s="571" t="s">
        <v>3011</v>
      </c>
      <c r="AN21" s="572"/>
      <c r="AO21" s="574"/>
      <c r="AP21" s="574"/>
      <c r="AQ21" s="574"/>
      <c r="AR21" s="574"/>
      <c r="AS21" s="574" t="s">
        <v>3011</v>
      </c>
      <c r="AT21" s="575"/>
      <c r="BI21" s="387"/>
      <c r="CI21" s="391" t="s">
        <v>2812</v>
      </c>
    </row>
    <row r="22" spans="3:87" ht="25.5" customHeight="1">
      <c r="C22" s="437">
        <v>388</v>
      </c>
      <c r="D22" s="438" t="s">
        <v>54</v>
      </c>
      <c r="E22" s="381">
        <v>244872</v>
      </c>
      <c r="F22" s="354" t="s">
        <v>2808</v>
      </c>
      <c r="G22" s="354"/>
      <c r="H22" s="354"/>
      <c r="I22" s="354" t="s">
        <v>2813</v>
      </c>
      <c r="J22" s="354" t="s">
        <v>2705</v>
      </c>
      <c r="K22" s="354">
        <v>1</v>
      </c>
      <c r="L22" s="354"/>
      <c r="M22" s="354"/>
      <c r="N22" s="340">
        <v>1</v>
      </c>
      <c r="O22" s="473"/>
      <c r="P22" s="382"/>
      <c r="Q22" s="382"/>
      <c r="R22" s="398"/>
      <c r="S22" s="382"/>
      <c r="T22" s="382"/>
      <c r="U22" s="382"/>
      <c r="V22" s="382"/>
      <c r="W22" s="382">
        <v>155</v>
      </c>
      <c r="X22" s="383">
        <v>73</v>
      </c>
      <c r="Y22" s="384" t="s">
        <v>2786</v>
      </c>
      <c r="Z22" s="385">
        <v>24153</v>
      </c>
      <c r="AA22" s="384">
        <f t="shared" si="1"/>
        <v>56</v>
      </c>
      <c r="AB22" s="386" t="s">
        <v>2760</v>
      </c>
      <c r="AC22" s="355" t="s">
        <v>2761</v>
      </c>
      <c r="AD22" s="355" t="str">
        <f>登记表!B139</f>
        <v>2021-12-13日</v>
      </c>
      <c r="AE22" s="355" t="str">
        <f>登记表!M139</f>
        <v>入院第7天（第7次）</v>
      </c>
      <c r="AF22" s="359" t="str">
        <f>登记表!N139</f>
        <v>ZS1E-M ID#000089 （标签贴错成门诊的了）</v>
      </c>
      <c r="AH22" s="570"/>
      <c r="AI22" s="571"/>
      <c r="AJ22" s="571"/>
      <c r="AK22" s="571"/>
      <c r="AL22" s="571"/>
      <c r="AM22" s="571"/>
      <c r="AN22" s="572"/>
      <c r="AO22" s="574"/>
      <c r="AP22" s="574"/>
      <c r="AQ22" s="574"/>
      <c r="AR22" s="574"/>
      <c r="AS22" s="574"/>
      <c r="AT22" s="575"/>
      <c r="BI22" s="387"/>
      <c r="CI22" s="391" t="s">
        <v>2812</v>
      </c>
    </row>
    <row r="23" spans="3:87" ht="16.5" customHeight="1">
      <c r="C23" s="456">
        <v>201</v>
      </c>
      <c r="D23" s="457" t="s">
        <v>52</v>
      </c>
      <c r="E23" s="381">
        <v>244877</v>
      </c>
      <c r="F23" s="354" t="s">
        <v>2754</v>
      </c>
      <c r="G23" s="354"/>
      <c r="H23" s="354"/>
      <c r="I23" s="354" t="s">
        <v>2820</v>
      </c>
      <c r="J23" s="354" t="s">
        <v>2821</v>
      </c>
      <c r="K23" s="354">
        <v>1</v>
      </c>
      <c r="L23" s="354"/>
      <c r="M23" s="354"/>
      <c r="N23" s="340">
        <v>1</v>
      </c>
      <c r="O23" s="473"/>
      <c r="P23" s="382"/>
      <c r="Q23" s="382"/>
      <c r="R23" s="398"/>
      <c r="S23" s="382"/>
      <c r="T23" s="382"/>
      <c r="U23" s="382"/>
      <c r="V23" s="382"/>
      <c r="W23" s="382">
        <v>176</v>
      </c>
      <c r="X23" s="383">
        <v>76.5</v>
      </c>
      <c r="Y23" s="384" t="s">
        <v>2759</v>
      </c>
      <c r="Z23" s="385">
        <v>23399</v>
      </c>
      <c r="AA23" s="384">
        <f>2021-1964+1</f>
        <v>58</v>
      </c>
      <c r="AB23" s="386" t="s">
        <v>2822</v>
      </c>
      <c r="AC23" s="355" t="s">
        <v>2761</v>
      </c>
      <c r="AD23" s="355" t="str">
        <f>登记表!B109</f>
        <v>2021-12-7日， 7:46AM</v>
      </c>
      <c r="AE23" s="355" t="str">
        <f>登记表!M109</f>
        <v>入院第2天</v>
      </c>
      <c r="AF23" s="359" t="str">
        <f>登记表!N109</f>
        <v>ZS1E-Z ID#000052</v>
      </c>
      <c r="AH23" s="570">
        <v>44535</v>
      </c>
      <c r="AI23" s="571" t="s">
        <v>3025</v>
      </c>
      <c r="AJ23" s="571" t="s">
        <v>3025</v>
      </c>
      <c r="AK23" s="571" t="s">
        <v>3025</v>
      </c>
      <c r="AL23" s="571" t="s">
        <v>3025</v>
      </c>
      <c r="AM23" s="571" t="s">
        <v>3025</v>
      </c>
      <c r="AN23" s="572" t="s">
        <v>3025</v>
      </c>
      <c r="AO23" s="573">
        <v>10.199999999999999</v>
      </c>
      <c r="AP23" s="573">
        <v>2.54</v>
      </c>
      <c r="AQ23" s="573">
        <v>2.2999999999999998</v>
      </c>
      <c r="AR23" s="573">
        <v>0.7</v>
      </c>
      <c r="AS23" s="573">
        <v>22.65</v>
      </c>
      <c r="AT23" s="587">
        <v>35.1</v>
      </c>
      <c r="AX23" s="387"/>
      <c r="BC23" s="388"/>
      <c r="CI23" s="391" t="s">
        <v>2778</v>
      </c>
    </row>
    <row r="24" spans="3:87" ht="16.5" customHeight="1">
      <c r="C24" s="437">
        <v>201</v>
      </c>
      <c r="D24" s="438" t="s">
        <v>52</v>
      </c>
      <c r="E24" s="381">
        <v>244877</v>
      </c>
      <c r="F24" s="354" t="s">
        <v>2754</v>
      </c>
      <c r="G24" s="354"/>
      <c r="H24" s="354"/>
      <c r="I24" s="354" t="s">
        <v>2820</v>
      </c>
      <c r="J24" s="354" t="s">
        <v>2821</v>
      </c>
      <c r="K24" s="354">
        <v>1</v>
      </c>
      <c r="L24" s="354"/>
      <c r="M24" s="354"/>
      <c r="N24" s="340">
        <v>1</v>
      </c>
      <c r="O24" s="473"/>
      <c r="P24" s="382"/>
      <c r="Q24" s="382"/>
      <c r="R24" s="398"/>
      <c r="S24" s="382"/>
      <c r="T24" s="382"/>
      <c r="U24" s="382"/>
      <c r="V24" s="382"/>
      <c r="W24" s="382">
        <v>176</v>
      </c>
      <c r="X24" s="383">
        <v>76.5</v>
      </c>
      <c r="Y24" s="384" t="s">
        <v>2759</v>
      </c>
      <c r="Z24" s="385">
        <v>23399</v>
      </c>
      <c r="AA24" s="384">
        <f>2021-1964+1</f>
        <v>58</v>
      </c>
      <c r="AB24" s="386" t="s">
        <v>2823</v>
      </c>
      <c r="AC24" s="355" t="s">
        <v>2761</v>
      </c>
      <c r="AD24" s="355" t="str">
        <f>登记表!B111</f>
        <v>2021-12-8日， 11:10AM</v>
      </c>
      <c r="AE24" s="355" t="str">
        <f>登记表!M111</f>
        <v>入院第3天</v>
      </c>
      <c r="AF24" s="359" t="str">
        <f>登记表!N111</f>
        <v>ZS1E-Z ID#000053</v>
      </c>
      <c r="AH24" s="570"/>
      <c r="AI24" s="571"/>
      <c r="AJ24" s="571"/>
      <c r="AK24" s="571"/>
      <c r="AL24" s="571"/>
      <c r="AM24" s="571"/>
      <c r="AN24" s="572"/>
      <c r="AO24" s="574"/>
      <c r="AP24" s="574"/>
      <c r="AQ24" s="574"/>
      <c r="AR24" s="574"/>
      <c r="AS24" s="574"/>
      <c r="AT24" s="575"/>
      <c r="AX24" s="387"/>
      <c r="BC24" s="388"/>
      <c r="CI24" s="391" t="s">
        <v>2778</v>
      </c>
    </row>
    <row r="25" spans="3:87" ht="16.5" customHeight="1">
      <c r="C25" s="437">
        <v>201</v>
      </c>
      <c r="D25" s="438" t="s">
        <v>52</v>
      </c>
      <c r="E25" s="381">
        <v>244877</v>
      </c>
      <c r="F25" s="354" t="s">
        <v>2754</v>
      </c>
      <c r="G25" s="354"/>
      <c r="H25" s="354"/>
      <c r="I25" s="354" t="s">
        <v>2820</v>
      </c>
      <c r="J25" s="354" t="s">
        <v>2821</v>
      </c>
      <c r="K25" s="354">
        <v>1</v>
      </c>
      <c r="L25" s="354"/>
      <c r="M25" s="354"/>
      <c r="N25" s="340">
        <v>1</v>
      </c>
      <c r="O25" s="473"/>
      <c r="P25" s="382"/>
      <c r="Q25" s="382"/>
      <c r="R25" s="398"/>
      <c r="S25" s="382"/>
      <c r="T25" s="382"/>
      <c r="U25" s="382"/>
      <c r="V25" s="382"/>
      <c r="W25" s="382">
        <v>176</v>
      </c>
      <c r="X25" s="383">
        <v>76.5</v>
      </c>
      <c r="Y25" s="384" t="s">
        <v>2759</v>
      </c>
      <c r="Z25" s="385">
        <v>23399</v>
      </c>
      <c r="AA25" s="384">
        <f>2021-1964+1</f>
        <v>58</v>
      </c>
      <c r="AB25" s="386" t="s">
        <v>2823</v>
      </c>
      <c r="AC25" s="355" t="s">
        <v>2761</v>
      </c>
      <c r="AD25" s="355" t="str">
        <f>登记表!B117</f>
        <v>2021-12-9日， 11:30AM</v>
      </c>
      <c r="AE25" s="355" t="str">
        <f>登记表!M117</f>
        <v>入院第4天</v>
      </c>
      <c r="AF25" s="359" t="str">
        <f>登记表!N117</f>
        <v>ZS1E-Z ID#000057</v>
      </c>
      <c r="AH25" s="570"/>
      <c r="AI25" s="571"/>
      <c r="AJ25" s="571"/>
      <c r="AK25" s="571"/>
      <c r="AL25" s="571"/>
      <c r="AM25" s="571"/>
      <c r="AN25" s="572"/>
      <c r="AO25" s="574"/>
      <c r="AP25" s="574"/>
      <c r="AQ25" s="574"/>
      <c r="AR25" s="574"/>
      <c r="AS25" s="574"/>
      <c r="AT25" s="575"/>
      <c r="AX25" s="387"/>
      <c r="BC25" s="388"/>
      <c r="CI25" s="391" t="s">
        <v>2778</v>
      </c>
    </row>
    <row r="26" spans="3:87" ht="16.5" customHeight="1">
      <c r="C26" s="454">
        <v>351</v>
      </c>
      <c r="D26" s="455" t="s">
        <v>56</v>
      </c>
      <c r="E26" s="354">
        <f>患者住院序列!F30</f>
        <v>244909</v>
      </c>
      <c r="F26" s="354" t="s">
        <v>2754</v>
      </c>
      <c r="G26" s="354"/>
      <c r="H26" s="354"/>
      <c r="I26" s="354" t="s">
        <v>2820</v>
      </c>
      <c r="J26" s="354" t="s">
        <v>2824</v>
      </c>
      <c r="K26" s="354">
        <v>1</v>
      </c>
      <c r="L26" s="354"/>
      <c r="M26" s="354"/>
      <c r="N26" s="340">
        <v>1</v>
      </c>
      <c r="O26" s="473">
        <v>1</v>
      </c>
      <c r="P26" s="382"/>
      <c r="Q26" s="382"/>
      <c r="R26" s="398"/>
      <c r="S26" s="382"/>
      <c r="T26" s="382"/>
      <c r="U26" s="382"/>
      <c r="V26" s="382"/>
      <c r="W26" s="382">
        <v>150</v>
      </c>
      <c r="X26" s="383">
        <v>54</v>
      </c>
      <c r="Y26" s="384" t="s">
        <v>2786</v>
      </c>
      <c r="Z26" s="385">
        <v>15510</v>
      </c>
      <c r="AA26" s="384">
        <f t="shared" ref="AA26:AA34" si="2">2021-1942+1</f>
        <v>80</v>
      </c>
      <c r="AB26" s="386" t="s">
        <v>2760</v>
      </c>
      <c r="AC26" s="355" t="s">
        <v>2761</v>
      </c>
      <c r="AD26" s="355" t="str">
        <f>登记表!B102</f>
        <v>2021-12-6日， 17:01AM</v>
      </c>
      <c r="AE26" s="355" t="str">
        <f>登记表!M102</f>
        <v>入院当天</v>
      </c>
      <c r="AF26" s="359" t="str">
        <f>登记表!N102</f>
        <v>ZS1E-Z ID#000044</v>
      </c>
      <c r="AH26" s="570">
        <v>44536</v>
      </c>
      <c r="AI26" s="571" t="s">
        <v>3025</v>
      </c>
      <c r="AJ26" s="571" t="s">
        <v>3025</v>
      </c>
      <c r="AK26" s="571" t="s">
        <v>3025</v>
      </c>
      <c r="AL26" s="571" t="s">
        <v>3025</v>
      </c>
      <c r="AM26" s="571" t="s">
        <v>3025</v>
      </c>
      <c r="AN26" s="572" t="s">
        <v>3025</v>
      </c>
      <c r="AO26" s="573">
        <v>10.3</v>
      </c>
      <c r="AP26" s="573">
        <v>2.42</v>
      </c>
      <c r="AQ26" s="573">
        <v>2.11</v>
      </c>
      <c r="AR26" s="573">
        <v>0.6</v>
      </c>
      <c r="AS26" s="573">
        <v>13.13</v>
      </c>
      <c r="AT26" s="587">
        <v>40.21</v>
      </c>
      <c r="CD26" s="389" t="s">
        <v>1953</v>
      </c>
      <c r="CE26" s="390" t="s">
        <v>2825</v>
      </c>
      <c r="CI26" s="391" t="s">
        <v>2826</v>
      </c>
    </row>
    <row r="27" spans="3:87" ht="16.5" customHeight="1">
      <c r="C27" s="434">
        <v>351</v>
      </c>
      <c r="D27" s="337" t="s">
        <v>56</v>
      </c>
      <c r="E27" s="354">
        <v>244909</v>
      </c>
      <c r="F27" s="354" t="s">
        <v>2754</v>
      </c>
      <c r="G27" s="354"/>
      <c r="H27" s="354"/>
      <c r="I27" s="354" t="s">
        <v>2820</v>
      </c>
      <c r="J27" s="354" t="s">
        <v>2824</v>
      </c>
      <c r="K27" s="354">
        <v>1</v>
      </c>
      <c r="L27" s="354"/>
      <c r="M27" s="354"/>
      <c r="N27" s="340">
        <v>1</v>
      </c>
      <c r="O27" s="473"/>
      <c r="P27" s="382"/>
      <c r="Q27" s="382"/>
      <c r="R27" s="398"/>
      <c r="S27" s="382"/>
      <c r="T27" s="382"/>
      <c r="U27" s="382"/>
      <c r="V27" s="382"/>
      <c r="W27" s="382">
        <v>150</v>
      </c>
      <c r="X27" s="383">
        <v>54</v>
      </c>
      <c r="Y27" s="384" t="s">
        <v>2786</v>
      </c>
      <c r="Z27" s="385">
        <v>15510</v>
      </c>
      <c r="AA27" s="384">
        <f t="shared" si="2"/>
        <v>80</v>
      </c>
      <c r="AB27" s="386" t="s">
        <v>2760</v>
      </c>
      <c r="AC27" s="355" t="s">
        <v>2761</v>
      </c>
      <c r="AD27" s="355" t="str">
        <f>登记表!B107</f>
        <v>2021-12-7日， 7:35AM</v>
      </c>
      <c r="AE27" s="355" t="str">
        <f>登记表!M107</f>
        <v>入院第1天（应该是第2天第2次了）</v>
      </c>
      <c r="AF27" s="359" t="str">
        <f>登记表!N107</f>
        <v>ZS1E-Z ID#000049</v>
      </c>
      <c r="AH27" s="570"/>
      <c r="AI27" s="571"/>
      <c r="AJ27" s="571"/>
      <c r="AK27" s="571"/>
      <c r="AL27" s="571"/>
      <c r="AM27" s="571"/>
      <c r="AN27" s="572"/>
      <c r="AO27" s="574"/>
      <c r="AP27" s="574"/>
      <c r="AQ27" s="574"/>
      <c r="AR27" s="574"/>
      <c r="AS27" s="574"/>
      <c r="AT27" s="575"/>
      <c r="CI27" s="391" t="s">
        <v>2826</v>
      </c>
    </row>
    <row r="28" spans="3:87" ht="16.5" customHeight="1">
      <c r="C28" s="434">
        <v>351</v>
      </c>
      <c r="D28" s="337" t="s">
        <v>56</v>
      </c>
      <c r="E28" s="354">
        <v>244909</v>
      </c>
      <c r="F28" s="354" t="s">
        <v>2754</v>
      </c>
      <c r="G28" s="354"/>
      <c r="H28" s="354"/>
      <c r="I28" s="354" t="s">
        <v>2820</v>
      </c>
      <c r="J28" s="354" t="s">
        <v>2824</v>
      </c>
      <c r="K28" s="354">
        <v>1</v>
      </c>
      <c r="L28" s="354"/>
      <c r="M28" s="354"/>
      <c r="N28" s="340">
        <v>1</v>
      </c>
      <c r="O28" s="473"/>
      <c r="P28" s="382"/>
      <c r="Q28" s="382"/>
      <c r="R28" s="398"/>
      <c r="S28" s="382"/>
      <c r="T28" s="382"/>
      <c r="U28" s="382"/>
      <c r="V28" s="382"/>
      <c r="W28" s="382">
        <v>150</v>
      </c>
      <c r="X28" s="383">
        <v>54</v>
      </c>
      <c r="Y28" s="384" t="s">
        <v>2786</v>
      </c>
      <c r="Z28" s="385">
        <v>15510</v>
      </c>
      <c r="AA28" s="384">
        <f t="shared" si="2"/>
        <v>80</v>
      </c>
      <c r="AB28" s="386" t="s">
        <v>2760</v>
      </c>
      <c r="AC28" s="355" t="s">
        <v>2761</v>
      </c>
      <c r="AD28" s="355" t="str">
        <f>登记表!B113</f>
        <v>2021-12-8日， 11:18AM</v>
      </c>
      <c r="AE28" s="355" t="str">
        <f>登记表!M113</f>
        <v>入院第3天</v>
      </c>
      <c r="AF28" s="359" t="str">
        <f>登记表!N113</f>
        <v>ZS1E-Z ID#000054</v>
      </c>
      <c r="AH28" s="570"/>
      <c r="AI28" s="571"/>
      <c r="AJ28" s="571"/>
      <c r="AK28" s="571"/>
      <c r="AL28" s="571"/>
      <c r="AM28" s="571"/>
      <c r="AN28" s="572"/>
      <c r="AO28" s="574"/>
      <c r="AP28" s="574"/>
      <c r="AQ28" s="574"/>
      <c r="AR28" s="574"/>
      <c r="AS28" s="574"/>
      <c r="AT28" s="575"/>
      <c r="CI28" s="391" t="s">
        <v>2826</v>
      </c>
    </row>
    <row r="29" spans="3:87" ht="16.5" customHeight="1">
      <c r="C29" s="434">
        <v>351</v>
      </c>
      <c r="D29" s="337" t="s">
        <v>56</v>
      </c>
      <c r="E29" s="354">
        <v>244909</v>
      </c>
      <c r="F29" s="354" t="s">
        <v>2754</v>
      </c>
      <c r="G29" s="354"/>
      <c r="H29" s="354"/>
      <c r="I29" s="354" t="s">
        <v>2820</v>
      </c>
      <c r="J29" s="354" t="s">
        <v>2824</v>
      </c>
      <c r="K29" s="354">
        <v>1</v>
      </c>
      <c r="L29" s="354"/>
      <c r="M29" s="354"/>
      <c r="N29" s="340">
        <v>1</v>
      </c>
      <c r="O29" s="473"/>
      <c r="P29" s="382"/>
      <c r="Q29" s="382"/>
      <c r="R29" s="398"/>
      <c r="S29" s="382"/>
      <c r="T29" s="382"/>
      <c r="U29" s="382"/>
      <c r="V29" s="382"/>
      <c r="W29" s="382">
        <v>150</v>
      </c>
      <c r="X29" s="383">
        <v>54</v>
      </c>
      <c r="Y29" s="384" t="s">
        <v>2786</v>
      </c>
      <c r="Z29" s="385">
        <v>15510</v>
      </c>
      <c r="AA29" s="384">
        <f t="shared" si="2"/>
        <v>80</v>
      </c>
      <c r="AB29" s="386" t="s">
        <v>2760</v>
      </c>
      <c r="AC29" s="355" t="s">
        <v>2761</v>
      </c>
      <c r="AD29" s="355" t="str">
        <f>登记表!B121</f>
        <v>2021-12-9日， 11:55AM</v>
      </c>
      <c r="AE29" s="355" t="str">
        <f>登记表!M121</f>
        <v>入院第4天</v>
      </c>
      <c r="AF29" s="359" t="str">
        <f>登记表!N121</f>
        <v>ZS1E-Z ID#000058</v>
      </c>
      <c r="AH29" s="570"/>
      <c r="AI29" s="571"/>
      <c r="AJ29" s="571"/>
      <c r="AK29" s="571"/>
      <c r="AL29" s="571"/>
      <c r="AM29" s="571"/>
      <c r="AN29" s="572"/>
      <c r="AO29" s="574"/>
      <c r="AP29" s="574"/>
      <c r="AQ29" s="574"/>
      <c r="AR29" s="574"/>
      <c r="AS29" s="574"/>
      <c r="AT29" s="575"/>
      <c r="CI29" s="391" t="s">
        <v>2826</v>
      </c>
    </row>
    <row r="30" spans="3:87" ht="16.5" customHeight="1">
      <c r="C30" s="434">
        <v>351</v>
      </c>
      <c r="D30" s="337" t="s">
        <v>56</v>
      </c>
      <c r="E30" s="354">
        <v>244909</v>
      </c>
      <c r="F30" s="354" t="s">
        <v>2754</v>
      </c>
      <c r="G30" s="354"/>
      <c r="H30" s="354"/>
      <c r="I30" s="354" t="s">
        <v>2820</v>
      </c>
      <c r="J30" s="354" t="s">
        <v>2824</v>
      </c>
      <c r="K30" s="354">
        <v>1</v>
      </c>
      <c r="L30" s="354"/>
      <c r="M30" s="354"/>
      <c r="N30" s="340">
        <v>1</v>
      </c>
      <c r="O30" s="473"/>
      <c r="P30" s="382"/>
      <c r="Q30" s="382"/>
      <c r="R30" s="398"/>
      <c r="S30" s="382"/>
      <c r="T30" s="382"/>
      <c r="U30" s="382"/>
      <c r="V30" s="382"/>
      <c r="W30" s="382">
        <v>150</v>
      </c>
      <c r="X30" s="383">
        <v>54</v>
      </c>
      <c r="Y30" s="384" t="s">
        <v>2786</v>
      </c>
      <c r="Z30" s="385">
        <v>15510</v>
      </c>
      <c r="AA30" s="384">
        <f t="shared" si="2"/>
        <v>80</v>
      </c>
      <c r="AB30" s="386" t="s">
        <v>2760</v>
      </c>
      <c r="AC30" s="355" t="s">
        <v>2761</v>
      </c>
      <c r="AD30" s="355" t="str">
        <f>登记表!B123</f>
        <v>2021-12-10日， 11:10AM</v>
      </c>
      <c r="AE30" s="355" t="str">
        <f>登记表!M123</f>
        <v>入院第5天（第5次）</v>
      </c>
      <c r="AF30" s="359" t="str">
        <f>登记表!N123</f>
        <v>ZS1E-Z ID#000063</v>
      </c>
      <c r="AH30" s="570"/>
      <c r="AI30" s="571"/>
      <c r="AJ30" s="571"/>
      <c r="AK30" s="571"/>
      <c r="AL30" s="571"/>
      <c r="AM30" s="571"/>
      <c r="AN30" s="572"/>
      <c r="AO30" s="574"/>
      <c r="AP30" s="574"/>
      <c r="AQ30" s="574"/>
      <c r="AR30" s="574"/>
      <c r="AS30" s="574"/>
      <c r="AT30" s="575"/>
      <c r="CI30" s="391" t="s">
        <v>2826</v>
      </c>
    </row>
    <row r="31" spans="3:87" ht="16.5" customHeight="1">
      <c r="C31" s="434">
        <v>351</v>
      </c>
      <c r="D31" s="337" t="s">
        <v>56</v>
      </c>
      <c r="E31" s="354">
        <v>244909</v>
      </c>
      <c r="F31" s="354" t="s">
        <v>2754</v>
      </c>
      <c r="G31" s="354"/>
      <c r="H31" s="354"/>
      <c r="I31" s="354" t="s">
        <v>2820</v>
      </c>
      <c r="J31" s="354" t="s">
        <v>2824</v>
      </c>
      <c r="K31" s="354">
        <v>1</v>
      </c>
      <c r="L31" s="354"/>
      <c r="M31" s="354"/>
      <c r="N31" s="340">
        <v>1</v>
      </c>
      <c r="O31" s="473"/>
      <c r="P31" s="382"/>
      <c r="Q31" s="382"/>
      <c r="R31" s="398"/>
      <c r="S31" s="382"/>
      <c r="T31" s="382"/>
      <c r="U31" s="382"/>
      <c r="V31" s="382"/>
      <c r="W31" s="382">
        <v>150</v>
      </c>
      <c r="X31" s="383">
        <v>54</v>
      </c>
      <c r="Y31" s="384" t="s">
        <v>2786</v>
      </c>
      <c r="Z31" s="385">
        <v>15510</v>
      </c>
      <c r="AA31" s="384">
        <f t="shared" si="2"/>
        <v>80</v>
      </c>
      <c r="AB31" s="386" t="s">
        <v>2760</v>
      </c>
      <c r="AC31" s="355" t="s">
        <v>2761</v>
      </c>
      <c r="AD31" s="355" t="str">
        <f>登记表!B127</f>
        <v>2021-12-11日，7:20AM</v>
      </c>
      <c r="AE31" s="355" t="str">
        <f>登记表!M127</f>
        <v>入院第6天（第6次）</v>
      </c>
      <c r="AF31" s="359" t="str">
        <f>登记表!N127</f>
        <v>ZS1E-Z ID#000066</v>
      </c>
      <c r="AH31" s="570"/>
      <c r="AI31" s="571"/>
      <c r="AJ31" s="571"/>
      <c r="AK31" s="571"/>
      <c r="AL31" s="571"/>
      <c r="AM31" s="571"/>
      <c r="AN31" s="572"/>
      <c r="AO31" s="574"/>
      <c r="AP31" s="574"/>
      <c r="AQ31" s="574"/>
      <c r="AR31" s="574"/>
      <c r="AS31" s="574"/>
      <c r="AT31" s="575"/>
      <c r="CI31" s="391" t="s">
        <v>2826</v>
      </c>
    </row>
    <row r="32" spans="3:87" ht="16.5" customHeight="1">
      <c r="C32" s="434">
        <v>351</v>
      </c>
      <c r="D32" s="337" t="s">
        <v>56</v>
      </c>
      <c r="E32" s="354">
        <v>244909</v>
      </c>
      <c r="F32" s="354" t="s">
        <v>2754</v>
      </c>
      <c r="G32" s="354"/>
      <c r="H32" s="354"/>
      <c r="I32" s="354" t="s">
        <v>2820</v>
      </c>
      <c r="J32" s="354" t="s">
        <v>2824</v>
      </c>
      <c r="K32" s="354">
        <v>1</v>
      </c>
      <c r="L32" s="354"/>
      <c r="M32" s="354"/>
      <c r="N32" s="340">
        <v>1</v>
      </c>
      <c r="O32" s="473"/>
      <c r="P32" s="382"/>
      <c r="Q32" s="382"/>
      <c r="R32" s="398"/>
      <c r="S32" s="382"/>
      <c r="T32" s="382"/>
      <c r="U32" s="382"/>
      <c r="V32" s="382"/>
      <c r="W32" s="382">
        <v>150</v>
      </c>
      <c r="X32" s="383">
        <v>54</v>
      </c>
      <c r="Y32" s="384" t="s">
        <v>2786</v>
      </c>
      <c r="Z32" s="385">
        <v>15510</v>
      </c>
      <c r="AA32" s="384">
        <f t="shared" si="2"/>
        <v>80</v>
      </c>
      <c r="AB32" s="386" t="s">
        <v>2760</v>
      </c>
      <c r="AC32" s="355" t="s">
        <v>2761</v>
      </c>
      <c r="AD32" s="355" t="str">
        <f>登记表!B132</f>
        <v>2021-12-12日，11:20AM</v>
      </c>
      <c r="AE32" s="355" t="str">
        <f>登记表!M132</f>
        <v>入院第7天（第7次）</v>
      </c>
      <c r="AF32" s="359" t="str">
        <f>登记表!N132</f>
        <v>ZS1E-Z ID#000101</v>
      </c>
      <c r="AH32" s="570"/>
      <c r="AI32" s="571"/>
      <c r="AJ32" s="571"/>
      <c r="AK32" s="571"/>
      <c r="AL32" s="571"/>
      <c r="AM32" s="571"/>
      <c r="AN32" s="572"/>
      <c r="AO32" s="574"/>
      <c r="AP32" s="574"/>
      <c r="AQ32" s="574"/>
      <c r="AR32" s="574"/>
      <c r="AS32" s="574"/>
      <c r="AT32" s="575"/>
      <c r="CI32" s="391" t="s">
        <v>2826</v>
      </c>
    </row>
    <row r="33" spans="3:87" ht="16.5" customHeight="1">
      <c r="C33" s="434">
        <v>351</v>
      </c>
      <c r="D33" s="337" t="s">
        <v>56</v>
      </c>
      <c r="E33" s="354">
        <v>244909</v>
      </c>
      <c r="F33" s="354" t="s">
        <v>2754</v>
      </c>
      <c r="G33" s="354"/>
      <c r="H33" s="354"/>
      <c r="I33" s="354" t="s">
        <v>2820</v>
      </c>
      <c r="J33" s="354" t="s">
        <v>2824</v>
      </c>
      <c r="K33" s="354">
        <v>1</v>
      </c>
      <c r="L33" s="354"/>
      <c r="M33" s="354"/>
      <c r="N33" s="340">
        <v>1</v>
      </c>
      <c r="O33" s="473"/>
      <c r="P33" s="382"/>
      <c r="Q33" s="382"/>
      <c r="R33" s="398"/>
      <c r="S33" s="382"/>
      <c r="T33" s="382"/>
      <c r="U33" s="382"/>
      <c r="V33" s="382"/>
      <c r="W33" s="382">
        <v>150</v>
      </c>
      <c r="X33" s="383">
        <v>54</v>
      </c>
      <c r="Y33" s="384" t="s">
        <v>2786</v>
      </c>
      <c r="Z33" s="385">
        <v>15510</v>
      </c>
      <c r="AA33" s="384">
        <f t="shared" si="2"/>
        <v>80</v>
      </c>
      <c r="AB33" s="386" t="s">
        <v>2760</v>
      </c>
      <c r="AC33" s="355" t="s">
        <v>2761</v>
      </c>
      <c r="AD33" s="355" t="str">
        <f>登记表!B138</f>
        <v>2021-12-13日</v>
      </c>
      <c r="AE33" s="355" t="str">
        <f>登记表!M138</f>
        <v>入院第8天（第8次）</v>
      </c>
      <c r="AF33" s="359" t="str">
        <f>登记表!N138</f>
        <v>ZS1E-Z ID#000104</v>
      </c>
      <c r="AH33" s="570"/>
      <c r="AI33" s="571"/>
      <c r="AJ33" s="571"/>
      <c r="AK33" s="571"/>
      <c r="AL33" s="571"/>
      <c r="AM33" s="571"/>
      <c r="AN33" s="572"/>
      <c r="AO33" s="574"/>
      <c r="AP33" s="574"/>
      <c r="AQ33" s="574"/>
      <c r="AR33" s="574"/>
      <c r="AS33" s="574"/>
      <c r="AT33" s="575"/>
      <c r="CI33" s="391" t="s">
        <v>2826</v>
      </c>
    </row>
    <row r="34" spans="3:87" ht="29" customHeight="1">
      <c r="C34" s="434">
        <v>351</v>
      </c>
      <c r="D34" s="337" t="s">
        <v>56</v>
      </c>
      <c r="E34" s="354">
        <v>244909</v>
      </c>
      <c r="F34" s="354" t="s">
        <v>2754</v>
      </c>
      <c r="G34" s="354"/>
      <c r="H34" s="354"/>
      <c r="I34" s="354" t="s">
        <v>2820</v>
      </c>
      <c r="J34" s="354" t="s">
        <v>2824</v>
      </c>
      <c r="K34" s="354">
        <v>1</v>
      </c>
      <c r="L34" s="354"/>
      <c r="M34" s="354"/>
      <c r="N34" s="340">
        <v>1</v>
      </c>
      <c r="O34" s="473"/>
      <c r="P34" s="382"/>
      <c r="Q34" s="382"/>
      <c r="R34" s="398"/>
      <c r="S34" s="382"/>
      <c r="T34" s="382"/>
      <c r="U34" s="382"/>
      <c r="V34" s="382"/>
      <c r="W34" s="382">
        <v>150</v>
      </c>
      <c r="X34" s="383">
        <v>54</v>
      </c>
      <c r="Y34" s="384" t="s">
        <v>2786</v>
      </c>
      <c r="Z34" s="385">
        <v>15510</v>
      </c>
      <c r="AA34" s="384">
        <f t="shared" si="2"/>
        <v>80</v>
      </c>
      <c r="AB34" s="386" t="s">
        <v>2760</v>
      </c>
      <c r="AC34" s="355" t="s">
        <v>2761</v>
      </c>
      <c r="AD34" s="355" t="str">
        <f>登记表!B143</f>
        <v>2021-12-14日</v>
      </c>
      <c r="AE34" s="355" t="str">
        <f>登记表!M143</f>
        <v>入院第9天（第9次）（标签贴错成门诊的</v>
      </c>
      <c r="AF34" s="359" t="str">
        <f>登记表!N143</f>
        <v>ZS1E-M ID#000090</v>
      </c>
      <c r="AG34" s="355" t="s">
        <v>2827</v>
      </c>
      <c r="AH34" s="570"/>
      <c r="AI34" s="571"/>
      <c r="AJ34" s="571"/>
      <c r="AK34" s="571"/>
      <c r="AL34" s="571"/>
      <c r="AM34" s="571"/>
      <c r="AN34" s="572"/>
      <c r="AO34" s="574"/>
      <c r="AP34" s="574"/>
      <c r="AQ34" s="574"/>
      <c r="AR34" s="574"/>
      <c r="AS34" s="574"/>
      <c r="AT34" s="575"/>
      <c r="CI34" s="391" t="s">
        <v>2826</v>
      </c>
    </row>
    <row r="35" spans="3:87" ht="16.5" customHeight="1">
      <c r="C35" s="454">
        <v>173</v>
      </c>
      <c r="D35" s="455" t="s">
        <v>79</v>
      </c>
      <c r="E35" s="354">
        <f>患者住院序列!F46</f>
        <v>244954</v>
      </c>
      <c r="F35" s="354" t="s">
        <v>2754</v>
      </c>
      <c r="G35" s="354"/>
      <c r="H35" s="354" t="s">
        <v>2796</v>
      </c>
      <c r="I35" s="354" t="s">
        <v>2809</v>
      </c>
      <c r="J35" s="354" t="s">
        <v>2828</v>
      </c>
      <c r="K35" s="354">
        <v>1</v>
      </c>
      <c r="L35" s="354"/>
      <c r="M35" s="354"/>
      <c r="N35" s="340">
        <v>1</v>
      </c>
      <c r="O35" s="473">
        <v>1</v>
      </c>
      <c r="P35" s="382"/>
      <c r="Q35" s="382"/>
      <c r="R35" s="398"/>
      <c r="S35" s="382"/>
      <c r="T35" s="382"/>
      <c r="U35" s="382"/>
      <c r="V35" s="382"/>
      <c r="W35" s="382">
        <v>154</v>
      </c>
      <c r="X35" s="383">
        <v>63</v>
      </c>
      <c r="Y35" s="384" t="s">
        <v>2786</v>
      </c>
      <c r="Z35" s="385">
        <v>22812</v>
      </c>
      <c r="AA35" s="384">
        <f t="shared" ref="AA35:AA53" si="3">2021-1962+1</f>
        <v>60</v>
      </c>
      <c r="AB35" s="386" t="s">
        <v>2760</v>
      </c>
      <c r="AC35" s="355" t="s">
        <v>2761</v>
      </c>
      <c r="AD35" s="355" t="str">
        <f>登记表!B269</f>
        <v>2021-12-31日；</v>
      </c>
      <c r="AE35" s="355" t="str">
        <f>登记表!K269</f>
        <v>yes，第1次</v>
      </c>
      <c r="AF35" s="359" t="str">
        <f>登记表!N269</f>
        <v>ZS1E-Z ID#000235</v>
      </c>
      <c r="AH35" s="570">
        <v>44560</v>
      </c>
      <c r="AI35" s="571" t="s">
        <v>3025</v>
      </c>
      <c r="AJ35" s="571" t="s">
        <v>3025</v>
      </c>
      <c r="AK35" s="571" t="s">
        <v>3025</v>
      </c>
      <c r="AL35" s="571" t="s">
        <v>3025</v>
      </c>
      <c r="AM35" s="571" t="s">
        <v>3025</v>
      </c>
      <c r="AN35" s="572" t="s">
        <v>3025</v>
      </c>
      <c r="AO35" s="573">
        <v>8.3000000000000007</v>
      </c>
      <c r="AP35" s="573">
        <v>2.63</v>
      </c>
      <c r="AQ35" s="573">
        <v>2.0499999999999998</v>
      </c>
      <c r="AR35" s="573">
        <v>0.6</v>
      </c>
      <c r="AS35" s="573">
        <v>11.17</v>
      </c>
      <c r="AT35" s="587">
        <v>21.76</v>
      </c>
      <c r="BI35" s="387">
        <v>44560</v>
      </c>
      <c r="BJ35" s="355" t="s">
        <v>2787</v>
      </c>
      <c r="BK35" s="355" t="s">
        <v>2787</v>
      </c>
      <c r="BL35" s="355" t="s">
        <v>2787</v>
      </c>
      <c r="BM35" s="355" t="s">
        <v>2787</v>
      </c>
      <c r="BN35" s="355" t="s">
        <v>2787</v>
      </c>
      <c r="BO35" s="355" t="s">
        <v>2787</v>
      </c>
      <c r="BP35" s="355" t="s">
        <v>2787</v>
      </c>
      <c r="CD35" s="389" t="s">
        <v>1948</v>
      </c>
      <c r="CE35" s="390" t="s">
        <v>2829</v>
      </c>
      <c r="CI35" s="391" t="s">
        <v>2778</v>
      </c>
    </row>
    <row r="36" spans="3:87" ht="16.5" customHeight="1">
      <c r="C36" s="434">
        <v>173</v>
      </c>
      <c r="D36" s="337" t="s">
        <v>79</v>
      </c>
      <c r="E36" s="354">
        <v>244954</v>
      </c>
      <c r="F36" s="354" t="s">
        <v>2754</v>
      </c>
      <c r="G36" s="354"/>
      <c r="H36" s="354" t="s">
        <v>2796</v>
      </c>
      <c r="I36" s="354" t="s">
        <v>2809</v>
      </c>
      <c r="J36" s="354" t="s">
        <v>2828</v>
      </c>
      <c r="K36" s="354">
        <v>1</v>
      </c>
      <c r="L36" s="354"/>
      <c r="M36" s="354"/>
      <c r="N36" s="340">
        <v>1</v>
      </c>
      <c r="O36" s="473"/>
      <c r="P36" s="382"/>
      <c r="Q36" s="382"/>
      <c r="R36" s="398"/>
      <c r="S36" s="382"/>
      <c r="T36" s="382"/>
      <c r="U36" s="382"/>
      <c r="V36" s="382"/>
      <c r="W36" s="382">
        <v>154</v>
      </c>
      <c r="X36" s="383">
        <v>63</v>
      </c>
      <c r="Y36" s="384" t="s">
        <v>2786</v>
      </c>
      <c r="Z36" s="385">
        <v>22812</v>
      </c>
      <c r="AA36" s="384">
        <f t="shared" si="3"/>
        <v>60</v>
      </c>
      <c r="AB36" s="386" t="s">
        <v>2760</v>
      </c>
      <c r="AC36" s="355" t="s">
        <v>2761</v>
      </c>
      <c r="AD36" s="355" t="str">
        <f>登记表!B276</f>
        <v>2022/1/1日</v>
      </c>
      <c r="AE36" s="355" t="str">
        <f>登记表!K276</f>
        <v>yes，第2次</v>
      </c>
      <c r="AF36" s="359" t="str">
        <f>登记表!N276</f>
        <v>ZS1E-Z ID#000207</v>
      </c>
      <c r="AH36" s="570"/>
      <c r="AI36" s="571"/>
      <c r="AJ36" s="571"/>
      <c r="AK36" s="571"/>
      <c r="AL36" s="571"/>
      <c r="AM36" s="571"/>
      <c r="AN36" s="572"/>
      <c r="AO36" s="574"/>
      <c r="AP36" s="574"/>
      <c r="AQ36" s="574"/>
      <c r="AR36" s="574"/>
      <c r="AS36" s="574"/>
      <c r="AT36" s="575"/>
      <c r="BI36" s="387"/>
      <c r="CI36" s="391" t="s">
        <v>2778</v>
      </c>
    </row>
    <row r="37" spans="3:87" ht="16.5" customHeight="1">
      <c r="C37" s="434">
        <v>173</v>
      </c>
      <c r="D37" s="337" t="s">
        <v>79</v>
      </c>
      <c r="E37" s="354">
        <v>244954</v>
      </c>
      <c r="F37" s="354" t="s">
        <v>2754</v>
      </c>
      <c r="G37" s="354"/>
      <c r="H37" s="354" t="s">
        <v>2796</v>
      </c>
      <c r="I37" s="354" t="s">
        <v>2809</v>
      </c>
      <c r="J37" s="354" t="s">
        <v>2828</v>
      </c>
      <c r="K37" s="354">
        <v>1</v>
      </c>
      <c r="L37" s="354"/>
      <c r="M37" s="354"/>
      <c r="N37" s="340">
        <v>1</v>
      </c>
      <c r="O37" s="473"/>
      <c r="P37" s="382"/>
      <c r="Q37" s="382"/>
      <c r="R37" s="398"/>
      <c r="S37" s="382"/>
      <c r="T37" s="382"/>
      <c r="U37" s="382"/>
      <c r="V37" s="382"/>
      <c r="W37" s="382">
        <v>154</v>
      </c>
      <c r="X37" s="383">
        <v>63</v>
      </c>
      <c r="Y37" s="384" t="s">
        <v>2786</v>
      </c>
      <c r="Z37" s="385">
        <v>22812</v>
      </c>
      <c r="AA37" s="384">
        <f t="shared" si="3"/>
        <v>60</v>
      </c>
      <c r="AB37" s="386" t="s">
        <v>2760</v>
      </c>
      <c r="AC37" s="355" t="s">
        <v>2761</v>
      </c>
      <c r="AD37" s="355" t="str">
        <f>登记表!B277</f>
        <v>2022/1/2日</v>
      </c>
      <c r="AE37" s="355" t="str">
        <f>登记表!K277</f>
        <v>yes，第3次</v>
      </c>
      <c r="AF37" s="359" t="str">
        <f>登记表!N277</f>
        <v>ZS1E-Z ID#000208</v>
      </c>
      <c r="AH37" s="570"/>
      <c r="AI37" s="571"/>
      <c r="AJ37" s="571"/>
      <c r="AK37" s="571"/>
      <c r="AL37" s="571"/>
      <c r="AM37" s="571"/>
      <c r="AN37" s="572"/>
      <c r="AO37" s="574"/>
      <c r="AP37" s="574"/>
      <c r="AQ37" s="574"/>
      <c r="AR37" s="574"/>
      <c r="AS37" s="574"/>
      <c r="AT37" s="575"/>
      <c r="BI37" s="387"/>
      <c r="CI37" s="391" t="s">
        <v>2778</v>
      </c>
    </row>
    <row r="38" spans="3:87" ht="16.5" customHeight="1">
      <c r="C38" s="434">
        <v>173</v>
      </c>
      <c r="D38" s="337" t="s">
        <v>79</v>
      </c>
      <c r="E38" s="354">
        <v>244954</v>
      </c>
      <c r="F38" s="354" t="s">
        <v>2754</v>
      </c>
      <c r="G38" s="354"/>
      <c r="H38" s="354" t="s">
        <v>2796</v>
      </c>
      <c r="I38" s="354" t="s">
        <v>2809</v>
      </c>
      <c r="J38" s="354" t="s">
        <v>2828</v>
      </c>
      <c r="K38" s="354">
        <v>1</v>
      </c>
      <c r="L38" s="354"/>
      <c r="M38" s="354"/>
      <c r="N38" s="340">
        <v>1</v>
      </c>
      <c r="O38" s="473"/>
      <c r="P38" s="382"/>
      <c r="Q38" s="382"/>
      <c r="R38" s="398"/>
      <c r="S38" s="382"/>
      <c r="T38" s="382"/>
      <c r="U38" s="382"/>
      <c r="V38" s="382"/>
      <c r="W38" s="382">
        <v>154</v>
      </c>
      <c r="X38" s="383">
        <v>63</v>
      </c>
      <c r="Y38" s="384" t="s">
        <v>2786</v>
      </c>
      <c r="Z38" s="385">
        <v>22812</v>
      </c>
      <c r="AA38" s="384">
        <f t="shared" si="3"/>
        <v>60</v>
      </c>
      <c r="AB38" s="386" t="s">
        <v>2760</v>
      </c>
      <c r="AC38" s="355" t="s">
        <v>2761</v>
      </c>
      <c r="AD38" s="355" t="str">
        <f>登记表!B284</f>
        <v>2022/1/3日</v>
      </c>
      <c r="AE38" s="355" t="str">
        <f>登记表!K284</f>
        <v>yes，第4次</v>
      </c>
      <c r="AF38" s="359" t="str">
        <f>登记表!N284</f>
        <v>ZS1E-Z ID#000215</v>
      </c>
      <c r="AH38" s="570"/>
      <c r="AI38" s="571"/>
      <c r="AJ38" s="571"/>
      <c r="AK38" s="571"/>
      <c r="AL38" s="571"/>
      <c r="AM38" s="571"/>
      <c r="AN38" s="572"/>
      <c r="AO38" s="574"/>
      <c r="AP38" s="574"/>
      <c r="AQ38" s="574"/>
      <c r="AR38" s="574"/>
      <c r="AS38" s="574"/>
      <c r="AT38" s="575"/>
      <c r="BI38" s="387"/>
      <c r="CI38" s="391" t="s">
        <v>2778</v>
      </c>
    </row>
    <row r="39" spans="3:87" ht="16.5" customHeight="1">
      <c r="C39" s="434">
        <v>173</v>
      </c>
      <c r="D39" s="337" t="s">
        <v>79</v>
      </c>
      <c r="E39" s="354">
        <v>244954</v>
      </c>
      <c r="F39" s="354" t="s">
        <v>2754</v>
      </c>
      <c r="G39" s="354"/>
      <c r="H39" s="354" t="s">
        <v>2796</v>
      </c>
      <c r="I39" s="354" t="s">
        <v>2809</v>
      </c>
      <c r="J39" s="354" t="s">
        <v>2828</v>
      </c>
      <c r="K39" s="354">
        <v>1</v>
      </c>
      <c r="L39" s="354"/>
      <c r="M39" s="354"/>
      <c r="N39" s="340">
        <v>1</v>
      </c>
      <c r="O39" s="473"/>
      <c r="P39" s="382"/>
      <c r="Q39" s="382"/>
      <c r="R39" s="398"/>
      <c r="S39" s="382"/>
      <c r="T39" s="382"/>
      <c r="U39" s="382"/>
      <c r="V39" s="382"/>
      <c r="W39" s="382">
        <v>154</v>
      </c>
      <c r="X39" s="383">
        <v>63</v>
      </c>
      <c r="Y39" s="384" t="s">
        <v>2786</v>
      </c>
      <c r="Z39" s="385">
        <v>22812</v>
      </c>
      <c r="AA39" s="384">
        <f t="shared" si="3"/>
        <v>60</v>
      </c>
      <c r="AB39" s="386" t="s">
        <v>2760</v>
      </c>
      <c r="AC39" s="355" t="s">
        <v>2761</v>
      </c>
      <c r="AD39" s="355" t="str">
        <f>登记表!B289</f>
        <v>2022/1/4日</v>
      </c>
      <c r="AE39" s="355" t="str">
        <f>登记表!K289</f>
        <v>yes，第5次</v>
      </c>
      <c r="AF39" s="359" t="str">
        <f>登记表!N289</f>
        <v>ZS1E-Z ID#000134</v>
      </c>
      <c r="AH39" s="570"/>
      <c r="AI39" s="571"/>
      <c r="AJ39" s="571"/>
      <c r="AK39" s="571"/>
      <c r="AL39" s="571"/>
      <c r="AM39" s="571"/>
      <c r="AN39" s="572"/>
      <c r="AO39" s="574"/>
      <c r="AP39" s="574"/>
      <c r="AQ39" s="574"/>
      <c r="AR39" s="574"/>
      <c r="AS39" s="574"/>
      <c r="AT39" s="575"/>
      <c r="BI39" s="387"/>
      <c r="CI39" s="391" t="s">
        <v>2778</v>
      </c>
    </row>
    <row r="40" spans="3:87" ht="16.5" customHeight="1">
      <c r="C40" s="434">
        <v>173</v>
      </c>
      <c r="D40" s="337" t="s">
        <v>79</v>
      </c>
      <c r="E40" s="354">
        <v>244954</v>
      </c>
      <c r="F40" s="354" t="s">
        <v>2754</v>
      </c>
      <c r="G40" s="354"/>
      <c r="H40" s="354" t="s">
        <v>2796</v>
      </c>
      <c r="I40" s="354" t="s">
        <v>2809</v>
      </c>
      <c r="J40" s="354" t="s">
        <v>2828</v>
      </c>
      <c r="K40" s="354">
        <v>1</v>
      </c>
      <c r="L40" s="354"/>
      <c r="M40" s="354"/>
      <c r="N40" s="340">
        <v>1</v>
      </c>
      <c r="O40" s="473"/>
      <c r="P40" s="382"/>
      <c r="Q40" s="382"/>
      <c r="R40" s="398"/>
      <c r="S40" s="382"/>
      <c r="T40" s="382"/>
      <c r="U40" s="382"/>
      <c r="V40" s="382"/>
      <c r="W40" s="382">
        <v>154</v>
      </c>
      <c r="X40" s="383">
        <v>63</v>
      </c>
      <c r="Y40" s="384" t="s">
        <v>2786</v>
      </c>
      <c r="Z40" s="385">
        <v>22812</v>
      </c>
      <c r="AA40" s="384">
        <f t="shared" si="3"/>
        <v>60</v>
      </c>
      <c r="AB40" s="386" t="s">
        <v>2760</v>
      </c>
      <c r="AC40" s="355" t="s">
        <v>2761</v>
      </c>
      <c r="AD40" s="355" t="str">
        <f>登记表!B301</f>
        <v>2022/1/6日</v>
      </c>
      <c r="AE40" s="355" t="str">
        <f>登记表!K301</f>
        <v>yes，第6次</v>
      </c>
      <c r="AF40" s="359" t="str">
        <f>登记表!N301</f>
        <v>ZS1E-Z ID#000132</v>
      </c>
      <c r="AH40" s="570"/>
      <c r="AI40" s="571"/>
      <c r="AJ40" s="571"/>
      <c r="AK40" s="571"/>
      <c r="AL40" s="571"/>
      <c r="AM40" s="571"/>
      <c r="AN40" s="572"/>
      <c r="AO40" s="574"/>
      <c r="AP40" s="574"/>
      <c r="AQ40" s="574"/>
      <c r="AR40" s="574"/>
      <c r="AS40" s="574"/>
      <c r="AT40" s="575"/>
      <c r="BI40" s="387"/>
      <c r="CI40" s="391" t="s">
        <v>2778</v>
      </c>
    </row>
    <row r="41" spans="3:87" ht="16.5" customHeight="1">
      <c r="C41" s="454">
        <v>312</v>
      </c>
      <c r="D41" s="455" t="s">
        <v>67</v>
      </c>
      <c r="E41" s="354">
        <f>患者住院序列!F39</f>
        <v>245439</v>
      </c>
      <c r="F41" s="354" t="s">
        <v>2754</v>
      </c>
      <c r="G41" s="354"/>
      <c r="H41" s="354" t="s">
        <v>2830</v>
      </c>
      <c r="I41" s="354" t="s">
        <v>2797</v>
      </c>
      <c r="J41" s="354" t="s">
        <v>2831</v>
      </c>
      <c r="K41" s="354">
        <v>1</v>
      </c>
      <c r="L41" s="354"/>
      <c r="M41" s="354"/>
      <c r="N41" s="340">
        <v>1</v>
      </c>
      <c r="O41" s="473">
        <v>1</v>
      </c>
      <c r="P41" s="382"/>
      <c r="Q41" s="382"/>
      <c r="R41" s="398"/>
      <c r="S41" s="382"/>
      <c r="T41" s="382"/>
      <c r="U41" s="382"/>
      <c r="V41" s="382"/>
      <c r="W41" s="382">
        <v>160</v>
      </c>
      <c r="X41" s="383">
        <v>69</v>
      </c>
      <c r="Y41" s="384" t="s">
        <v>2786</v>
      </c>
      <c r="Z41" s="385">
        <v>22786</v>
      </c>
      <c r="AA41" s="384">
        <f t="shared" si="3"/>
        <v>60</v>
      </c>
      <c r="AB41" s="386" t="s">
        <v>2760</v>
      </c>
      <c r="AC41" s="355" t="s">
        <v>2761</v>
      </c>
      <c r="AD41" s="355" t="str">
        <f>登记表!B207</f>
        <v>2021-12-22日；11:31AM</v>
      </c>
      <c r="AE41" s="355" t="str">
        <f>登记表!M207</f>
        <v>入院第1天</v>
      </c>
      <c r="AF41" s="359" t="str">
        <f>登记表!N207</f>
        <v>ZS1E-Z ID#000181</v>
      </c>
      <c r="AH41" s="570">
        <v>44551</v>
      </c>
      <c r="AI41" s="571" t="s">
        <v>3025</v>
      </c>
      <c r="AJ41" s="571" t="s">
        <v>3025</v>
      </c>
      <c r="AK41" s="571" t="s">
        <v>3025</v>
      </c>
      <c r="AL41" s="571" t="s">
        <v>3025</v>
      </c>
      <c r="AM41" s="571" t="s">
        <v>3025</v>
      </c>
      <c r="AN41" s="572" t="s">
        <v>3025</v>
      </c>
      <c r="AO41" s="573">
        <v>6.8</v>
      </c>
      <c r="AP41" s="573">
        <v>1.41</v>
      </c>
      <c r="AQ41" s="573">
        <v>3.19</v>
      </c>
      <c r="AR41" s="573">
        <v>0.9</v>
      </c>
      <c r="AS41" s="573">
        <v>12.46</v>
      </c>
      <c r="AT41" s="587">
        <v>27.61</v>
      </c>
      <c r="BI41" s="387">
        <v>44551</v>
      </c>
      <c r="BJ41" s="355" t="s">
        <v>2787</v>
      </c>
      <c r="BK41" s="355" t="s">
        <v>2787</v>
      </c>
      <c r="BL41" s="355" t="s">
        <v>2787</v>
      </c>
      <c r="BM41" s="355" t="s">
        <v>2787</v>
      </c>
      <c r="BN41" s="355" t="s">
        <v>2787</v>
      </c>
      <c r="BO41" s="355" t="s">
        <v>2787</v>
      </c>
      <c r="BP41" s="355" t="s">
        <v>2787</v>
      </c>
      <c r="CD41" s="389" t="s">
        <v>1954</v>
      </c>
      <c r="CE41" s="390" t="s">
        <v>2832</v>
      </c>
      <c r="CI41" s="391" t="s">
        <v>2778</v>
      </c>
    </row>
    <row r="42" spans="3:87" ht="16.5" customHeight="1">
      <c r="C42" s="434">
        <v>312</v>
      </c>
      <c r="D42" s="337" t="s">
        <v>67</v>
      </c>
      <c r="E42" s="354">
        <v>245439</v>
      </c>
      <c r="F42" s="354" t="s">
        <v>2754</v>
      </c>
      <c r="G42" s="354"/>
      <c r="H42" s="354" t="s">
        <v>2830</v>
      </c>
      <c r="I42" s="354" t="s">
        <v>2797</v>
      </c>
      <c r="J42" s="354" t="s">
        <v>2831</v>
      </c>
      <c r="K42" s="354">
        <v>1</v>
      </c>
      <c r="L42" s="354"/>
      <c r="M42" s="354"/>
      <c r="N42" s="340">
        <v>1</v>
      </c>
      <c r="O42" s="473"/>
      <c r="P42" s="382"/>
      <c r="Q42" s="382"/>
      <c r="R42" s="398"/>
      <c r="S42" s="382"/>
      <c r="T42" s="382"/>
      <c r="U42" s="382"/>
      <c r="V42" s="382"/>
      <c r="W42" s="382">
        <v>160</v>
      </c>
      <c r="X42" s="383">
        <v>69</v>
      </c>
      <c r="Y42" s="384" t="s">
        <v>2786</v>
      </c>
      <c r="Z42" s="385">
        <v>22786</v>
      </c>
      <c r="AA42" s="384">
        <f t="shared" si="3"/>
        <v>60</v>
      </c>
      <c r="AB42" s="386" t="s">
        <v>2760</v>
      </c>
      <c r="AC42" s="355" t="s">
        <v>2761</v>
      </c>
      <c r="AD42" s="355" t="str">
        <f>登记表!B208</f>
        <v>2021-12-223日，下午四点左右</v>
      </c>
      <c r="AE42" s="355" t="str">
        <f>登记表!M208</f>
        <v>入院第2天</v>
      </c>
      <c r="AF42" s="359" t="str">
        <f>登记表!N208</f>
        <v>ZS1E-Z ID#000200</v>
      </c>
      <c r="AH42" s="570"/>
      <c r="AI42" s="571"/>
      <c r="AJ42" s="571"/>
      <c r="AK42" s="571"/>
      <c r="AL42" s="571"/>
      <c r="AM42" s="571"/>
      <c r="AN42" s="572"/>
      <c r="AO42" s="574"/>
      <c r="AP42" s="574"/>
      <c r="AQ42" s="574"/>
      <c r="AR42" s="574"/>
      <c r="AS42" s="574"/>
      <c r="AT42" s="575"/>
      <c r="BI42" s="387"/>
      <c r="CI42" s="391" t="s">
        <v>2778</v>
      </c>
    </row>
    <row r="43" spans="3:87" ht="16.5" customHeight="1">
      <c r="C43" s="434">
        <v>312</v>
      </c>
      <c r="D43" s="337" t="s">
        <v>67</v>
      </c>
      <c r="E43" s="354">
        <v>245439</v>
      </c>
      <c r="F43" s="354" t="s">
        <v>2754</v>
      </c>
      <c r="G43" s="354"/>
      <c r="H43" s="354" t="s">
        <v>2830</v>
      </c>
      <c r="I43" s="354" t="s">
        <v>2797</v>
      </c>
      <c r="J43" s="354" t="s">
        <v>2831</v>
      </c>
      <c r="K43" s="354">
        <v>1</v>
      </c>
      <c r="L43" s="354"/>
      <c r="M43" s="354"/>
      <c r="N43" s="340">
        <v>1</v>
      </c>
      <c r="O43" s="473"/>
      <c r="P43" s="382"/>
      <c r="Q43" s="382"/>
      <c r="R43" s="398"/>
      <c r="S43" s="382"/>
      <c r="T43" s="382"/>
      <c r="U43" s="382"/>
      <c r="V43" s="382"/>
      <c r="W43" s="382">
        <v>160</v>
      </c>
      <c r="X43" s="383">
        <v>69</v>
      </c>
      <c r="Y43" s="384" t="s">
        <v>2786</v>
      </c>
      <c r="Z43" s="385">
        <v>22786</v>
      </c>
      <c r="AA43" s="384">
        <f t="shared" si="3"/>
        <v>60</v>
      </c>
      <c r="AB43" s="386" t="s">
        <v>2760</v>
      </c>
      <c r="AC43" s="355" t="s">
        <v>2761</v>
      </c>
      <c r="AD43" s="355" t="str">
        <f>登记表!B220</f>
        <v>2021-12-24日；下午三四点左右采样</v>
      </c>
      <c r="AE43" s="355" t="str">
        <f>登记表!K220</f>
        <v>yes，第3次</v>
      </c>
      <c r="AF43" s="359" t="str">
        <f>登记表!N220</f>
        <v>ZS1E-Z ID#000105</v>
      </c>
      <c r="AH43" s="570"/>
      <c r="AI43" s="571"/>
      <c r="AJ43" s="571"/>
      <c r="AK43" s="571"/>
      <c r="AL43" s="571"/>
      <c r="AM43" s="571"/>
      <c r="AN43" s="572"/>
      <c r="AO43" s="574"/>
      <c r="AP43" s="574"/>
      <c r="AQ43" s="574"/>
      <c r="AR43" s="574"/>
      <c r="AS43" s="574"/>
      <c r="AT43" s="575"/>
      <c r="BI43" s="387"/>
      <c r="CI43" s="391" t="s">
        <v>2778</v>
      </c>
    </row>
    <row r="44" spans="3:87" ht="16.5" customHeight="1">
      <c r="C44" s="434">
        <v>312</v>
      </c>
      <c r="D44" s="337" t="s">
        <v>67</v>
      </c>
      <c r="E44" s="354">
        <v>245439</v>
      </c>
      <c r="F44" s="354" t="s">
        <v>2754</v>
      </c>
      <c r="G44" s="354"/>
      <c r="H44" s="354" t="s">
        <v>2830</v>
      </c>
      <c r="I44" s="354" t="s">
        <v>2797</v>
      </c>
      <c r="J44" s="354" t="s">
        <v>2831</v>
      </c>
      <c r="K44" s="354">
        <v>1</v>
      </c>
      <c r="L44" s="354"/>
      <c r="M44" s="354"/>
      <c r="N44" s="340">
        <v>1</v>
      </c>
      <c r="O44" s="473"/>
      <c r="P44" s="382"/>
      <c r="Q44" s="382"/>
      <c r="R44" s="398"/>
      <c r="S44" s="382"/>
      <c r="T44" s="382"/>
      <c r="U44" s="382"/>
      <c r="V44" s="382"/>
      <c r="W44" s="382">
        <v>160</v>
      </c>
      <c r="X44" s="383">
        <v>69</v>
      </c>
      <c r="Y44" s="384" t="s">
        <v>2786</v>
      </c>
      <c r="Z44" s="385">
        <v>22786</v>
      </c>
      <c r="AA44" s="384">
        <f t="shared" si="3"/>
        <v>60</v>
      </c>
      <c r="AB44" s="386" t="s">
        <v>2760</v>
      </c>
      <c r="AC44" s="355" t="s">
        <v>2761</v>
      </c>
      <c r="AD44" s="355" t="str">
        <f>登记表!B222</f>
        <v>2021-12-25日；下午三四点左右采样</v>
      </c>
      <c r="AE44" s="355" t="str">
        <f>登记表!K222</f>
        <v>yes，第4次</v>
      </c>
      <c r="AF44" s="359" t="str">
        <f>登记表!N222</f>
        <v>ZS1E-Z ID#000198</v>
      </c>
      <c r="AH44" s="570"/>
      <c r="AI44" s="571"/>
      <c r="AJ44" s="571"/>
      <c r="AK44" s="571"/>
      <c r="AL44" s="571"/>
      <c r="AM44" s="571"/>
      <c r="AN44" s="572"/>
      <c r="AO44" s="574"/>
      <c r="AP44" s="574"/>
      <c r="AQ44" s="574"/>
      <c r="AR44" s="574"/>
      <c r="AS44" s="574"/>
      <c r="AT44" s="575"/>
      <c r="BI44" s="387"/>
      <c r="CI44" s="391" t="s">
        <v>2778</v>
      </c>
    </row>
    <row r="45" spans="3:87" ht="16.5" customHeight="1">
      <c r="C45" s="434">
        <v>312</v>
      </c>
      <c r="D45" s="337" t="s">
        <v>67</v>
      </c>
      <c r="E45" s="354">
        <v>245439</v>
      </c>
      <c r="F45" s="354" t="s">
        <v>2754</v>
      </c>
      <c r="G45" s="354"/>
      <c r="H45" s="354" t="s">
        <v>2830</v>
      </c>
      <c r="I45" s="354" t="s">
        <v>2797</v>
      </c>
      <c r="J45" s="354" t="s">
        <v>2831</v>
      </c>
      <c r="K45" s="354">
        <v>1</v>
      </c>
      <c r="L45" s="354"/>
      <c r="M45" s="354"/>
      <c r="N45" s="340">
        <v>1</v>
      </c>
      <c r="O45" s="473"/>
      <c r="P45" s="382"/>
      <c r="Q45" s="382"/>
      <c r="R45" s="398"/>
      <c r="S45" s="382"/>
      <c r="T45" s="382"/>
      <c r="U45" s="382"/>
      <c r="V45" s="382"/>
      <c r="W45" s="382">
        <v>160</v>
      </c>
      <c r="X45" s="383">
        <v>69</v>
      </c>
      <c r="Y45" s="384" t="s">
        <v>2786</v>
      </c>
      <c r="Z45" s="385">
        <v>22786</v>
      </c>
      <c r="AA45" s="384">
        <f t="shared" si="3"/>
        <v>60</v>
      </c>
      <c r="AB45" s="386" t="s">
        <v>2760</v>
      </c>
      <c r="AC45" s="355" t="s">
        <v>2761</v>
      </c>
      <c r="AD45" s="355" t="str">
        <f>登记表!B228</f>
        <v>2021-12-26日；</v>
      </c>
      <c r="AE45" s="355" t="str">
        <f>登记表!K228</f>
        <v>yes，第5次</v>
      </c>
      <c r="AF45" s="359" t="str">
        <f>登记表!N228</f>
        <v>ZS1E-Z ID#000197</v>
      </c>
      <c r="AH45" s="570"/>
      <c r="AI45" s="571"/>
      <c r="AJ45" s="571"/>
      <c r="AK45" s="571"/>
      <c r="AL45" s="571"/>
      <c r="AM45" s="571"/>
      <c r="AN45" s="572"/>
      <c r="AO45" s="574"/>
      <c r="AP45" s="574"/>
      <c r="AQ45" s="574"/>
      <c r="AR45" s="574"/>
      <c r="AS45" s="574"/>
      <c r="AT45" s="575"/>
      <c r="BI45" s="387"/>
      <c r="CI45" s="391" t="s">
        <v>2778</v>
      </c>
    </row>
    <row r="46" spans="3:87" ht="16.5" customHeight="1">
      <c r="C46" s="434">
        <v>312</v>
      </c>
      <c r="D46" s="337" t="s">
        <v>67</v>
      </c>
      <c r="E46" s="354">
        <v>245439</v>
      </c>
      <c r="F46" s="354" t="s">
        <v>2754</v>
      </c>
      <c r="G46" s="354"/>
      <c r="H46" s="354" t="s">
        <v>2830</v>
      </c>
      <c r="I46" s="354" t="s">
        <v>2797</v>
      </c>
      <c r="J46" s="354" t="s">
        <v>2831</v>
      </c>
      <c r="K46" s="354">
        <v>1</v>
      </c>
      <c r="L46" s="354"/>
      <c r="M46" s="354"/>
      <c r="N46" s="340">
        <v>1</v>
      </c>
      <c r="O46" s="473"/>
      <c r="P46" s="382"/>
      <c r="Q46" s="382"/>
      <c r="R46" s="398"/>
      <c r="S46" s="382"/>
      <c r="T46" s="382"/>
      <c r="U46" s="382"/>
      <c r="V46" s="382"/>
      <c r="W46" s="382">
        <v>160</v>
      </c>
      <c r="X46" s="383">
        <v>69</v>
      </c>
      <c r="Y46" s="384" t="s">
        <v>2786</v>
      </c>
      <c r="Z46" s="385">
        <v>22786</v>
      </c>
      <c r="AA46" s="384">
        <f t="shared" si="3"/>
        <v>60</v>
      </c>
      <c r="AB46" s="386" t="s">
        <v>2760</v>
      </c>
      <c r="AC46" s="355" t="s">
        <v>2761</v>
      </c>
      <c r="AD46" s="355" t="str">
        <f>登记表!B238</f>
        <v>2021-12-27日；</v>
      </c>
      <c r="AE46" s="355" t="str">
        <f>登记表!K238</f>
        <v>yes，第6次</v>
      </c>
      <c r="AF46" s="359" t="str">
        <f>登记表!N238</f>
        <v>ZS1E-Z ID#000114</v>
      </c>
      <c r="AH46" s="570"/>
      <c r="AI46" s="571"/>
      <c r="AJ46" s="571"/>
      <c r="AK46" s="571"/>
      <c r="AL46" s="571"/>
      <c r="AM46" s="571"/>
      <c r="AN46" s="572"/>
      <c r="AO46" s="574"/>
      <c r="AP46" s="574"/>
      <c r="AQ46" s="574"/>
      <c r="AR46" s="574"/>
      <c r="AS46" s="574"/>
      <c r="AT46" s="575"/>
      <c r="BI46" s="387"/>
      <c r="CI46" s="391" t="s">
        <v>2778</v>
      </c>
    </row>
    <row r="47" spans="3:87" ht="16.5" customHeight="1">
      <c r="C47" s="434">
        <v>312</v>
      </c>
      <c r="D47" s="337" t="s">
        <v>67</v>
      </c>
      <c r="E47" s="354">
        <v>245439</v>
      </c>
      <c r="F47" s="354" t="s">
        <v>2754</v>
      </c>
      <c r="G47" s="354"/>
      <c r="H47" s="354" t="s">
        <v>2830</v>
      </c>
      <c r="I47" s="354" t="s">
        <v>2797</v>
      </c>
      <c r="J47" s="354" t="s">
        <v>2831</v>
      </c>
      <c r="K47" s="354">
        <v>1</v>
      </c>
      <c r="L47" s="354"/>
      <c r="M47" s="354"/>
      <c r="N47" s="340">
        <v>1</v>
      </c>
      <c r="O47" s="473"/>
      <c r="P47" s="382"/>
      <c r="Q47" s="382"/>
      <c r="R47" s="398"/>
      <c r="S47" s="382"/>
      <c r="T47" s="382"/>
      <c r="U47" s="382"/>
      <c r="V47" s="382"/>
      <c r="W47" s="382">
        <v>160</v>
      </c>
      <c r="X47" s="383">
        <v>69</v>
      </c>
      <c r="Y47" s="384" t="s">
        <v>2786</v>
      </c>
      <c r="Z47" s="385">
        <v>22786</v>
      </c>
      <c r="AA47" s="384">
        <f t="shared" si="3"/>
        <v>60</v>
      </c>
      <c r="AB47" s="386" t="s">
        <v>2760</v>
      </c>
      <c r="AC47" s="355" t="s">
        <v>2761</v>
      </c>
      <c r="AD47" s="355" t="str">
        <f>登记表!B250</f>
        <v>2021-12-28日；</v>
      </c>
      <c r="AE47" s="355" t="str">
        <f>登记表!K250</f>
        <v>yes，第7次</v>
      </c>
      <c r="AF47" s="359" t="str">
        <f>登记表!N250</f>
        <v>ZS1E-Z ID#000141</v>
      </c>
      <c r="AH47" s="570"/>
      <c r="AI47" s="571"/>
      <c r="AJ47" s="571"/>
      <c r="AK47" s="571"/>
      <c r="AL47" s="571"/>
      <c r="AM47" s="571"/>
      <c r="AN47" s="572"/>
      <c r="AO47" s="574"/>
      <c r="AP47" s="574"/>
      <c r="AQ47" s="574"/>
      <c r="AR47" s="574"/>
      <c r="AS47" s="574"/>
      <c r="AT47" s="575"/>
      <c r="BI47" s="387"/>
      <c r="CI47" s="391" t="s">
        <v>2778</v>
      </c>
    </row>
    <row r="48" spans="3:87" ht="16.5" customHeight="1">
      <c r="C48" s="434">
        <v>312</v>
      </c>
      <c r="D48" s="337" t="s">
        <v>67</v>
      </c>
      <c r="E48" s="354">
        <v>245439</v>
      </c>
      <c r="F48" s="354" t="s">
        <v>2754</v>
      </c>
      <c r="G48" s="354"/>
      <c r="H48" s="354" t="s">
        <v>2830</v>
      </c>
      <c r="I48" s="354" t="s">
        <v>2797</v>
      </c>
      <c r="J48" s="354" t="s">
        <v>2831</v>
      </c>
      <c r="K48" s="354">
        <v>1</v>
      </c>
      <c r="L48" s="354"/>
      <c r="M48" s="354"/>
      <c r="N48" s="340">
        <v>1</v>
      </c>
      <c r="O48" s="473"/>
      <c r="P48" s="382"/>
      <c r="Q48" s="382"/>
      <c r="R48" s="398"/>
      <c r="S48" s="382"/>
      <c r="T48" s="382"/>
      <c r="U48" s="382"/>
      <c r="V48" s="382"/>
      <c r="W48" s="382">
        <v>160</v>
      </c>
      <c r="X48" s="383">
        <v>69</v>
      </c>
      <c r="Y48" s="384" t="s">
        <v>2786</v>
      </c>
      <c r="Z48" s="385">
        <v>22786</v>
      </c>
      <c r="AA48" s="384">
        <f t="shared" si="3"/>
        <v>60</v>
      </c>
      <c r="AB48" s="386" t="s">
        <v>2760</v>
      </c>
      <c r="AC48" s="355" t="s">
        <v>2761</v>
      </c>
      <c r="AD48" s="355" t="str">
        <f>登记表!B252</f>
        <v>2021-12-29日；</v>
      </c>
      <c r="AE48" s="355" t="str">
        <f>登记表!K252</f>
        <v>yes，第8次</v>
      </c>
      <c r="AF48" s="359" t="str">
        <f>登记表!N252</f>
        <v>ZS1E-Z ID#000112</v>
      </c>
      <c r="AH48" s="570"/>
      <c r="AI48" s="571"/>
      <c r="AJ48" s="571"/>
      <c r="AK48" s="571"/>
      <c r="AL48" s="571"/>
      <c r="AM48" s="571"/>
      <c r="AN48" s="572"/>
      <c r="AO48" s="574"/>
      <c r="AP48" s="574"/>
      <c r="AQ48" s="574"/>
      <c r="AR48" s="574"/>
      <c r="AS48" s="574"/>
      <c r="AT48" s="575"/>
      <c r="BI48" s="387"/>
      <c r="CI48" s="391" t="s">
        <v>2778</v>
      </c>
    </row>
    <row r="49" spans="3:87" ht="16.5" customHeight="1">
      <c r="C49" s="434">
        <v>312</v>
      </c>
      <c r="D49" s="337" t="s">
        <v>67</v>
      </c>
      <c r="E49" s="354">
        <v>245439</v>
      </c>
      <c r="F49" s="354" t="s">
        <v>2754</v>
      </c>
      <c r="G49" s="354"/>
      <c r="H49" s="354" t="s">
        <v>2830</v>
      </c>
      <c r="I49" s="354" t="s">
        <v>2797</v>
      </c>
      <c r="J49" s="354" t="s">
        <v>2831</v>
      </c>
      <c r="K49" s="354">
        <v>1</v>
      </c>
      <c r="L49" s="354"/>
      <c r="M49" s="354"/>
      <c r="N49" s="340">
        <v>1</v>
      </c>
      <c r="O49" s="473"/>
      <c r="P49" s="382"/>
      <c r="Q49" s="382"/>
      <c r="R49" s="398"/>
      <c r="S49" s="382"/>
      <c r="T49" s="382"/>
      <c r="U49" s="382"/>
      <c r="V49" s="382"/>
      <c r="W49" s="382">
        <v>160</v>
      </c>
      <c r="X49" s="383">
        <v>69</v>
      </c>
      <c r="Y49" s="384" t="s">
        <v>2786</v>
      </c>
      <c r="Z49" s="385">
        <v>22786</v>
      </c>
      <c r="AA49" s="384">
        <f t="shared" si="3"/>
        <v>60</v>
      </c>
      <c r="AB49" s="386" t="s">
        <v>2760</v>
      </c>
      <c r="AC49" s="355" t="s">
        <v>2761</v>
      </c>
      <c r="AD49" s="355" t="str">
        <f>登记表!B261</f>
        <v>2021-12-30日；</v>
      </c>
      <c r="AE49" s="355" t="str">
        <f>登记表!K261</f>
        <v>yes，第9次</v>
      </c>
      <c r="AF49" s="359" t="str">
        <f>登记表!N261</f>
        <v>ZS1E-Z ID#000140</v>
      </c>
      <c r="AH49" s="570"/>
      <c r="AI49" s="571"/>
      <c r="AJ49" s="571"/>
      <c r="AK49" s="571"/>
      <c r="AL49" s="571"/>
      <c r="AM49" s="571"/>
      <c r="AN49" s="572"/>
      <c r="AO49" s="574"/>
      <c r="AP49" s="574"/>
      <c r="AQ49" s="574"/>
      <c r="AR49" s="574"/>
      <c r="AS49" s="574"/>
      <c r="AT49" s="575"/>
      <c r="BI49" s="387"/>
      <c r="CI49" s="391" t="s">
        <v>2778</v>
      </c>
    </row>
    <row r="50" spans="3:87" ht="16.5" customHeight="1">
      <c r="C50" s="434">
        <v>312</v>
      </c>
      <c r="D50" s="337" t="s">
        <v>67</v>
      </c>
      <c r="E50" s="354">
        <v>245439</v>
      </c>
      <c r="F50" s="354" t="s">
        <v>2754</v>
      </c>
      <c r="G50" s="354"/>
      <c r="H50" s="354" t="s">
        <v>2830</v>
      </c>
      <c r="I50" s="354" t="s">
        <v>2797</v>
      </c>
      <c r="J50" s="354" t="s">
        <v>2831</v>
      </c>
      <c r="K50" s="354">
        <v>1</v>
      </c>
      <c r="L50" s="354"/>
      <c r="M50" s="354"/>
      <c r="N50" s="340">
        <v>1</v>
      </c>
      <c r="O50" s="473"/>
      <c r="P50" s="382"/>
      <c r="Q50" s="382"/>
      <c r="R50" s="398"/>
      <c r="S50" s="382"/>
      <c r="T50" s="382"/>
      <c r="U50" s="382"/>
      <c r="V50" s="382"/>
      <c r="W50" s="382">
        <v>160</v>
      </c>
      <c r="X50" s="383">
        <v>69</v>
      </c>
      <c r="Y50" s="384" t="s">
        <v>2786</v>
      </c>
      <c r="Z50" s="385">
        <v>22786</v>
      </c>
      <c r="AA50" s="384">
        <f t="shared" si="3"/>
        <v>60</v>
      </c>
      <c r="AB50" s="386" t="s">
        <v>2760</v>
      </c>
      <c r="AC50" s="355" t="s">
        <v>2761</v>
      </c>
      <c r="AD50" s="355" t="str">
        <f>登记表!B266</f>
        <v>2021-12-31日；</v>
      </c>
      <c r="AE50" s="355" t="str">
        <f>登记表!K266</f>
        <v>yes，第10次</v>
      </c>
      <c r="AF50" s="359" t="str">
        <f>登记表!N266</f>
        <v>ZS1E-Z ID#000201</v>
      </c>
      <c r="AH50" s="570"/>
      <c r="AI50" s="571"/>
      <c r="AJ50" s="571"/>
      <c r="AK50" s="571"/>
      <c r="AL50" s="571"/>
      <c r="AM50" s="571"/>
      <c r="AN50" s="572"/>
      <c r="AO50" s="574"/>
      <c r="AP50" s="574"/>
      <c r="AQ50" s="574"/>
      <c r="AR50" s="574"/>
      <c r="AS50" s="574"/>
      <c r="AT50" s="575"/>
      <c r="BI50" s="387"/>
      <c r="CI50" s="391" t="s">
        <v>2778</v>
      </c>
    </row>
    <row r="51" spans="3:87" ht="16.5" customHeight="1">
      <c r="C51" s="434">
        <v>312</v>
      </c>
      <c r="D51" s="337" t="s">
        <v>67</v>
      </c>
      <c r="E51" s="354">
        <v>245439</v>
      </c>
      <c r="F51" s="354" t="s">
        <v>2754</v>
      </c>
      <c r="G51" s="354"/>
      <c r="H51" s="354" t="s">
        <v>2830</v>
      </c>
      <c r="I51" s="354" t="s">
        <v>2797</v>
      </c>
      <c r="J51" s="354" t="s">
        <v>2831</v>
      </c>
      <c r="K51" s="354">
        <v>1</v>
      </c>
      <c r="L51" s="354"/>
      <c r="M51" s="354"/>
      <c r="N51" s="340">
        <v>1</v>
      </c>
      <c r="O51" s="473"/>
      <c r="P51" s="382"/>
      <c r="Q51" s="382"/>
      <c r="R51" s="398"/>
      <c r="S51" s="382"/>
      <c r="T51" s="382"/>
      <c r="U51" s="382"/>
      <c r="V51" s="382"/>
      <c r="W51" s="382">
        <v>160</v>
      </c>
      <c r="X51" s="383">
        <v>69</v>
      </c>
      <c r="Y51" s="384" t="s">
        <v>2786</v>
      </c>
      <c r="Z51" s="385">
        <v>22786</v>
      </c>
      <c r="AA51" s="384">
        <f t="shared" si="3"/>
        <v>60</v>
      </c>
      <c r="AB51" s="386" t="s">
        <v>2760</v>
      </c>
      <c r="AC51" s="355" t="s">
        <v>2761</v>
      </c>
      <c r="AD51" s="355" t="str">
        <f>登记表!B274</f>
        <v>2022/1/1日</v>
      </c>
      <c r="AE51" s="355" t="str">
        <f>登记表!K274</f>
        <v>yes，第11次</v>
      </c>
      <c r="AF51" s="359" t="str">
        <f>登记表!N274</f>
        <v>ZS1E-Z ID#000206</v>
      </c>
      <c r="AH51" s="570"/>
      <c r="AI51" s="571"/>
      <c r="AJ51" s="571"/>
      <c r="AK51" s="571"/>
      <c r="AL51" s="571"/>
      <c r="AM51" s="571"/>
      <c r="AN51" s="572"/>
      <c r="AO51" s="574"/>
      <c r="AP51" s="574"/>
      <c r="AQ51" s="574"/>
      <c r="AR51" s="574"/>
      <c r="AS51" s="574"/>
      <c r="AT51" s="575"/>
      <c r="BI51" s="387"/>
      <c r="CI51" s="391" t="s">
        <v>2778</v>
      </c>
    </row>
    <row r="52" spans="3:87" ht="16.5" customHeight="1">
      <c r="C52" s="434">
        <v>312</v>
      </c>
      <c r="D52" s="337" t="s">
        <v>67</v>
      </c>
      <c r="E52" s="354">
        <v>245439</v>
      </c>
      <c r="F52" s="354" t="s">
        <v>2754</v>
      </c>
      <c r="G52" s="354"/>
      <c r="H52" s="354" t="s">
        <v>2830</v>
      </c>
      <c r="I52" s="354" t="s">
        <v>2797</v>
      </c>
      <c r="J52" s="354" t="s">
        <v>2831</v>
      </c>
      <c r="K52" s="354">
        <v>1</v>
      </c>
      <c r="L52" s="354"/>
      <c r="M52" s="354"/>
      <c r="N52" s="340">
        <v>1</v>
      </c>
      <c r="O52" s="473"/>
      <c r="P52" s="382"/>
      <c r="Q52" s="382"/>
      <c r="R52" s="398"/>
      <c r="S52" s="382"/>
      <c r="T52" s="382"/>
      <c r="U52" s="382"/>
      <c r="V52" s="382"/>
      <c r="W52" s="382">
        <v>160</v>
      </c>
      <c r="X52" s="383">
        <v>69</v>
      </c>
      <c r="Y52" s="384" t="s">
        <v>2786</v>
      </c>
      <c r="Z52" s="385">
        <v>22786</v>
      </c>
      <c r="AA52" s="384">
        <f t="shared" si="3"/>
        <v>60</v>
      </c>
      <c r="AB52" s="386" t="s">
        <v>2760</v>
      </c>
      <c r="AC52" s="355" t="s">
        <v>2761</v>
      </c>
      <c r="AD52" s="355" t="str">
        <f>登记表!B279</f>
        <v>2022/1/2日</v>
      </c>
      <c r="AE52" s="355" t="str">
        <f>登记表!K279</f>
        <v>yes，第12次</v>
      </c>
      <c r="AF52" s="359" t="str">
        <f>登记表!N279</f>
        <v>ZS1E-Z ID#000210</v>
      </c>
      <c r="AH52" s="570"/>
      <c r="AI52" s="571"/>
      <c r="AJ52" s="571"/>
      <c r="AK52" s="571"/>
      <c r="AL52" s="571"/>
      <c r="AM52" s="571"/>
      <c r="AN52" s="572"/>
      <c r="AO52" s="574"/>
      <c r="AP52" s="574"/>
      <c r="AQ52" s="574"/>
      <c r="AR52" s="574"/>
      <c r="AS52" s="574"/>
      <c r="AT52" s="575"/>
      <c r="BI52" s="387"/>
      <c r="CI52" s="391" t="s">
        <v>2778</v>
      </c>
    </row>
    <row r="53" spans="3:87" ht="16.5" customHeight="1">
      <c r="C53" s="434">
        <v>312</v>
      </c>
      <c r="D53" s="337" t="s">
        <v>67</v>
      </c>
      <c r="E53" s="354">
        <v>245439</v>
      </c>
      <c r="F53" s="354" t="s">
        <v>2754</v>
      </c>
      <c r="G53" s="354"/>
      <c r="H53" s="354" t="s">
        <v>2830</v>
      </c>
      <c r="I53" s="354" t="s">
        <v>2797</v>
      </c>
      <c r="J53" s="354" t="s">
        <v>2831</v>
      </c>
      <c r="K53" s="354">
        <v>1</v>
      </c>
      <c r="L53" s="354"/>
      <c r="M53" s="354"/>
      <c r="N53" s="340">
        <v>1</v>
      </c>
      <c r="O53" s="473"/>
      <c r="P53" s="382"/>
      <c r="Q53" s="382"/>
      <c r="R53" s="398"/>
      <c r="S53" s="382"/>
      <c r="T53" s="382"/>
      <c r="U53" s="382"/>
      <c r="V53" s="382"/>
      <c r="W53" s="382">
        <v>160</v>
      </c>
      <c r="X53" s="383">
        <v>69</v>
      </c>
      <c r="Y53" s="384" t="s">
        <v>2786</v>
      </c>
      <c r="Z53" s="385">
        <v>22786</v>
      </c>
      <c r="AA53" s="384">
        <f t="shared" si="3"/>
        <v>60</v>
      </c>
      <c r="AB53" s="386" t="s">
        <v>2760</v>
      </c>
      <c r="AC53" s="355" t="s">
        <v>2761</v>
      </c>
      <c r="AD53" s="355" t="str">
        <f>登记表!B286</f>
        <v>2022/1/3日</v>
      </c>
      <c r="AE53" s="355" t="str">
        <f>登记表!K286</f>
        <v>yes，第13次</v>
      </c>
      <c r="AF53" s="359" t="str">
        <f>登记表!N286</f>
        <v>ZS1E-Z ID#000216</v>
      </c>
      <c r="AH53" s="570"/>
      <c r="AI53" s="571"/>
      <c r="AJ53" s="571"/>
      <c r="AK53" s="571"/>
      <c r="AL53" s="571"/>
      <c r="AM53" s="571"/>
      <c r="AN53" s="572"/>
      <c r="AO53" s="574"/>
      <c r="AP53" s="574"/>
      <c r="AQ53" s="574"/>
      <c r="AR53" s="574"/>
      <c r="AS53" s="574"/>
      <c r="AT53" s="575"/>
      <c r="BI53" s="387"/>
      <c r="CI53" s="391" t="s">
        <v>2833</v>
      </c>
    </row>
    <row r="54" spans="3:87" ht="16.5" customHeight="1">
      <c r="C54" s="454">
        <v>125</v>
      </c>
      <c r="D54" s="455" t="s">
        <v>83</v>
      </c>
      <c r="E54" s="354">
        <f>患者住院序列!F49</f>
        <v>245468</v>
      </c>
      <c r="F54" s="354" t="s">
        <v>2754</v>
      </c>
      <c r="G54" s="354"/>
      <c r="H54" s="354" t="s">
        <v>2796</v>
      </c>
      <c r="I54" s="354" t="s">
        <v>2834</v>
      </c>
      <c r="J54" s="354" t="s">
        <v>2810</v>
      </c>
      <c r="K54" s="354">
        <v>1</v>
      </c>
      <c r="L54" s="354"/>
      <c r="M54" s="354"/>
      <c r="N54" s="340">
        <v>1</v>
      </c>
      <c r="O54" s="473">
        <v>1</v>
      </c>
      <c r="P54" s="382"/>
      <c r="Q54" s="382"/>
      <c r="R54" s="398"/>
      <c r="S54" s="382"/>
      <c r="T54" s="382"/>
      <c r="U54" s="382"/>
      <c r="V54" s="382"/>
      <c r="W54" s="382">
        <v>160</v>
      </c>
      <c r="X54" s="383">
        <v>61.5</v>
      </c>
      <c r="Y54" s="384" t="s">
        <v>2786</v>
      </c>
      <c r="Z54" s="385">
        <v>24086</v>
      </c>
      <c r="AA54" s="384">
        <f t="shared" ref="AA54:AA59" si="4">2021-1965+1</f>
        <v>57</v>
      </c>
      <c r="AB54" s="386" t="s">
        <v>2760</v>
      </c>
      <c r="AC54" s="355" t="s">
        <v>2761</v>
      </c>
      <c r="AD54" s="355" t="str">
        <f>登记表!B310</f>
        <v>2022/1/7日</v>
      </c>
      <c r="AE54" s="355" t="str">
        <f>登记表!K310</f>
        <v>yes，第1次</v>
      </c>
      <c r="AF54" s="359" t="str">
        <f>登记表!N310</f>
        <v>ZS1E-Z ID#000124</v>
      </c>
      <c r="AH54" s="570">
        <v>44567</v>
      </c>
      <c r="AI54" s="571" t="s">
        <v>3025</v>
      </c>
      <c r="AJ54" s="571" t="s">
        <v>3025</v>
      </c>
      <c r="AK54" s="571" t="s">
        <v>3025</v>
      </c>
      <c r="AL54" s="571" t="s">
        <v>3025</v>
      </c>
      <c r="AM54" s="571" t="s">
        <v>3025</v>
      </c>
      <c r="AN54" s="572" t="s">
        <v>3025</v>
      </c>
      <c r="AO54" s="573">
        <v>6.9</v>
      </c>
      <c r="AP54" s="573">
        <v>3.6</v>
      </c>
      <c r="AQ54" s="573">
        <v>3.17</v>
      </c>
      <c r="AR54" s="573">
        <v>0.8</v>
      </c>
      <c r="AS54" s="573">
        <v>14.43</v>
      </c>
      <c r="AT54" s="587">
        <v>26.11</v>
      </c>
      <c r="BI54" s="387">
        <v>44567</v>
      </c>
      <c r="BJ54" s="355" t="s">
        <v>2787</v>
      </c>
      <c r="BK54" s="355" t="s">
        <v>2787</v>
      </c>
      <c r="BL54" s="355" t="s">
        <v>2787</v>
      </c>
      <c r="BM54" s="355" t="s">
        <v>2787</v>
      </c>
      <c r="BN54" s="355" t="s">
        <v>2787</v>
      </c>
      <c r="BO54" s="355" t="s">
        <v>2787</v>
      </c>
      <c r="BP54" s="355" t="s">
        <v>2787</v>
      </c>
      <c r="CD54" s="389" t="s">
        <v>1955</v>
      </c>
      <c r="CE54" s="390" t="s">
        <v>2835</v>
      </c>
      <c r="CI54" s="391" t="s">
        <v>2836</v>
      </c>
    </row>
    <row r="55" spans="3:87" ht="16.5" customHeight="1">
      <c r="C55" s="434">
        <v>125</v>
      </c>
      <c r="D55" s="337" t="s">
        <v>83</v>
      </c>
      <c r="E55" s="354">
        <v>245468</v>
      </c>
      <c r="F55" s="354" t="s">
        <v>2754</v>
      </c>
      <c r="G55" s="354"/>
      <c r="H55" s="354" t="s">
        <v>2796</v>
      </c>
      <c r="I55" s="354" t="s">
        <v>2834</v>
      </c>
      <c r="J55" s="354" t="s">
        <v>2810</v>
      </c>
      <c r="K55" s="354">
        <v>1</v>
      </c>
      <c r="L55" s="354"/>
      <c r="M55" s="354"/>
      <c r="N55" s="340">
        <v>1</v>
      </c>
      <c r="O55" s="473"/>
      <c r="P55" s="382"/>
      <c r="Q55" s="382"/>
      <c r="R55" s="398"/>
      <c r="S55" s="382"/>
      <c r="T55" s="382"/>
      <c r="U55" s="382"/>
      <c r="V55" s="382"/>
      <c r="W55" s="382">
        <v>160</v>
      </c>
      <c r="X55" s="383">
        <v>61.5</v>
      </c>
      <c r="Y55" s="384" t="s">
        <v>2786</v>
      </c>
      <c r="Z55" s="385">
        <v>24086</v>
      </c>
      <c r="AA55" s="384">
        <f t="shared" si="4"/>
        <v>57</v>
      </c>
      <c r="AB55" s="386" t="s">
        <v>2760</v>
      </c>
      <c r="AC55" s="355" t="s">
        <v>2761</v>
      </c>
      <c r="AD55" s="355" t="str">
        <f>登记表!B316</f>
        <v>2022/1/8日</v>
      </c>
      <c r="AE55" s="355" t="str">
        <f>登记表!K316</f>
        <v>yes，第2次</v>
      </c>
      <c r="AF55" s="359" t="str">
        <f>登记表!N316</f>
        <v>ZS1E-Z ID#000232</v>
      </c>
      <c r="AH55" s="570"/>
      <c r="AI55" s="571"/>
      <c r="AJ55" s="571"/>
      <c r="AK55" s="571"/>
      <c r="AL55" s="571"/>
      <c r="AM55" s="571"/>
      <c r="AN55" s="572"/>
      <c r="AO55" s="574"/>
      <c r="AP55" s="574"/>
      <c r="AQ55" s="574"/>
      <c r="AR55" s="574"/>
      <c r="AS55" s="574"/>
      <c r="AT55" s="575"/>
      <c r="BI55" s="387"/>
      <c r="CI55" s="391" t="s">
        <v>2836</v>
      </c>
    </row>
    <row r="56" spans="3:87" ht="16.5" customHeight="1">
      <c r="C56" s="434">
        <v>125</v>
      </c>
      <c r="D56" s="337" t="s">
        <v>83</v>
      </c>
      <c r="E56" s="354">
        <v>245468</v>
      </c>
      <c r="F56" s="354" t="s">
        <v>2754</v>
      </c>
      <c r="G56" s="354"/>
      <c r="H56" s="354" t="s">
        <v>2796</v>
      </c>
      <c r="I56" s="354" t="s">
        <v>2834</v>
      </c>
      <c r="J56" s="354" t="s">
        <v>2810</v>
      </c>
      <c r="K56" s="354">
        <v>1</v>
      </c>
      <c r="L56" s="354"/>
      <c r="M56" s="354"/>
      <c r="N56" s="340">
        <v>1</v>
      </c>
      <c r="O56" s="473"/>
      <c r="P56" s="382"/>
      <c r="Q56" s="382"/>
      <c r="R56" s="398"/>
      <c r="S56" s="382"/>
      <c r="T56" s="382"/>
      <c r="U56" s="382"/>
      <c r="V56" s="382"/>
      <c r="W56" s="382">
        <v>160</v>
      </c>
      <c r="X56" s="383">
        <v>61.5</v>
      </c>
      <c r="Y56" s="384" t="s">
        <v>2786</v>
      </c>
      <c r="Z56" s="385">
        <v>24086</v>
      </c>
      <c r="AA56" s="384">
        <f t="shared" si="4"/>
        <v>57</v>
      </c>
      <c r="AB56" s="386" t="s">
        <v>2760</v>
      </c>
      <c r="AC56" s="355" t="s">
        <v>2761</v>
      </c>
      <c r="AD56" s="355" t="str">
        <f>登记表!B322</f>
        <v>2022/1/9日</v>
      </c>
      <c r="AE56" s="355" t="str">
        <f>登记表!K322</f>
        <v>yes，第3次</v>
      </c>
      <c r="AF56" s="359" t="str">
        <f>登记表!N322</f>
        <v>ZS1E-Z ID#000230</v>
      </c>
      <c r="AH56" s="570"/>
      <c r="AI56" s="571"/>
      <c r="AJ56" s="571"/>
      <c r="AK56" s="571"/>
      <c r="AL56" s="571"/>
      <c r="AM56" s="571"/>
      <c r="AN56" s="572"/>
      <c r="AO56" s="574"/>
      <c r="AP56" s="574"/>
      <c r="AQ56" s="574"/>
      <c r="AR56" s="574"/>
      <c r="AS56" s="574"/>
      <c r="AT56" s="575"/>
      <c r="BI56" s="387"/>
      <c r="CI56" s="391" t="s">
        <v>2836</v>
      </c>
    </row>
    <row r="57" spans="3:87" ht="16.5" customHeight="1">
      <c r="C57" s="434">
        <v>125</v>
      </c>
      <c r="D57" s="337" t="s">
        <v>83</v>
      </c>
      <c r="E57" s="354">
        <v>245468</v>
      </c>
      <c r="F57" s="354" t="s">
        <v>2754</v>
      </c>
      <c r="G57" s="354"/>
      <c r="H57" s="354" t="s">
        <v>2796</v>
      </c>
      <c r="I57" s="354" t="s">
        <v>2834</v>
      </c>
      <c r="J57" s="354" t="s">
        <v>2810</v>
      </c>
      <c r="K57" s="354">
        <v>1</v>
      </c>
      <c r="L57" s="354"/>
      <c r="M57" s="354"/>
      <c r="N57" s="340">
        <v>1</v>
      </c>
      <c r="O57" s="473"/>
      <c r="P57" s="382"/>
      <c r="Q57" s="382"/>
      <c r="R57" s="398"/>
      <c r="S57" s="382"/>
      <c r="T57" s="382"/>
      <c r="U57" s="382"/>
      <c r="V57" s="382"/>
      <c r="W57" s="382">
        <v>160</v>
      </c>
      <c r="X57" s="383">
        <v>61.5</v>
      </c>
      <c r="Y57" s="384" t="s">
        <v>2786</v>
      </c>
      <c r="Z57" s="385">
        <v>24086</v>
      </c>
      <c r="AA57" s="384">
        <f t="shared" si="4"/>
        <v>57</v>
      </c>
      <c r="AB57" s="386" t="s">
        <v>2760</v>
      </c>
      <c r="AC57" s="355" t="s">
        <v>2761</v>
      </c>
      <c r="AD57" s="355" t="str">
        <f>登记表!B340</f>
        <v>2021.1.10-下午14:00</v>
      </c>
      <c r="AE57" s="355" t="str">
        <f>登记表!K340</f>
        <v>yes，第4次</v>
      </c>
      <c r="AF57" s="359" t="str">
        <f>登记表!N340</f>
        <v>ZS1E-Z ID#000224</v>
      </c>
      <c r="AH57" s="570"/>
      <c r="AI57" s="571"/>
      <c r="AJ57" s="571"/>
      <c r="AK57" s="571"/>
      <c r="AL57" s="571"/>
      <c r="AM57" s="571"/>
      <c r="AN57" s="572"/>
      <c r="AO57" s="574"/>
      <c r="AP57" s="574"/>
      <c r="AQ57" s="574"/>
      <c r="AR57" s="574"/>
      <c r="AS57" s="574"/>
      <c r="AT57" s="575"/>
      <c r="BI57" s="387"/>
      <c r="CI57" s="391" t="s">
        <v>2836</v>
      </c>
    </row>
    <row r="58" spans="3:87" ht="16.5" customHeight="1">
      <c r="C58" s="434">
        <v>125</v>
      </c>
      <c r="D58" s="337" t="s">
        <v>83</v>
      </c>
      <c r="E58" s="354">
        <v>245468</v>
      </c>
      <c r="F58" s="354" t="s">
        <v>2754</v>
      </c>
      <c r="G58" s="354"/>
      <c r="H58" s="354" t="s">
        <v>2796</v>
      </c>
      <c r="I58" s="354" t="s">
        <v>2834</v>
      </c>
      <c r="J58" s="354" t="s">
        <v>2810</v>
      </c>
      <c r="K58" s="354">
        <v>1</v>
      </c>
      <c r="L58" s="354"/>
      <c r="M58" s="354"/>
      <c r="N58" s="340">
        <v>1</v>
      </c>
      <c r="O58" s="473"/>
      <c r="P58" s="382"/>
      <c r="Q58" s="382"/>
      <c r="R58" s="398"/>
      <c r="S58" s="382"/>
      <c r="T58" s="382"/>
      <c r="U58" s="382"/>
      <c r="V58" s="382"/>
      <c r="W58" s="382">
        <v>160</v>
      </c>
      <c r="X58" s="383">
        <v>61.5</v>
      </c>
      <c r="Y58" s="384" t="s">
        <v>2786</v>
      </c>
      <c r="Z58" s="385">
        <v>24086</v>
      </c>
      <c r="AA58" s="384">
        <f t="shared" si="4"/>
        <v>57</v>
      </c>
      <c r="AB58" s="386" t="s">
        <v>2760</v>
      </c>
      <c r="AC58" s="355" t="s">
        <v>2761</v>
      </c>
      <c r="AD58" s="355" t="str">
        <f>登记表!B346</f>
        <v>2022/1/11日</v>
      </c>
      <c r="AE58" s="355" t="str">
        <f>登记表!K346</f>
        <v>yes，第5次</v>
      </c>
      <c r="AF58" s="359" t="str">
        <f>登记表!N346</f>
        <v>ZS1E-Z ID#000278</v>
      </c>
      <c r="AH58" s="570"/>
      <c r="AI58" s="571"/>
      <c r="AJ58" s="571"/>
      <c r="AK58" s="571"/>
      <c r="AL58" s="571"/>
      <c r="AM58" s="571"/>
      <c r="AN58" s="572"/>
      <c r="AO58" s="574"/>
      <c r="AP58" s="574"/>
      <c r="AQ58" s="574"/>
      <c r="AR58" s="574"/>
      <c r="AS58" s="574"/>
      <c r="AT58" s="575"/>
      <c r="BI58" s="387"/>
      <c r="CI58" s="391" t="s">
        <v>2836</v>
      </c>
    </row>
    <row r="59" spans="3:87" ht="16.5" customHeight="1">
      <c r="C59" s="434">
        <v>125</v>
      </c>
      <c r="D59" s="337" t="s">
        <v>83</v>
      </c>
      <c r="E59" s="354">
        <v>245468</v>
      </c>
      <c r="F59" s="354" t="s">
        <v>2754</v>
      </c>
      <c r="G59" s="354"/>
      <c r="H59" s="354" t="s">
        <v>2796</v>
      </c>
      <c r="I59" s="354" t="s">
        <v>2834</v>
      </c>
      <c r="J59" s="354" t="s">
        <v>2810</v>
      </c>
      <c r="K59" s="354">
        <v>1</v>
      </c>
      <c r="L59" s="354"/>
      <c r="M59" s="354"/>
      <c r="N59" s="340">
        <v>1</v>
      </c>
      <c r="O59" s="473"/>
      <c r="P59" s="382"/>
      <c r="Q59" s="382"/>
      <c r="R59" s="398"/>
      <c r="S59" s="382"/>
      <c r="T59" s="382"/>
      <c r="U59" s="382"/>
      <c r="V59" s="382"/>
      <c r="W59" s="382">
        <v>160</v>
      </c>
      <c r="X59" s="383">
        <v>61.5</v>
      </c>
      <c r="Y59" s="384" t="s">
        <v>2786</v>
      </c>
      <c r="Z59" s="385">
        <v>24086</v>
      </c>
      <c r="AA59" s="384">
        <f t="shared" si="4"/>
        <v>57</v>
      </c>
      <c r="AB59" s="386" t="s">
        <v>2760</v>
      </c>
      <c r="AC59" s="355" t="s">
        <v>2761</v>
      </c>
      <c r="AD59" s="355" t="str">
        <f>登记表!B353</f>
        <v xml:space="preserve">2022-1-12， 16:05PM </v>
      </c>
      <c r="AE59" s="355" t="str">
        <f>登记表!K353</f>
        <v>yes，第6次</v>
      </c>
      <c r="AF59" s="359" t="str">
        <f>登记表!N353</f>
        <v>ZS1E-Z ID#000300</v>
      </c>
      <c r="AH59" s="570"/>
      <c r="AI59" s="571"/>
      <c r="AJ59" s="571"/>
      <c r="AK59" s="571"/>
      <c r="AL59" s="571"/>
      <c r="AM59" s="571"/>
      <c r="AN59" s="572"/>
      <c r="AO59" s="574"/>
      <c r="AP59" s="574"/>
      <c r="AQ59" s="574"/>
      <c r="AR59" s="574"/>
      <c r="AS59" s="574"/>
      <c r="AT59" s="575"/>
      <c r="BI59" s="387"/>
      <c r="CI59" s="391" t="s">
        <v>2836</v>
      </c>
    </row>
    <row r="60" spans="3:87" ht="16.5" customHeight="1">
      <c r="C60" s="454">
        <v>28</v>
      </c>
      <c r="D60" s="455" t="s">
        <v>69</v>
      </c>
      <c r="E60" s="354">
        <f>患者住院序列!F41</f>
        <v>245471</v>
      </c>
      <c r="F60" s="354" t="s">
        <v>2754</v>
      </c>
      <c r="G60" s="354"/>
      <c r="H60" s="354" t="s">
        <v>2837</v>
      </c>
      <c r="I60" s="354" t="s">
        <v>2838</v>
      </c>
      <c r="J60" s="354" t="s">
        <v>2804</v>
      </c>
      <c r="K60" s="354">
        <v>1</v>
      </c>
      <c r="L60" s="354"/>
      <c r="M60" s="354"/>
      <c r="N60" s="340">
        <v>1</v>
      </c>
      <c r="O60" s="473">
        <v>1</v>
      </c>
      <c r="P60" s="382"/>
      <c r="Q60" s="382"/>
      <c r="R60" s="398"/>
      <c r="S60" s="382"/>
      <c r="T60" s="382"/>
      <c r="U60" s="382"/>
      <c r="V60" s="382"/>
      <c r="W60" s="382">
        <v>160</v>
      </c>
      <c r="X60" s="383">
        <v>56</v>
      </c>
      <c r="Y60" s="384" t="s">
        <v>2786</v>
      </c>
      <c r="Z60" s="385">
        <v>27539</v>
      </c>
      <c r="AA60" s="384">
        <f t="shared" ref="AA60:AA82" si="5">2021-1975+1</f>
        <v>47</v>
      </c>
      <c r="AB60" s="386" t="s">
        <v>2760</v>
      </c>
      <c r="AC60" s="355" t="s">
        <v>2761</v>
      </c>
      <c r="AD60" s="355" t="str">
        <f>登记表!B213</f>
        <v>2021-12-223日，下午四点左右</v>
      </c>
      <c r="AE60" s="355" t="str">
        <f>登记表!K213</f>
        <v>yes，第1次</v>
      </c>
      <c r="AF60" s="359" t="str">
        <f>登记表!N213</f>
        <v>ZS1E-Z ID#000186</v>
      </c>
      <c r="AH60" s="570">
        <v>44552</v>
      </c>
      <c r="AI60" s="571" t="s">
        <v>3025</v>
      </c>
      <c r="AJ60" s="571" t="s">
        <v>3025</v>
      </c>
      <c r="AK60" s="571" t="s">
        <v>3025</v>
      </c>
      <c r="AL60" s="571" t="s">
        <v>3025</v>
      </c>
      <c r="AM60" s="571" t="s">
        <v>3025</v>
      </c>
      <c r="AN60" s="572" t="s">
        <v>3025</v>
      </c>
      <c r="AO60" s="573">
        <v>13.6</v>
      </c>
      <c r="AP60" s="573">
        <v>1.61</v>
      </c>
      <c r="AQ60" s="573">
        <v>1.04</v>
      </c>
      <c r="AR60" s="573">
        <v>0.7</v>
      </c>
      <c r="AS60" s="573">
        <v>8.59</v>
      </c>
      <c r="AT60" s="587">
        <v>31.11</v>
      </c>
      <c r="BR60" s="387">
        <v>44552</v>
      </c>
      <c r="BS60" s="395" t="s">
        <v>2839</v>
      </c>
      <c r="BT60" s="395" t="s">
        <v>2839</v>
      </c>
      <c r="BU60" s="395" t="s">
        <v>2839</v>
      </c>
      <c r="BV60" s="395" t="s">
        <v>2839</v>
      </c>
      <c r="BW60" s="395" t="s">
        <v>2839</v>
      </c>
      <c r="BX60" s="395" t="s">
        <v>2839</v>
      </c>
      <c r="BY60" s="395" t="s">
        <v>2839</v>
      </c>
      <c r="BZ60" s="355">
        <v>53.9</v>
      </c>
      <c r="CA60" s="355">
        <v>7.3</v>
      </c>
      <c r="CD60" s="389" t="s">
        <v>1956</v>
      </c>
      <c r="CE60" s="390" t="s">
        <v>2840</v>
      </c>
      <c r="CI60" s="391" t="s">
        <v>2841</v>
      </c>
    </row>
    <row r="61" spans="3:87" ht="16.5" customHeight="1">
      <c r="C61" s="434">
        <v>28</v>
      </c>
      <c r="D61" s="337" t="s">
        <v>69</v>
      </c>
      <c r="E61" s="354">
        <v>245471</v>
      </c>
      <c r="F61" s="354" t="s">
        <v>2754</v>
      </c>
      <c r="G61" s="354"/>
      <c r="H61" s="354" t="s">
        <v>2837</v>
      </c>
      <c r="I61" s="354" t="s">
        <v>2838</v>
      </c>
      <c r="J61" s="354" t="s">
        <v>2804</v>
      </c>
      <c r="K61" s="354">
        <v>1</v>
      </c>
      <c r="L61" s="354"/>
      <c r="M61" s="354"/>
      <c r="N61" s="340">
        <v>1</v>
      </c>
      <c r="O61" s="473"/>
      <c r="P61" s="382"/>
      <c r="Q61" s="382"/>
      <c r="R61" s="398"/>
      <c r="S61" s="382"/>
      <c r="T61" s="382"/>
      <c r="U61" s="382"/>
      <c r="V61" s="382"/>
      <c r="W61" s="382">
        <v>160</v>
      </c>
      <c r="X61" s="383">
        <v>56</v>
      </c>
      <c r="Y61" s="384" t="s">
        <v>2786</v>
      </c>
      <c r="Z61" s="385">
        <v>27539</v>
      </c>
      <c r="AA61" s="384">
        <f t="shared" si="5"/>
        <v>47</v>
      </c>
      <c r="AB61" s="386" t="s">
        <v>2760</v>
      </c>
      <c r="AC61" s="355" t="s">
        <v>2761</v>
      </c>
      <c r="AD61" s="355" t="str">
        <f>登记表!B219</f>
        <v>2021-12-24日；下午三四点左右采样</v>
      </c>
      <c r="AE61" s="355" t="str">
        <f>登记表!K219</f>
        <v>yes，第2次</v>
      </c>
      <c r="AF61" s="359" t="str">
        <f>登记表!N219</f>
        <v>ZS1E-Z ID#000189</v>
      </c>
      <c r="AH61" s="570"/>
      <c r="AI61" s="571"/>
      <c r="AJ61" s="571"/>
      <c r="AK61" s="571"/>
      <c r="AL61" s="571"/>
      <c r="AM61" s="571"/>
      <c r="AN61" s="572"/>
      <c r="AO61" s="574"/>
      <c r="AP61" s="574"/>
      <c r="AQ61" s="574"/>
      <c r="AR61" s="574"/>
      <c r="AS61" s="574"/>
      <c r="AT61" s="575"/>
      <c r="BR61" s="387">
        <v>44552</v>
      </c>
      <c r="BS61" s="395" t="s">
        <v>2839</v>
      </c>
      <c r="BT61" s="395" t="s">
        <v>2839</v>
      </c>
      <c r="BU61" s="395" t="s">
        <v>2839</v>
      </c>
      <c r="BV61" s="395" t="s">
        <v>2839</v>
      </c>
      <c r="BW61" s="395" t="s">
        <v>2839</v>
      </c>
      <c r="BX61" s="395" t="s">
        <v>2839</v>
      </c>
      <c r="BY61" s="395" t="s">
        <v>2839</v>
      </c>
      <c r="BZ61" s="355">
        <v>53.9</v>
      </c>
      <c r="CA61" s="355">
        <v>7.3</v>
      </c>
      <c r="CI61" s="391" t="s">
        <v>2841</v>
      </c>
    </row>
    <row r="62" spans="3:87" ht="16.5" customHeight="1">
      <c r="C62" s="434">
        <v>28</v>
      </c>
      <c r="D62" s="337" t="s">
        <v>69</v>
      </c>
      <c r="E62" s="354">
        <v>245471</v>
      </c>
      <c r="F62" s="354" t="s">
        <v>2754</v>
      </c>
      <c r="G62" s="354"/>
      <c r="H62" s="354" t="s">
        <v>2837</v>
      </c>
      <c r="I62" s="354" t="s">
        <v>2838</v>
      </c>
      <c r="J62" s="354" t="s">
        <v>2804</v>
      </c>
      <c r="K62" s="354">
        <v>1</v>
      </c>
      <c r="L62" s="354"/>
      <c r="M62" s="354"/>
      <c r="N62" s="340">
        <v>1</v>
      </c>
      <c r="O62" s="473"/>
      <c r="P62" s="382"/>
      <c r="Q62" s="382"/>
      <c r="R62" s="398"/>
      <c r="S62" s="382"/>
      <c r="T62" s="382"/>
      <c r="U62" s="382"/>
      <c r="V62" s="382"/>
      <c r="W62" s="382">
        <v>160</v>
      </c>
      <c r="X62" s="383">
        <v>56</v>
      </c>
      <c r="Y62" s="384" t="s">
        <v>2786</v>
      </c>
      <c r="Z62" s="385">
        <v>27539</v>
      </c>
      <c r="AA62" s="384">
        <f t="shared" si="5"/>
        <v>47</v>
      </c>
      <c r="AB62" s="386" t="s">
        <v>2760</v>
      </c>
      <c r="AC62" s="355" t="s">
        <v>2761</v>
      </c>
      <c r="AD62" s="355" t="str">
        <f>登记表!B223</f>
        <v>2021-12-25日；下午三四点左右采样</v>
      </c>
      <c r="AE62" s="355" t="str">
        <f>登记表!K223</f>
        <v>yes，第3次</v>
      </c>
      <c r="AF62" s="359" t="str">
        <f>登记表!N223</f>
        <v>ZS1E-Z ID#000192</v>
      </c>
      <c r="AH62" s="570"/>
      <c r="AI62" s="571"/>
      <c r="AJ62" s="571"/>
      <c r="AK62" s="571"/>
      <c r="AL62" s="571"/>
      <c r="AM62" s="571"/>
      <c r="AN62" s="572"/>
      <c r="AO62" s="574"/>
      <c r="AP62" s="574"/>
      <c r="AQ62" s="574"/>
      <c r="AR62" s="574"/>
      <c r="AS62" s="574"/>
      <c r="AT62" s="575"/>
      <c r="BR62" s="387">
        <v>44552</v>
      </c>
      <c r="BS62" s="395" t="s">
        <v>2839</v>
      </c>
      <c r="BT62" s="395" t="s">
        <v>2839</v>
      </c>
      <c r="BU62" s="395" t="s">
        <v>2839</v>
      </c>
      <c r="BV62" s="395" t="s">
        <v>2839</v>
      </c>
      <c r="BW62" s="395" t="s">
        <v>2839</v>
      </c>
      <c r="BX62" s="395" t="s">
        <v>2839</v>
      </c>
      <c r="BY62" s="395" t="s">
        <v>2839</v>
      </c>
      <c r="BZ62" s="355">
        <v>53.9</v>
      </c>
      <c r="CA62" s="355">
        <v>7.3</v>
      </c>
      <c r="CI62" s="391" t="s">
        <v>2841</v>
      </c>
    </row>
    <row r="63" spans="3:87" ht="16.5" customHeight="1">
      <c r="C63" s="434">
        <v>28</v>
      </c>
      <c r="D63" s="337" t="s">
        <v>69</v>
      </c>
      <c r="E63" s="354">
        <v>245471</v>
      </c>
      <c r="F63" s="354" t="s">
        <v>2754</v>
      </c>
      <c r="G63" s="354"/>
      <c r="H63" s="354" t="s">
        <v>2837</v>
      </c>
      <c r="I63" s="354" t="s">
        <v>2838</v>
      </c>
      <c r="J63" s="354" t="s">
        <v>2804</v>
      </c>
      <c r="K63" s="354">
        <v>1</v>
      </c>
      <c r="L63" s="354"/>
      <c r="M63" s="354"/>
      <c r="N63" s="340">
        <v>1</v>
      </c>
      <c r="O63" s="473"/>
      <c r="P63" s="382"/>
      <c r="Q63" s="382"/>
      <c r="R63" s="398"/>
      <c r="S63" s="382"/>
      <c r="T63" s="382"/>
      <c r="U63" s="382"/>
      <c r="V63" s="382"/>
      <c r="W63" s="382">
        <v>160</v>
      </c>
      <c r="X63" s="383">
        <v>56</v>
      </c>
      <c r="Y63" s="384" t="s">
        <v>2786</v>
      </c>
      <c r="Z63" s="385">
        <v>27539</v>
      </c>
      <c r="AA63" s="384">
        <f t="shared" si="5"/>
        <v>47</v>
      </c>
      <c r="AB63" s="386" t="s">
        <v>2760</v>
      </c>
      <c r="AC63" s="355" t="s">
        <v>2761</v>
      </c>
      <c r="AD63" s="355" t="str">
        <f>登记表!B230</f>
        <v>2021-12-26日；</v>
      </c>
      <c r="AE63" s="355" t="str">
        <f>登记表!K230</f>
        <v>yes，第4次</v>
      </c>
      <c r="AF63" s="359" t="str">
        <f>登记表!N230</f>
        <v>ZS1E-Z ID#000148</v>
      </c>
      <c r="AH63" s="570"/>
      <c r="AI63" s="571"/>
      <c r="AJ63" s="571"/>
      <c r="AK63" s="571"/>
      <c r="AL63" s="571"/>
      <c r="AM63" s="571"/>
      <c r="AN63" s="572"/>
      <c r="AO63" s="574"/>
      <c r="AP63" s="574"/>
      <c r="AQ63" s="574"/>
      <c r="AR63" s="574"/>
      <c r="AS63" s="574"/>
      <c r="AT63" s="575"/>
      <c r="BR63" s="387">
        <v>44552</v>
      </c>
      <c r="BS63" s="395" t="s">
        <v>2839</v>
      </c>
      <c r="BT63" s="395" t="s">
        <v>2839</v>
      </c>
      <c r="BU63" s="395" t="s">
        <v>2839</v>
      </c>
      <c r="BV63" s="395" t="s">
        <v>2839</v>
      </c>
      <c r="BW63" s="395" t="s">
        <v>2839</v>
      </c>
      <c r="BX63" s="395" t="s">
        <v>2839</v>
      </c>
      <c r="BY63" s="395" t="s">
        <v>2839</v>
      </c>
      <c r="BZ63" s="355">
        <v>53.9</v>
      </c>
      <c r="CA63" s="355">
        <v>7.3</v>
      </c>
      <c r="CI63" s="391" t="s">
        <v>2841</v>
      </c>
    </row>
    <row r="64" spans="3:87" ht="16.5" customHeight="1">
      <c r="C64" s="434">
        <v>28</v>
      </c>
      <c r="D64" s="337" t="s">
        <v>69</v>
      </c>
      <c r="E64" s="354">
        <v>245471</v>
      </c>
      <c r="F64" s="354" t="s">
        <v>2754</v>
      </c>
      <c r="G64" s="354"/>
      <c r="H64" s="354" t="s">
        <v>2837</v>
      </c>
      <c r="I64" s="354" t="s">
        <v>2838</v>
      </c>
      <c r="J64" s="354" t="s">
        <v>2804</v>
      </c>
      <c r="K64" s="354">
        <v>1</v>
      </c>
      <c r="L64" s="354"/>
      <c r="M64" s="354"/>
      <c r="N64" s="340">
        <v>1</v>
      </c>
      <c r="O64" s="473"/>
      <c r="P64" s="382"/>
      <c r="Q64" s="382"/>
      <c r="R64" s="398"/>
      <c r="S64" s="382"/>
      <c r="T64" s="382"/>
      <c r="U64" s="382"/>
      <c r="V64" s="382"/>
      <c r="W64" s="382">
        <v>160</v>
      </c>
      <c r="X64" s="383">
        <v>56</v>
      </c>
      <c r="Y64" s="384" t="s">
        <v>2786</v>
      </c>
      <c r="Z64" s="385">
        <v>27539</v>
      </c>
      <c r="AA64" s="384">
        <f t="shared" si="5"/>
        <v>47</v>
      </c>
      <c r="AB64" s="386" t="s">
        <v>2760</v>
      </c>
      <c r="AC64" s="355" t="s">
        <v>2761</v>
      </c>
      <c r="AD64" s="355" t="str">
        <f>登记表!B237</f>
        <v>2021-12-27日；</v>
      </c>
      <c r="AE64" s="355" t="str">
        <f>登记表!K237</f>
        <v>yes，第5次</v>
      </c>
      <c r="AF64" s="359" t="str">
        <f>登记表!N237</f>
        <v>ZS1E-Z ID#000113</v>
      </c>
      <c r="AH64" s="570"/>
      <c r="AI64" s="571"/>
      <c r="AJ64" s="571"/>
      <c r="AK64" s="571"/>
      <c r="AL64" s="571"/>
      <c r="AM64" s="571"/>
      <c r="AN64" s="572"/>
      <c r="AO64" s="574"/>
      <c r="AP64" s="574"/>
      <c r="AQ64" s="574"/>
      <c r="AR64" s="574"/>
      <c r="AS64" s="574"/>
      <c r="AT64" s="575"/>
      <c r="BR64" s="387">
        <v>44552</v>
      </c>
      <c r="BS64" s="395" t="s">
        <v>2839</v>
      </c>
      <c r="BT64" s="395" t="s">
        <v>2839</v>
      </c>
      <c r="BU64" s="395" t="s">
        <v>2839</v>
      </c>
      <c r="BV64" s="395" t="s">
        <v>2839</v>
      </c>
      <c r="BW64" s="395" t="s">
        <v>2839</v>
      </c>
      <c r="BX64" s="395" t="s">
        <v>2839</v>
      </c>
      <c r="BY64" s="395" t="s">
        <v>2839</v>
      </c>
      <c r="BZ64" s="355">
        <v>53.9</v>
      </c>
      <c r="CA64" s="355">
        <v>7.3</v>
      </c>
      <c r="CI64" s="391" t="s">
        <v>2841</v>
      </c>
    </row>
    <row r="65" spans="3:87" ht="16.5" customHeight="1">
      <c r="C65" s="434">
        <v>28</v>
      </c>
      <c r="D65" s="337" t="s">
        <v>69</v>
      </c>
      <c r="E65" s="354">
        <v>245471</v>
      </c>
      <c r="F65" s="354" t="s">
        <v>2754</v>
      </c>
      <c r="G65" s="354"/>
      <c r="H65" s="354" t="s">
        <v>2837</v>
      </c>
      <c r="I65" s="354" t="s">
        <v>2838</v>
      </c>
      <c r="J65" s="354" t="s">
        <v>2804</v>
      </c>
      <c r="K65" s="354">
        <v>1</v>
      </c>
      <c r="L65" s="354"/>
      <c r="M65" s="354"/>
      <c r="N65" s="340">
        <v>1</v>
      </c>
      <c r="O65" s="473"/>
      <c r="P65" s="382"/>
      <c r="Q65" s="382"/>
      <c r="R65" s="398"/>
      <c r="S65" s="382"/>
      <c r="T65" s="382"/>
      <c r="U65" s="382"/>
      <c r="V65" s="382"/>
      <c r="W65" s="382">
        <v>160</v>
      </c>
      <c r="X65" s="383">
        <v>56</v>
      </c>
      <c r="Y65" s="384" t="s">
        <v>2786</v>
      </c>
      <c r="Z65" s="385">
        <v>27539</v>
      </c>
      <c r="AA65" s="384">
        <f t="shared" si="5"/>
        <v>47</v>
      </c>
      <c r="AB65" s="386" t="s">
        <v>2760</v>
      </c>
      <c r="AC65" s="355" t="s">
        <v>2761</v>
      </c>
      <c r="AD65" s="355" t="str">
        <f>登记表!B254</f>
        <v>2021-12-29日；</v>
      </c>
      <c r="AE65" s="355" t="str">
        <f>登记表!K254</f>
        <v>yes，第6次</v>
      </c>
      <c r="AF65" s="359" t="str">
        <f>登记表!N254</f>
        <v>ZS1E-Z ID#000116</v>
      </c>
      <c r="AH65" s="570"/>
      <c r="AI65" s="571"/>
      <c r="AJ65" s="571"/>
      <c r="AK65" s="571"/>
      <c r="AL65" s="571"/>
      <c r="AM65" s="571"/>
      <c r="AN65" s="572"/>
      <c r="AO65" s="574"/>
      <c r="AP65" s="574"/>
      <c r="AQ65" s="574"/>
      <c r="AR65" s="574"/>
      <c r="AS65" s="574"/>
      <c r="AT65" s="575"/>
      <c r="BR65" s="387">
        <v>44552</v>
      </c>
      <c r="BS65" s="395" t="s">
        <v>2839</v>
      </c>
      <c r="BT65" s="395" t="s">
        <v>2839</v>
      </c>
      <c r="BU65" s="395" t="s">
        <v>2839</v>
      </c>
      <c r="BV65" s="395" t="s">
        <v>2839</v>
      </c>
      <c r="BW65" s="395" t="s">
        <v>2839</v>
      </c>
      <c r="BX65" s="395" t="s">
        <v>2839</v>
      </c>
      <c r="BY65" s="395" t="s">
        <v>2839</v>
      </c>
      <c r="BZ65" s="355">
        <v>53.9</v>
      </c>
      <c r="CA65" s="355">
        <v>7.3</v>
      </c>
      <c r="CI65" s="391" t="s">
        <v>2841</v>
      </c>
    </row>
    <row r="66" spans="3:87" ht="16.5" customHeight="1">
      <c r="C66" s="456">
        <v>154</v>
      </c>
      <c r="D66" s="457" t="s">
        <v>73</v>
      </c>
      <c r="E66" s="396" t="str">
        <f>'患者-门诊'!G15</f>
        <v>YA00055927</v>
      </c>
      <c r="F66" s="354" t="s">
        <v>2754</v>
      </c>
      <c r="G66" s="354"/>
      <c r="H66" s="354" t="s">
        <v>2796</v>
      </c>
      <c r="I66" s="354" t="s">
        <v>2809</v>
      </c>
      <c r="J66" s="354" t="s">
        <v>2828</v>
      </c>
      <c r="K66" s="354">
        <v>1</v>
      </c>
      <c r="L66" s="354"/>
      <c r="M66" s="354"/>
      <c r="N66" s="340">
        <v>1</v>
      </c>
      <c r="O66" s="473">
        <v>1</v>
      </c>
      <c r="P66" s="382"/>
      <c r="Q66" s="382"/>
      <c r="R66" s="398"/>
      <c r="S66" s="382"/>
      <c r="T66" s="382"/>
      <c r="U66" s="382"/>
      <c r="V66" s="382"/>
      <c r="W66" s="382">
        <v>150</v>
      </c>
      <c r="X66" s="383">
        <v>38</v>
      </c>
      <c r="Y66" s="384" t="s">
        <v>2786</v>
      </c>
      <c r="Z66" s="385">
        <v>27753</v>
      </c>
      <c r="AA66" s="384">
        <f t="shared" si="5"/>
        <v>47</v>
      </c>
      <c r="AB66" s="386" t="s">
        <v>2760</v>
      </c>
      <c r="AC66" s="355" t="s">
        <v>2842</v>
      </c>
      <c r="AD66" s="355" t="str">
        <f>'患者-门诊'!B15</f>
        <v>2021-12-6日， 10:40AM</v>
      </c>
      <c r="AE66" s="355" t="s">
        <v>2843</v>
      </c>
      <c r="AF66" s="397" t="str">
        <f>'患者-门诊'!J15</f>
        <v>ZS1E-M ID#000084</v>
      </c>
      <c r="AH66" s="591"/>
      <c r="AI66" s="571"/>
      <c r="AJ66" s="571"/>
      <c r="AK66" s="571"/>
      <c r="AL66" s="571"/>
      <c r="AM66" s="571"/>
      <c r="AN66" s="572"/>
      <c r="AO66" s="574"/>
      <c r="AP66" s="574"/>
      <c r="AQ66" s="574"/>
      <c r="AR66" s="574"/>
      <c r="AS66" s="574"/>
      <c r="AT66" s="575"/>
      <c r="BI66" s="387">
        <v>44555</v>
      </c>
      <c r="BJ66" s="355" t="s">
        <v>2787</v>
      </c>
      <c r="BK66" s="355" t="s">
        <v>2787</v>
      </c>
      <c r="BL66" s="355" t="s">
        <v>2787</v>
      </c>
      <c r="BM66" s="355" t="s">
        <v>2787</v>
      </c>
      <c r="BN66" s="355" t="s">
        <v>2787</v>
      </c>
      <c r="BO66" s="355" t="s">
        <v>2787</v>
      </c>
      <c r="BP66" s="355" t="s">
        <v>2787</v>
      </c>
      <c r="CD66" s="389" t="s">
        <v>1957</v>
      </c>
      <c r="CE66" s="390" t="s">
        <v>2844</v>
      </c>
      <c r="CI66" s="391" t="s">
        <v>2845</v>
      </c>
    </row>
    <row r="67" spans="3:87" ht="16.5" customHeight="1">
      <c r="C67" s="456">
        <v>154</v>
      </c>
      <c r="D67" s="457" t="s">
        <v>73</v>
      </c>
      <c r="E67" s="381">
        <v>245539</v>
      </c>
      <c r="F67" s="354" t="s">
        <v>2754</v>
      </c>
      <c r="G67" s="354"/>
      <c r="H67" s="354" t="s">
        <v>2796</v>
      </c>
      <c r="I67" s="354" t="s">
        <v>2809</v>
      </c>
      <c r="J67" s="354" t="s">
        <v>2828</v>
      </c>
      <c r="K67" s="354">
        <v>1</v>
      </c>
      <c r="L67" s="354"/>
      <c r="M67" s="354"/>
      <c r="N67" s="340">
        <v>1</v>
      </c>
      <c r="O67" s="473"/>
      <c r="P67" s="382"/>
      <c r="Q67" s="382"/>
      <c r="R67" s="398"/>
      <c r="S67" s="382"/>
      <c r="T67" s="382"/>
      <c r="U67" s="382"/>
      <c r="V67" s="382"/>
      <c r="W67" s="382">
        <v>150</v>
      </c>
      <c r="X67" s="383">
        <v>38</v>
      </c>
      <c r="Y67" s="384" t="s">
        <v>2786</v>
      </c>
      <c r="Z67" s="385">
        <v>27753</v>
      </c>
      <c r="AA67" s="384">
        <f t="shared" si="5"/>
        <v>47</v>
      </c>
      <c r="AB67" s="386" t="s">
        <v>2760</v>
      </c>
      <c r="AC67" s="355" t="s">
        <v>2761</v>
      </c>
      <c r="AD67" s="355" t="str">
        <f>登记表!B227</f>
        <v>2021-12-26日；</v>
      </c>
      <c r="AE67" s="355" t="s">
        <v>2846</v>
      </c>
      <c r="AF67" s="359" t="str">
        <f>登记表!N227</f>
        <v>ZS1E-Z ID#000196</v>
      </c>
      <c r="AH67" s="570">
        <v>44555</v>
      </c>
      <c r="AI67" s="571" t="s">
        <v>3025</v>
      </c>
      <c r="AJ67" s="571" t="s">
        <v>3025</v>
      </c>
      <c r="AK67" s="571" t="s">
        <v>3025</v>
      </c>
      <c r="AL67" s="571" t="s">
        <v>3025</v>
      </c>
      <c r="AM67" s="571" t="s">
        <v>3025</v>
      </c>
      <c r="AN67" s="572" t="s">
        <v>3025</v>
      </c>
      <c r="AO67" s="573">
        <v>4.3</v>
      </c>
      <c r="AP67" s="573">
        <v>2.34</v>
      </c>
      <c r="AQ67" s="573">
        <v>1.62</v>
      </c>
      <c r="AR67" s="573">
        <v>0.5</v>
      </c>
      <c r="AS67" s="573">
        <v>10.45</v>
      </c>
      <c r="AT67" s="587">
        <v>24.89</v>
      </c>
      <c r="BI67" s="387"/>
      <c r="CI67" s="391" t="s">
        <v>2847</v>
      </c>
    </row>
    <row r="68" spans="3:87" ht="16.5" customHeight="1">
      <c r="C68" s="437">
        <v>154</v>
      </c>
      <c r="D68" s="438" t="s">
        <v>73</v>
      </c>
      <c r="E68" s="381">
        <v>245539</v>
      </c>
      <c r="F68" s="354" t="s">
        <v>2754</v>
      </c>
      <c r="G68" s="354"/>
      <c r="H68" s="354" t="s">
        <v>2848</v>
      </c>
      <c r="I68" s="354" t="s">
        <v>2849</v>
      </c>
      <c r="J68" s="354" t="s">
        <v>2850</v>
      </c>
      <c r="K68" s="354">
        <v>1</v>
      </c>
      <c r="L68" s="354"/>
      <c r="M68" s="354"/>
      <c r="N68" s="340">
        <v>1</v>
      </c>
      <c r="O68" s="473"/>
      <c r="P68" s="382"/>
      <c r="Q68" s="382"/>
      <c r="R68" s="398"/>
      <c r="S68" s="382"/>
      <c r="T68" s="382"/>
      <c r="U68" s="382"/>
      <c r="V68" s="382"/>
      <c r="W68" s="382">
        <v>150</v>
      </c>
      <c r="X68" s="383">
        <v>38</v>
      </c>
      <c r="Y68" s="384" t="s">
        <v>2786</v>
      </c>
      <c r="Z68" s="385">
        <v>27753</v>
      </c>
      <c r="AA68" s="384">
        <f t="shared" si="5"/>
        <v>47</v>
      </c>
      <c r="AB68" s="386" t="s">
        <v>2760</v>
      </c>
      <c r="AC68" s="355" t="s">
        <v>2761</v>
      </c>
      <c r="AD68" s="355" t="str">
        <f>登记表!B235</f>
        <v>2021-12-27日；</v>
      </c>
      <c r="AE68" s="355" t="s">
        <v>2846</v>
      </c>
      <c r="AF68" s="359" t="str">
        <f>登记表!N235</f>
        <v>ZS1E-Z ID#000147</v>
      </c>
      <c r="AH68" s="570"/>
      <c r="AI68" s="571"/>
      <c r="AJ68" s="571"/>
      <c r="AK68" s="571"/>
      <c r="AL68" s="571"/>
      <c r="AM68" s="571"/>
      <c r="AN68" s="572"/>
      <c r="AO68" s="574"/>
      <c r="AP68" s="574"/>
      <c r="AQ68" s="574"/>
      <c r="AR68" s="574"/>
      <c r="AS68" s="574"/>
      <c r="AT68" s="575"/>
      <c r="BI68" s="387"/>
      <c r="CI68" s="391" t="s">
        <v>2847</v>
      </c>
    </row>
    <row r="69" spans="3:87" ht="16.5" customHeight="1">
      <c r="C69" s="437">
        <v>154</v>
      </c>
      <c r="D69" s="438" t="s">
        <v>73</v>
      </c>
      <c r="E69" s="381">
        <v>245539</v>
      </c>
      <c r="F69" s="354" t="s">
        <v>2754</v>
      </c>
      <c r="G69" s="354"/>
      <c r="H69" s="354" t="s">
        <v>2848</v>
      </c>
      <c r="I69" s="354" t="s">
        <v>2849</v>
      </c>
      <c r="J69" s="354" t="s">
        <v>2850</v>
      </c>
      <c r="K69" s="354">
        <v>1</v>
      </c>
      <c r="L69" s="354"/>
      <c r="M69" s="354"/>
      <c r="N69" s="340">
        <v>1</v>
      </c>
      <c r="O69" s="473"/>
      <c r="P69" s="382"/>
      <c r="Q69" s="382"/>
      <c r="R69" s="398"/>
      <c r="S69" s="382"/>
      <c r="T69" s="382"/>
      <c r="U69" s="382"/>
      <c r="V69" s="382"/>
      <c r="W69" s="382">
        <v>150</v>
      </c>
      <c r="X69" s="383">
        <v>38</v>
      </c>
      <c r="Y69" s="384" t="s">
        <v>2786</v>
      </c>
      <c r="Z69" s="385">
        <v>27753</v>
      </c>
      <c r="AA69" s="384">
        <f t="shared" si="5"/>
        <v>47</v>
      </c>
      <c r="AB69" s="386" t="s">
        <v>2760</v>
      </c>
      <c r="AC69" s="355" t="s">
        <v>2761</v>
      </c>
      <c r="AD69" s="355" t="str">
        <f>登记表!B249</f>
        <v>2021-12-28日；</v>
      </c>
      <c r="AE69" s="355" t="s">
        <v>2846</v>
      </c>
      <c r="AF69" s="359" t="str">
        <f>登记表!N249</f>
        <v>ZS1E-Z ID#000142</v>
      </c>
      <c r="AH69" s="570"/>
      <c r="AI69" s="571"/>
      <c r="AJ69" s="571"/>
      <c r="AK69" s="571"/>
      <c r="AL69" s="571"/>
      <c r="AM69" s="571"/>
      <c r="AN69" s="572"/>
      <c r="AO69" s="574"/>
      <c r="AP69" s="574"/>
      <c r="AQ69" s="574"/>
      <c r="AR69" s="574"/>
      <c r="AS69" s="574"/>
      <c r="AT69" s="575"/>
      <c r="BI69" s="387"/>
      <c r="CI69" s="391" t="s">
        <v>2851</v>
      </c>
    </row>
    <row r="70" spans="3:87" ht="16.5" customHeight="1">
      <c r="C70" s="437">
        <v>154</v>
      </c>
      <c r="D70" s="438" t="s">
        <v>73</v>
      </c>
      <c r="E70" s="381">
        <v>245539</v>
      </c>
      <c r="F70" s="354" t="s">
        <v>2754</v>
      </c>
      <c r="G70" s="354"/>
      <c r="H70" s="354" t="s">
        <v>2848</v>
      </c>
      <c r="I70" s="354" t="s">
        <v>2849</v>
      </c>
      <c r="J70" s="354" t="s">
        <v>2850</v>
      </c>
      <c r="K70" s="354">
        <v>1</v>
      </c>
      <c r="L70" s="354"/>
      <c r="M70" s="354"/>
      <c r="N70" s="340">
        <v>1</v>
      </c>
      <c r="O70" s="473"/>
      <c r="P70" s="382"/>
      <c r="Q70" s="382"/>
      <c r="R70" s="398"/>
      <c r="S70" s="382"/>
      <c r="T70" s="382"/>
      <c r="U70" s="382"/>
      <c r="V70" s="382"/>
      <c r="W70" s="382">
        <v>150</v>
      </c>
      <c r="X70" s="383">
        <v>38</v>
      </c>
      <c r="Y70" s="384" t="s">
        <v>2786</v>
      </c>
      <c r="Z70" s="385">
        <v>27753</v>
      </c>
      <c r="AA70" s="384">
        <f t="shared" si="5"/>
        <v>47</v>
      </c>
      <c r="AB70" s="386" t="s">
        <v>2760</v>
      </c>
      <c r="AC70" s="355" t="s">
        <v>2761</v>
      </c>
      <c r="AD70" s="355" t="str">
        <f>登记表!B255</f>
        <v>2021-12-29日；</v>
      </c>
      <c r="AE70" s="355" t="s">
        <v>2846</v>
      </c>
      <c r="AF70" s="359" t="str">
        <f>登记表!N255</f>
        <v>ZS1E-Z ID#000115</v>
      </c>
      <c r="AH70" s="570"/>
      <c r="AI70" s="571"/>
      <c r="AJ70" s="571"/>
      <c r="AK70" s="571"/>
      <c r="AL70" s="571"/>
      <c r="AM70" s="571"/>
      <c r="AN70" s="572"/>
      <c r="AO70" s="574"/>
      <c r="AP70" s="574"/>
      <c r="AQ70" s="574"/>
      <c r="AR70" s="574"/>
      <c r="AS70" s="574"/>
      <c r="AT70" s="575"/>
      <c r="BI70" s="387"/>
      <c r="CI70" s="391" t="s">
        <v>2851</v>
      </c>
    </row>
    <row r="71" spans="3:87" ht="16.5" customHeight="1">
      <c r="C71" s="437">
        <v>154</v>
      </c>
      <c r="D71" s="438" t="s">
        <v>73</v>
      </c>
      <c r="E71" s="381">
        <v>245539</v>
      </c>
      <c r="F71" s="354" t="s">
        <v>2754</v>
      </c>
      <c r="G71" s="354"/>
      <c r="H71" s="354" t="s">
        <v>2848</v>
      </c>
      <c r="I71" s="354" t="s">
        <v>2849</v>
      </c>
      <c r="J71" s="354" t="s">
        <v>2850</v>
      </c>
      <c r="K71" s="354">
        <v>1</v>
      </c>
      <c r="L71" s="354"/>
      <c r="M71" s="354"/>
      <c r="N71" s="340">
        <v>1</v>
      </c>
      <c r="O71" s="473"/>
      <c r="P71" s="382"/>
      <c r="Q71" s="382"/>
      <c r="R71" s="398"/>
      <c r="S71" s="382"/>
      <c r="T71" s="382"/>
      <c r="U71" s="382"/>
      <c r="V71" s="382"/>
      <c r="W71" s="382">
        <v>150</v>
      </c>
      <c r="X71" s="383">
        <v>38</v>
      </c>
      <c r="Y71" s="384" t="s">
        <v>2786</v>
      </c>
      <c r="Z71" s="385">
        <v>27753</v>
      </c>
      <c r="AA71" s="384">
        <f t="shared" si="5"/>
        <v>47</v>
      </c>
      <c r="AB71" s="386" t="s">
        <v>2760</v>
      </c>
      <c r="AC71" s="355" t="s">
        <v>2761</v>
      </c>
      <c r="AD71" s="355" t="str">
        <f>登记表!B262</f>
        <v>2021-12-30日；</v>
      </c>
      <c r="AE71" s="355" t="s">
        <v>2846</v>
      </c>
      <c r="AF71" s="359" t="str">
        <f>登记表!N262</f>
        <v>ZS1E-Z ID#000139</v>
      </c>
      <c r="AH71" s="570"/>
      <c r="AI71" s="571"/>
      <c r="AJ71" s="571"/>
      <c r="AK71" s="571"/>
      <c r="AL71" s="571"/>
      <c r="AM71" s="571"/>
      <c r="AN71" s="572"/>
      <c r="AO71" s="574"/>
      <c r="AP71" s="574"/>
      <c r="AQ71" s="574"/>
      <c r="AR71" s="574"/>
      <c r="AS71" s="574"/>
      <c r="AT71" s="575"/>
      <c r="BI71" s="387"/>
      <c r="CI71" s="391" t="s">
        <v>2851</v>
      </c>
    </row>
    <row r="72" spans="3:87" ht="16.5" customHeight="1">
      <c r="C72" s="437">
        <v>154</v>
      </c>
      <c r="D72" s="438" t="s">
        <v>73</v>
      </c>
      <c r="E72" s="381">
        <v>245539</v>
      </c>
      <c r="F72" s="354" t="s">
        <v>2754</v>
      </c>
      <c r="G72" s="354"/>
      <c r="H72" s="354" t="s">
        <v>2848</v>
      </c>
      <c r="I72" s="354" t="s">
        <v>2849</v>
      </c>
      <c r="J72" s="354" t="s">
        <v>2850</v>
      </c>
      <c r="K72" s="354">
        <v>1</v>
      </c>
      <c r="L72" s="354"/>
      <c r="M72" s="354"/>
      <c r="N72" s="340">
        <v>1</v>
      </c>
      <c r="O72" s="473"/>
      <c r="P72" s="382"/>
      <c r="Q72" s="382"/>
      <c r="R72" s="398"/>
      <c r="S72" s="382"/>
      <c r="T72" s="382"/>
      <c r="U72" s="382"/>
      <c r="V72" s="382"/>
      <c r="W72" s="382">
        <v>150</v>
      </c>
      <c r="X72" s="383">
        <v>38</v>
      </c>
      <c r="Y72" s="384" t="s">
        <v>2786</v>
      </c>
      <c r="Z72" s="385">
        <v>27753</v>
      </c>
      <c r="AA72" s="384">
        <f t="shared" si="5"/>
        <v>47</v>
      </c>
      <c r="AB72" s="386" t="s">
        <v>2760</v>
      </c>
      <c r="AC72" s="355" t="s">
        <v>2761</v>
      </c>
      <c r="AD72" s="355" t="str">
        <f>登记表!B267</f>
        <v>2021-12-31日；</v>
      </c>
      <c r="AE72" s="355" t="s">
        <v>2846</v>
      </c>
      <c r="AF72" s="359" t="str">
        <f>登记表!N267</f>
        <v>ZS1E-Z ID#000233</v>
      </c>
      <c r="AH72" s="570"/>
      <c r="AI72" s="571"/>
      <c r="AJ72" s="571"/>
      <c r="AK72" s="571"/>
      <c r="AL72" s="571"/>
      <c r="AM72" s="571"/>
      <c r="AN72" s="572"/>
      <c r="AO72" s="574"/>
      <c r="AP72" s="574"/>
      <c r="AQ72" s="574"/>
      <c r="AR72" s="574"/>
      <c r="AS72" s="574"/>
      <c r="AT72" s="575"/>
      <c r="BI72" s="387"/>
      <c r="CI72" s="391" t="s">
        <v>2852</v>
      </c>
    </row>
    <row r="73" spans="3:87" ht="16.5" customHeight="1">
      <c r="C73" s="437">
        <v>154</v>
      </c>
      <c r="D73" s="438" t="s">
        <v>73</v>
      </c>
      <c r="E73" s="381">
        <v>245539</v>
      </c>
      <c r="F73" s="354" t="s">
        <v>2754</v>
      </c>
      <c r="G73" s="354"/>
      <c r="H73" s="354" t="s">
        <v>2848</v>
      </c>
      <c r="I73" s="354" t="s">
        <v>2849</v>
      </c>
      <c r="J73" s="354" t="s">
        <v>2850</v>
      </c>
      <c r="K73" s="354">
        <v>1</v>
      </c>
      <c r="L73" s="354"/>
      <c r="M73" s="354"/>
      <c r="N73" s="340">
        <v>1</v>
      </c>
      <c r="O73" s="473"/>
      <c r="P73" s="382"/>
      <c r="Q73" s="382"/>
      <c r="R73" s="398"/>
      <c r="S73" s="382"/>
      <c r="T73" s="382"/>
      <c r="U73" s="382"/>
      <c r="V73" s="382"/>
      <c r="W73" s="382">
        <v>150</v>
      </c>
      <c r="X73" s="383">
        <v>38</v>
      </c>
      <c r="Y73" s="384" t="s">
        <v>2786</v>
      </c>
      <c r="Z73" s="385">
        <v>27753</v>
      </c>
      <c r="AA73" s="384">
        <f t="shared" si="5"/>
        <v>47</v>
      </c>
      <c r="AB73" s="386" t="s">
        <v>2760</v>
      </c>
      <c r="AC73" s="355" t="s">
        <v>2761</v>
      </c>
      <c r="AD73" s="355" t="str">
        <f>登记表!B273</f>
        <v>2022/1/1日</v>
      </c>
      <c r="AE73" s="355" t="s">
        <v>2846</v>
      </c>
      <c r="AF73" s="359" t="str">
        <f>登记表!N273</f>
        <v>ZS1E-Z ID#000204</v>
      </c>
      <c r="AH73" s="570"/>
      <c r="AI73" s="571"/>
      <c r="AJ73" s="571"/>
      <c r="AK73" s="571"/>
      <c r="AL73" s="571"/>
      <c r="AM73" s="571"/>
      <c r="AN73" s="572"/>
      <c r="AO73" s="574"/>
      <c r="AP73" s="574"/>
      <c r="AQ73" s="574"/>
      <c r="AR73" s="574"/>
      <c r="AS73" s="574"/>
      <c r="AT73" s="575"/>
      <c r="BI73" s="387"/>
      <c r="CI73" s="391" t="s">
        <v>2852</v>
      </c>
    </row>
    <row r="74" spans="3:87" ht="16.5" customHeight="1">
      <c r="C74" s="437">
        <v>154</v>
      </c>
      <c r="D74" s="438" t="s">
        <v>73</v>
      </c>
      <c r="E74" s="381">
        <v>245539</v>
      </c>
      <c r="F74" s="354" t="s">
        <v>2754</v>
      </c>
      <c r="G74" s="354"/>
      <c r="H74" s="354" t="s">
        <v>2848</v>
      </c>
      <c r="I74" s="354" t="s">
        <v>2849</v>
      </c>
      <c r="J74" s="354" t="s">
        <v>2850</v>
      </c>
      <c r="K74" s="354">
        <v>1</v>
      </c>
      <c r="L74" s="354"/>
      <c r="M74" s="354"/>
      <c r="N74" s="340">
        <v>1</v>
      </c>
      <c r="O74" s="473"/>
      <c r="P74" s="382"/>
      <c r="Q74" s="382"/>
      <c r="R74" s="398"/>
      <c r="S74" s="382"/>
      <c r="T74" s="382"/>
      <c r="U74" s="382"/>
      <c r="V74" s="382"/>
      <c r="W74" s="382">
        <v>150</v>
      </c>
      <c r="X74" s="383">
        <v>38</v>
      </c>
      <c r="Y74" s="384" t="s">
        <v>2786</v>
      </c>
      <c r="Z74" s="385">
        <v>27753</v>
      </c>
      <c r="AA74" s="384">
        <f t="shared" si="5"/>
        <v>47</v>
      </c>
      <c r="AB74" s="386" t="s">
        <v>2760</v>
      </c>
      <c r="AC74" s="355" t="s">
        <v>2761</v>
      </c>
      <c r="AD74" s="355" t="str">
        <f>登记表!B278</f>
        <v>2022/1/2日</v>
      </c>
      <c r="AE74" s="355" t="s">
        <v>2846</v>
      </c>
      <c r="AF74" s="359" t="str">
        <f>登记表!N278</f>
        <v>ZS1E-Z ID#000209</v>
      </c>
      <c r="AH74" s="570"/>
      <c r="AI74" s="571"/>
      <c r="AJ74" s="571"/>
      <c r="AK74" s="571"/>
      <c r="AL74" s="571"/>
      <c r="AM74" s="571"/>
      <c r="AN74" s="572"/>
      <c r="AO74" s="574"/>
      <c r="AP74" s="574"/>
      <c r="AQ74" s="574"/>
      <c r="AR74" s="574"/>
      <c r="AS74" s="574"/>
      <c r="AT74" s="575"/>
      <c r="BI74" s="387"/>
      <c r="CI74" s="391" t="s">
        <v>2853</v>
      </c>
    </row>
    <row r="75" spans="3:87" ht="16.5" customHeight="1">
      <c r="C75" s="437">
        <v>154</v>
      </c>
      <c r="D75" s="438" t="s">
        <v>73</v>
      </c>
      <c r="E75" s="381">
        <v>245539</v>
      </c>
      <c r="F75" s="354" t="s">
        <v>2754</v>
      </c>
      <c r="G75" s="354"/>
      <c r="H75" s="354" t="s">
        <v>2848</v>
      </c>
      <c r="I75" s="354" t="s">
        <v>2849</v>
      </c>
      <c r="J75" s="354" t="s">
        <v>2850</v>
      </c>
      <c r="K75" s="354">
        <v>1</v>
      </c>
      <c r="L75" s="354"/>
      <c r="M75" s="354"/>
      <c r="N75" s="340">
        <v>1</v>
      </c>
      <c r="O75" s="473"/>
      <c r="P75" s="382"/>
      <c r="Q75" s="382"/>
      <c r="R75" s="398"/>
      <c r="S75" s="382"/>
      <c r="T75" s="382"/>
      <c r="U75" s="382"/>
      <c r="V75" s="382"/>
      <c r="W75" s="382">
        <v>150</v>
      </c>
      <c r="X75" s="383">
        <v>38</v>
      </c>
      <c r="Y75" s="384" t="s">
        <v>2786</v>
      </c>
      <c r="Z75" s="385">
        <v>27753</v>
      </c>
      <c r="AA75" s="384">
        <f t="shared" si="5"/>
        <v>47</v>
      </c>
      <c r="AB75" s="386" t="s">
        <v>2760</v>
      </c>
      <c r="AC75" s="355" t="s">
        <v>2761</v>
      </c>
      <c r="AD75" s="355" t="str">
        <f>登记表!B285</f>
        <v>2022/1/3日</v>
      </c>
      <c r="AE75" s="355" t="s">
        <v>2846</v>
      </c>
      <c r="AF75" s="359" t="str">
        <f>登记表!N285</f>
        <v>ZS1E-Z ID#000217</v>
      </c>
      <c r="AH75" s="570"/>
      <c r="AI75" s="571"/>
      <c r="AJ75" s="571"/>
      <c r="AK75" s="571"/>
      <c r="AL75" s="571"/>
      <c r="AM75" s="571"/>
      <c r="AN75" s="572"/>
      <c r="AO75" s="574"/>
      <c r="AP75" s="574"/>
      <c r="AQ75" s="574"/>
      <c r="AR75" s="574"/>
      <c r="AS75" s="574"/>
      <c r="AT75" s="575"/>
      <c r="BI75" s="387"/>
      <c r="CI75" s="391" t="s">
        <v>2853</v>
      </c>
    </row>
    <row r="76" spans="3:87" ht="16.5" customHeight="1">
      <c r="C76" s="437">
        <v>154</v>
      </c>
      <c r="D76" s="438" t="s">
        <v>73</v>
      </c>
      <c r="E76" s="381">
        <v>245539</v>
      </c>
      <c r="F76" s="354" t="s">
        <v>2754</v>
      </c>
      <c r="G76" s="354"/>
      <c r="H76" s="354" t="s">
        <v>2848</v>
      </c>
      <c r="I76" s="354" t="s">
        <v>2849</v>
      </c>
      <c r="J76" s="354" t="s">
        <v>2850</v>
      </c>
      <c r="K76" s="354">
        <v>1</v>
      </c>
      <c r="L76" s="354"/>
      <c r="M76" s="354"/>
      <c r="N76" s="340">
        <v>1</v>
      </c>
      <c r="O76" s="473"/>
      <c r="P76" s="382"/>
      <c r="Q76" s="382"/>
      <c r="R76" s="398"/>
      <c r="S76" s="382"/>
      <c r="T76" s="382"/>
      <c r="U76" s="382"/>
      <c r="V76" s="382"/>
      <c r="W76" s="382">
        <v>150</v>
      </c>
      <c r="X76" s="383">
        <v>38</v>
      </c>
      <c r="Y76" s="384" t="s">
        <v>2786</v>
      </c>
      <c r="Z76" s="385">
        <v>27753</v>
      </c>
      <c r="AA76" s="384">
        <f t="shared" si="5"/>
        <v>47</v>
      </c>
      <c r="AB76" s="386" t="s">
        <v>2760</v>
      </c>
      <c r="AC76" s="355" t="s">
        <v>2761</v>
      </c>
      <c r="AD76" s="355" t="str">
        <f>登记表!B290</f>
        <v>2022/1/4日</v>
      </c>
      <c r="AE76" s="355" t="s">
        <v>2846</v>
      </c>
      <c r="AF76" s="359" t="str">
        <f>登记表!N290</f>
        <v>ZS1E-Z ID#000136</v>
      </c>
      <c r="AH76" s="570"/>
      <c r="AI76" s="571"/>
      <c r="AJ76" s="571"/>
      <c r="AK76" s="571"/>
      <c r="AL76" s="571"/>
      <c r="AM76" s="571"/>
      <c r="AN76" s="572"/>
      <c r="AO76" s="574"/>
      <c r="AP76" s="574"/>
      <c r="AQ76" s="574"/>
      <c r="AR76" s="574"/>
      <c r="AS76" s="574"/>
      <c r="AT76" s="575"/>
      <c r="BI76" s="387"/>
      <c r="CI76" s="391" t="s">
        <v>2853</v>
      </c>
    </row>
    <row r="77" spans="3:87" ht="16.5" customHeight="1">
      <c r="C77" s="437">
        <v>154</v>
      </c>
      <c r="D77" s="438" t="s">
        <v>73</v>
      </c>
      <c r="E77" s="381">
        <v>245539</v>
      </c>
      <c r="F77" s="354" t="s">
        <v>2754</v>
      </c>
      <c r="G77" s="354"/>
      <c r="H77" s="354" t="s">
        <v>2848</v>
      </c>
      <c r="I77" s="354" t="s">
        <v>2849</v>
      </c>
      <c r="J77" s="354" t="s">
        <v>2850</v>
      </c>
      <c r="K77" s="354">
        <v>1</v>
      </c>
      <c r="L77" s="354"/>
      <c r="M77" s="354"/>
      <c r="N77" s="340">
        <v>1</v>
      </c>
      <c r="O77" s="473"/>
      <c r="P77" s="382"/>
      <c r="Q77" s="382"/>
      <c r="R77" s="398"/>
      <c r="S77" s="382"/>
      <c r="T77" s="382"/>
      <c r="U77" s="382"/>
      <c r="V77" s="382"/>
      <c r="W77" s="382">
        <v>150</v>
      </c>
      <c r="X77" s="383">
        <v>38</v>
      </c>
      <c r="Y77" s="384" t="s">
        <v>2786</v>
      </c>
      <c r="Z77" s="385">
        <v>27753</v>
      </c>
      <c r="AA77" s="384">
        <f t="shared" si="5"/>
        <v>47</v>
      </c>
      <c r="AB77" s="386" t="s">
        <v>2760</v>
      </c>
      <c r="AC77" s="355" t="s">
        <v>2761</v>
      </c>
      <c r="AD77" s="355" t="str">
        <f>登记表!B295</f>
        <v>2022/1/5日</v>
      </c>
      <c r="AE77" s="355" t="s">
        <v>2846</v>
      </c>
      <c r="AF77" s="359" t="str">
        <f>登记表!N295</f>
        <v>ZS1E-M ID#000095</v>
      </c>
      <c r="AH77" s="570"/>
      <c r="AI77" s="571"/>
      <c r="AJ77" s="571"/>
      <c r="AK77" s="571"/>
      <c r="AL77" s="571"/>
      <c r="AM77" s="571"/>
      <c r="AN77" s="572"/>
      <c r="AO77" s="574"/>
      <c r="AP77" s="574"/>
      <c r="AQ77" s="574"/>
      <c r="AR77" s="574"/>
      <c r="AS77" s="574"/>
      <c r="AT77" s="575"/>
      <c r="BI77" s="387"/>
      <c r="CI77" s="391" t="s">
        <v>2853</v>
      </c>
    </row>
    <row r="78" spans="3:87" ht="16.5" customHeight="1">
      <c r="C78" s="437">
        <v>154</v>
      </c>
      <c r="D78" s="438" t="s">
        <v>73</v>
      </c>
      <c r="E78" s="381">
        <v>245539</v>
      </c>
      <c r="F78" s="354" t="s">
        <v>2754</v>
      </c>
      <c r="G78" s="354"/>
      <c r="H78" s="354" t="s">
        <v>2848</v>
      </c>
      <c r="I78" s="354" t="s">
        <v>2849</v>
      </c>
      <c r="J78" s="354" t="s">
        <v>2850</v>
      </c>
      <c r="K78" s="354">
        <v>1</v>
      </c>
      <c r="L78" s="354"/>
      <c r="M78" s="354"/>
      <c r="N78" s="340">
        <v>1</v>
      </c>
      <c r="O78" s="473"/>
      <c r="P78" s="382"/>
      <c r="Q78" s="382"/>
      <c r="R78" s="398"/>
      <c r="S78" s="382"/>
      <c r="T78" s="382"/>
      <c r="U78" s="382"/>
      <c r="V78" s="382"/>
      <c r="W78" s="382">
        <v>150</v>
      </c>
      <c r="X78" s="383">
        <v>38</v>
      </c>
      <c r="Y78" s="384" t="s">
        <v>2786</v>
      </c>
      <c r="Z78" s="385">
        <v>27753</v>
      </c>
      <c r="AA78" s="384">
        <f t="shared" si="5"/>
        <v>47</v>
      </c>
      <c r="AB78" s="386" t="s">
        <v>2760</v>
      </c>
      <c r="AC78" s="355" t="s">
        <v>2761</v>
      </c>
      <c r="AD78" s="355" t="str">
        <f>登记表!B300</f>
        <v>2022/1/6日</v>
      </c>
      <c r="AE78" s="355" t="s">
        <v>2846</v>
      </c>
      <c r="AF78" s="359" t="str">
        <f>登记表!N300</f>
        <v>ZS1E-Z ID#000133</v>
      </c>
      <c r="AH78" s="570"/>
      <c r="AI78" s="571"/>
      <c r="AJ78" s="571"/>
      <c r="AK78" s="571"/>
      <c r="AL78" s="571"/>
      <c r="AM78" s="571"/>
      <c r="AN78" s="572"/>
      <c r="AO78" s="574"/>
      <c r="AP78" s="574"/>
      <c r="AQ78" s="574"/>
      <c r="AR78" s="574"/>
      <c r="AS78" s="574"/>
      <c r="AT78" s="575"/>
      <c r="BI78" s="387"/>
      <c r="CI78" s="391" t="s">
        <v>2853</v>
      </c>
    </row>
    <row r="79" spans="3:87" ht="16.5" customHeight="1">
      <c r="C79" s="437">
        <v>154</v>
      </c>
      <c r="D79" s="438" t="s">
        <v>73</v>
      </c>
      <c r="E79" s="381">
        <v>245539</v>
      </c>
      <c r="F79" s="354" t="s">
        <v>2754</v>
      </c>
      <c r="G79" s="354"/>
      <c r="H79" s="354" t="s">
        <v>2848</v>
      </c>
      <c r="I79" s="354" t="s">
        <v>2849</v>
      </c>
      <c r="J79" s="354" t="s">
        <v>2850</v>
      </c>
      <c r="K79" s="354">
        <v>1</v>
      </c>
      <c r="L79" s="354"/>
      <c r="M79" s="354"/>
      <c r="N79" s="340">
        <v>1</v>
      </c>
      <c r="O79" s="473"/>
      <c r="P79" s="382"/>
      <c r="Q79" s="382"/>
      <c r="R79" s="398"/>
      <c r="S79" s="382"/>
      <c r="T79" s="382"/>
      <c r="U79" s="382"/>
      <c r="V79" s="382"/>
      <c r="W79" s="382">
        <v>150</v>
      </c>
      <c r="X79" s="383">
        <v>38</v>
      </c>
      <c r="Y79" s="384" t="s">
        <v>2786</v>
      </c>
      <c r="Z79" s="385">
        <v>27753</v>
      </c>
      <c r="AA79" s="384">
        <f t="shared" si="5"/>
        <v>47</v>
      </c>
      <c r="AB79" s="386" t="s">
        <v>2760</v>
      </c>
      <c r="AC79" s="355" t="s">
        <v>2761</v>
      </c>
      <c r="AD79" s="355" t="str">
        <f>登记表!B307</f>
        <v>2022/1/7日</v>
      </c>
      <c r="AE79" s="355" t="s">
        <v>2846</v>
      </c>
      <c r="AF79" s="359" t="str">
        <f>登记表!N307</f>
        <v>ZS1E-Z ID#000126</v>
      </c>
      <c r="AH79" s="570"/>
      <c r="AI79" s="571"/>
      <c r="AJ79" s="571"/>
      <c r="AK79" s="571"/>
      <c r="AL79" s="571"/>
      <c r="AM79" s="571"/>
      <c r="AN79" s="572"/>
      <c r="AO79" s="574"/>
      <c r="AP79" s="574"/>
      <c r="AQ79" s="574"/>
      <c r="AR79" s="574"/>
      <c r="AS79" s="574"/>
      <c r="AT79" s="575"/>
      <c r="BI79" s="387"/>
      <c r="CI79" s="391" t="s">
        <v>2853</v>
      </c>
    </row>
    <row r="80" spans="3:87" ht="16.5" customHeight="1">
      <c r="C80" s="437">
        <v>154</v>
      </c>
      <c r="D80" s="438" t="s">
        <v>73</v>
      </c>
      <c r="E80" s="381">
        <v>245539</v>
      </c>
      <c r="F80" s="354" t="s">
        <v>2754</v>
      </c>
      <c r="G80" s="354"/>
      <c r="H80" s="354" t="s">
        <v>2848</v>
      </c>
      <c r="I80" s="354" t="s">
        <v>2849</v>
      </c>
      <c r="J80" s="354" t="s">
        <v>2850</v>
      </c>
      <c r="K80" s="354">
        <v>1</v>
      </c>
      <c r="L80" s="354"/>
      <c r="M80" s="354"/>
      <c r="N80" s="340">
        <v>1</v>
      </c>
      <c r="O80" s="473"/>
      <c r="P80" s="382"/>
      <c r="Q80" s="382"/>
      <c r="R80" s="398"/>
      <c r="S80" s="382"/>
      <c r="T80" s="382"/>
      <c r="U80" s="382"/>
      <c r="V80" s="382"/>
      <c r="W80" s="382">
        <v>150</v>
      </c>
      <c r="X80" s="383">
        <v>38</v>
      </c>
      <c r="Y80" s="384" t="s">
        <v>2786</v>
      </c>
      <c r="Z80" s="385">
        <v>27753</v>
      </c>
      <c r="AA80" s="384">
        <f t="shared" si="5"/>
        <v>47</v>
      </c>
      <c r="AB80" s="386" t="s">
        <v>2760</v>
      </c>
      <c r="AC80" s="355" t="s">
        <v>2761</v>
      </c>
      <c r="AD80" s="355" t="str">
        <f>登记表!B314</f>
        <v>2022/1/8日</v>
      </c>
      <c r="AE80" s="355" t="s">
        <v>2846</v>
      </c>
      <c r="AF80" s="359" t="str">
        <f>登记表!N314</f>
        <v>ZS1E-Z ID#000227</v>
      </c>
      <c r="AH80" s="570"/>
      <c r="AI80" s="571"/>
      <c r="AJ80" s="571"/>
      <c r="AK80" s="571"/>
      <c r="AL80" s="571"/>
      <c r="AM80" s="571"/>
      <c r="AN80" s="572"/>
      <c r="AO80" s="574"/>
      <c r="AP80" s="574"/>
      <c r="AQ80" s="574"/>
      <c r="AR80" s="574"/>
      <c r="AS80" s="574"/>
      <c r="AT80" s="575"/>
      <c r="BI80" s="387"/>
      <c r="CI80" s="391" t="s">
        <v>2853</v>
      </c>
    </row>
    <row r="81" spans="3:87" ht="16.5" customHeight="1">
      <c r="C81" s="437">
        <v>154</v>
      </c>
      <c r="D81" s="438" t="s">
        <v>73</v>
      </c>
      <c r="E81" s="381">
        <v>245539</v>
      </c>
      <c r="F81" s="354" t="s">
        <v>2754</v>
      </c>
      <c r="G81" s="354"/>
      <c r="H81" s="354" t="s">
        <v>2848</v>
      </c>
      <c r="I81" s="354" t="s">
        <v>2849</v>
      </c>
      <c r="J81" s="354" t="s">
        <v>2850</v>
      </c>
      <c r="K81" s="354">
        <v>1</v>
      </c>
      <c r="L81" s="354"/>
      <c r="M81" s="354"/>
      <c r="N81" s="340">
        <v>1</v>
      </c>
      <c r="O81" s="473"/>
      <c r="P81" s="382"/>
      <c r="Q81" s="382"/>
      <c r="R81" s="398"/>
      <c r="S81" s="382"/>
      <c r="T81" s="382"/>
      <c r="U81" s="382"/>
      <c r="V81" s="382"/>
      <c r="W81" s="382">
        <v>150</v>
      </c>
      <c r="X81" s="383">
        <v>38</v>
      </c>
      <c r="Y81" s="384" t="s">
        <v>2786</v>
      </c>
      <c r="Z81" s="385">
        <v>27753</v>
      </c>
      <c r="AA81" s="384">
        <f t="shared" si="5"/>
        <v>47</v>
      </c>
      <c r="AB81" s="386" t="s">
        <v>2760</v>
      </c>
      <c r="AC81" s="355" t="s">
        <v>2761</v>
      </c>
      <c r="AD81" s="355" t="str">
        <f>登记表!B323</f>
        <v>2022/1/9日</v>
      </c>
      <c r="AE81" s="355" t="s">
        <v>2846</v>
      </c>
      <c r="AF81" s="359" t="str">
        <f>登记表!N323</f>
        <v>ZS1E-Z ID#000241</v>
      </c>
      <c r="AH81" s="570"/>
      <c r="AI81" s="571"/>
      <c r="AJ81" s="571"/>
      <c r="AK81" s="571"/>
      <c r="AL81" s="571"/>
      <c r="AM81" s="571"/>
      <c r="AN81" s="572"/>
      <c r="AO81" s="574"/>
      <c r="AP81" s="574"/>
      <c r="AQ81" s="574"/>
      <c r="AR81" s="574"/>
      <c r="AS81" s="574"/>
      <c r="AT81" s="575"/>
      <c r="BI81" s="387"/>
      <c r="CI81" s="391" t="s">
        <v>2853</v>
      </c>
    </row>
    <row r="82" spans="3:87" ht="16.5" customHeight="1">
      <c r="C82" s="437">
        <v>154</v>
      </c>
      <c r="D82" s="438" t="s">
        <v>73</v>
      </c>
      <c r="E82" s="381">
        <v>245539</v>
      </c>
      <c r="F82" s="354" t="s">
        <v>2754</v>
      </c>
      <c r="G82" s="354"/>
      <c r="H82" s="354" t="s">
        <v>2848</v>
      </c>
      <c r="I82" s="354" t="s">
        <v>2849</v>
      </c>
      <c r="J82" s="354" t="s">
        <v>2850</v>
      </c>
      <c r="K82" s="354">
        <v>1</v>
      </c>
      <c r="L82" s="354"/>
      <c r="M82" s="354"/>
      <c r="N82" s="340">
        <v>1</v>
      </c>
      <c r="O82" s="473"/>
      <c r="P82" s="382"/>
      <c r="Q82" s="382"/>
      <c r="R82" s="398"/>
      <c r="S82" s="382"/>
      <c r="T82" s="382"/>
      <c r="U82" s="382"/>
      <c r="V82" s="382"/>
      <c r="W82" s="382">
        <v>150</v>
      </c>
      <c r="X82" s="383">
        <v>38</v>
      </c>
      <c r="Y82" s="384" t="s">
        <v>2786</v>
      </c>
      <c r="Z82" s="385">
        <v>27753</v>
      </c>
      <c r="AA82" s="384">
        <f t="shared" si="5"/>
        <v>47</v>
      </c>
      <c r="AB82" s="386" t="s">
        <v>2760</v>
      </c>
      <c r="AC82" s="355" t="s">
        <v>2761</v>
      </c>
      <c r="AD82" s="355" t="str">
        <f>登记表!B336</f>
        <v>2021.1.10-上午10:46</v>
      </c>
      <c r="AE82" s="355" t="s">
        <v>2846</v>
      </c>
      <c r="AF82" s="359" t="str">
        <f>登记表!N336</f>
        <v>ZS1E-Z ID#000221</v>
      </c>
      <c r="AH82" s="570"/>
      <c r="AI82" s="571"/>
      <c r="AJ82" s="571"/>
      <c r="AK82" s="571"/>
      <c r="AL82" s="571"/>
      <c r="AM82" s="571"/>
      <c r="AN82" s="572"/>
      <c r="AO82" s="574"/>
      <c r="AP82" s="574"/>
      <c r="AQ82" s="574"/>
      <c r="AR82" s="574"/>
      <c r="AS82" s="574"/>
      <c r="AT82" s="575"/>
      <c r="BI82" s="387"/>
      <c r="CI82" s="391" t="s">
        <v>2853</v>
      </c>
    </row>
    <row r="83" spans="3:87" ht="16.5" customHeight="1">
      <c r="C83" s="454">
        <v>53</v>
      </c>
      <c r="D83" s="455" t="s">
        <v>71</v>
      </c>
      <c r="E83" s="381">
        <f>患者住院序列!F42</f>
        <v>245553</v>
      </c>
      <c r="F83" s="354" t="s">
        <v>2754</v>
      </c>
      <c r="G83" s="354"/>
      <c r="H83" s="354" t="s">
        <v>2854</v>
      </c>
      <c r="I83" s="354"/>
      <c r="J83" s="354" t="s">
        <v>2855</v>
      </c>
      <c r="K83" s="354">
        <v>5</v>
      </c>
      <c r="L83" s="354"/>
      <c r="M83" s="354"/>
      <c r="N83" s="340">
        <v>1</v>
      </c>
      <c r="O83" s="473">
        <v>1</v>
      </c>
      <c r="P83" s="382"/>
      <c r="Q83" s="382"/>
      <c r="R83" s="398"/>
      <c r="S83" s="382"/>
      <c r="T83" s="382"/>
      <c r="U83" s="382"/>
      <c r="V83" s="382"/>
      <c r="W83" s="382">
        <v>155</v>
      </c>
      <c r="X83" s="383">
        <v>67</v>
      </c>
      <c r="Y83" s="384" t="s">
        <v>2786</v>
      </c>
      <c r="Z83" s="385">
        <v>21097</v>
      </c>
      <c r="AA83" s="384">
        <f t="shared" ref="AA83:AA91" si="6">2021-1957+1</f>
        <v>65</v>
      </c>
      <c r="AB83" s="386" t="s">
        <v>2760</v>
      </c>
      <c r="AC83" s="355" t="s">
        <v>2761</v>
      </c>
      <c r="AD83" s="355" t="str">
        <f>登记表!B226</f>
        <v>2021-12-26日；</v>
      </c>
      <c r="AE83" s="355" t="str">
        <f>登记表!K226</f>
        <v>yes，第1次</v>
      </c>
      <c r="AF83" s="359" t="str">
        <f>登记表!N226</f>
        <v>ZS1E-Z ID#000195</v>
      </c>
      <c r="AH83" s="570">
        <v>44555</v>
      </c>
      <c r="AI83" s="571" t="s">
        <v>3025</v>
      </c>
      <c r="AJ83" s="571" t="s">
        <v>3025</v>
      </c>
      <c r="AK83" s="571" t="s">
        <v>3025</v>
      </c>
      <c r="AL83" s="571" t="s">
        <v>3025</v>
      </c>
      <c r="AM83" s="571" t="s">
        <v>3025</v>
      </c>
      <c r="AN83" s="572" t="s">
        <v>3025</v>
      </c>
      <c r="AO83" s="573">
        <v>3.2</v>
      </c>
      <c r="AP83" s="573">
        <v>1.2</v>
      </c>
      <c r="AQ83" s="573">
        <v>1.89</v>
      </c>
      <c r="AR83" s="573">
        <v>0.4</v>
      </c>
      <c r="AS83" s="573">
        <v>11.91</v>
      </c>
      <c r="AT83" s="587">
        <v>35.96</v>
      </c>
      <c r="BI83" s="387">
        <v>44555</v>
      </c>
      <c r="BJ83" s="355" t="s">
        <v>2793</v>
      </c>
      <c r="BK83" s="355" t="s">
        <v>2793</v>
      </c>
      <c r="BL83" s="355" t="s">
        <v>2793</v>
      </c>
      <c r="BM83" s="355" t="s">
        <v>2793</v>
      </c>
      <c r="BN83" s="355" t="s">
        <v>2793</v>
      </c>
      <c r="BO83" s="355" t="s">
        <v>2793</v>
      </c>
      <c r="BP83" s="355" t="s">
        <v>2793</v>
      </c>
      <c r="CD83" s="389" t="s">
        <v>1958</v>
      </c>
      <c r="CE83" s="390" t="s">
        <v>2856</v>
      </c>
      <c r="CI83" s="391" t="s">
        <v>2847</v>
      </c>
    </row>
    <row r="84" spans="3:87" ht="16.5" customHeight="1">
      <c r="C84" s="434">
        <v>53</v>
      </c>
      <c r="D84" s="337" t="s">
        <v>71</v>
      </c>
      <c r="E84" s="354">
        <v>245553</v>
      </c>
      <c r="F84" s="354" t="s">
        <v>2754</v>
      </c>
      <c r="G84" s="354"/>
      <c r="H84" s="354" t="s">
        <v>2854</v>
      </c>
      <c r="I84" s="354"/>
      <c r="J84" s="354" t="s">
        <v>2855</v>
      </c>
      <c r="K84" s="354">
        <v>5</v>
      </c>
      <c r="L84" s="354"/>
      <c r="M84" s="354"/>
      <c r="N84" s="340">
        <v>1</v>
      </c>
      <c r="O84" s="473"/>
      <c r="P84" s="382"/>
      <c r="Q84" s="382"/>
      <c r="R84" s="398"/>
      <c r="S84" s="382"/>
      <c r="T84" s="382"/>
      <c r="U84" s="382"/>
      <c r="V84" s="382"/>
      <c r="W84" s="382">
        <v>155</v>
      </c>
      <c r="X84" s="383">
        <v>67</v>
      </c>
      <c r="Y84" s="384" t="s">
        <v>2786</v>
      </c>
      <c r="Z84" s="385">
        <v>21097</v>
      </c>
      <c r="AA84" s="384">
        <f t="shared" si="6"/>
        <v>65</v>
      </c>
      <c r="AB84" s="386" t="s">
        <v>2760</v>
      </c>
      <c r="AC84" s="355" t="s">
        <v>2761</v>
      </c>
      <c r="AD84" s="355" t="str">
        <f>登记表!B236</f>
        <v>2021-12-27日；</v>
      </c>
      <c r="AE84" s="355" t="str">
        <f>登记表!K236</f>
        <v>yes，第2次</v>
      </c>
      <c r="AF84" s="359" t="str">
        <f>登记表!N236</f>
        <v>ZS1E-Z ID#000110</v>
      </c>
      <c r="AH84" s="570"/>
      <c r="AI84" s="571"/>
      <c r="AJ84" s="571"/>
      <c r="AK84" s="571"/>
      <c r="AL84" s="571"/>
      <c r="AM84" s="571"/>
      <c r="AN84" s="572"/>
      <c r="AO84" s="574"/>
      <c r="AP84" s="574"/>
      <c r="AQ84" s="574"/>
      <c r="AR84" s="574"/>
      <c r="AS84" s="574"/>
      <c r="AT84" s="575"/>
      <c r="BI84" s="387"/>
      <c r="CI84" s="391" t="s">
        <v>2847</v>
      </c>
    </row>
    <row r="85" spans="3:87" ht="16.5" customHeight="1">
      <c r="C85" s="434">
        <v>53</v>
      </c>
      <c r="D85" s="337" t="s">
        <v>71</v>
      </c>
      <c r="E85" s="354">
        <v>245553</v>
      </c>
      <c r="F85" s="354" t="s">
        <v>2754</v>
      </c>
      <c r="G85" s="354"/>
      <c r="H85" s="354" t="s">
        <v>2854</v>
      </c>
      <c r="I85" s="354"/>
      <c r="J85" s="354" t="s">
        <v>2855</v>
      </c>
      <c r="K85" s="354">
        <v>5</v>
      </c>
      <c r="L85" s="354"/>
      <c r="M85" s="354"/>
      <c r="N85" s="340">
        <v>1</v>
      </c>
      <c r="O85" s="473"/>
      <c r="P85" s="382"/>
      <c r="Q85" s="382"/>
      <c r="R85" s="398"/>
      <c r="S85" s="382"/>
      <c r="T85" s="382"/>
      <c r="U85" s="382"/>
      <c r="V85" s="382"/>
      <c r="W85" s="382">
        <v>155</v>
      </c>
      <c r="X85" s="383">
        <v>67</v>
      </c>
      <c r="Y85" s="384" t="s">
        <v>2786</v>
      </c>
      <c r="Z85" s="385">
        <v>21097</v>
      </c>
      <c r="AA85" s="384">
        <f t="shared" si="6"/>
        <v>65</v>
      </c>
      <c r="AB85" s="386" t="s">
        <v>2760</v>
      </c>
      <c r="AC85" s="355" t="s">
        <v>2761</v>
      </c>
      <c r="AD85" s="355" t="str">
        <f>登记表!B246</f>
        <v>2021-12-28日；</v>
      </c>
      <c r="AE85" s="355" t="str">
        <f>登记表!K246</f>
        <v>yes，第3次</v>
      </c>
      <c r="AF85" s="359" t="str">
        <f>登记表!N246</f>
        <v>ZS1E-Z ID#000146</v>
      </c>
      <c r="AH85" s="570"/>
      <c r="AI85" s="571"/>
      <c r="AJ85" s="571"/>
      <c r="AK85" s="571"/>
      <c r="AL85" s="571"/>
      <c r="AM85" s="571"/>
      <c r="AN85" s="572"/>
      <c r="AO85" s="574"/>
      <c r="AP85" s="574"/>
      <c r="AQ85" s="574"/>
      <c r="AR85" s="574"/>
      <c r="AS85" s="574"/>
      <c r="AT85" s="575"/>
      <c r="BI85" s="387"/>
      <c r="CI85" s="391" t="s">
        <v>2847</v>
      </c>
    </row>
    <row r="86" spans="3:87" ht="16.5" customHeight="1">
      <c r="C86" s="434">
        <v>53</v>
      </c>
      <c r="D86" s="337" t="s">
        <v>71</v>
      </c>
      <c r="E86" s="354">
        <v>245553</v>
      </c>
      <c r="F86" s="354" t="s">
        <v>2754</v>
      </c>
      <c r="G86" s="354"/>
      <c r="H86" s="354" t="s">
        <v>2854</v>
      </c>
      <c r="I86" s="354"/>
      <c r="J86" s="354" t="s">
        <v>2855</v>
      </c>
      <c r="K86" s="354">
        <v>5</v>
      </c>
      <c r="L86" s="354"/>
      <c r="M86" s="354"/>
      <c r="N86" s="340">
        <v>1</v>
      </c>
      <c r="O86" s="473"/>
      <c r="P86" s="382"/>
      <c r="Q86" s="382"/>
      <c r="R86" s="398"/>
      <c r="S86" s="382"/>
      <c r="T86" s="382"/>
      <c r="U86" s="382"/>
      <c r="V86" s="382"/>
      <c r="W86" s="382">
        <v>155</v>
      </c>
      <c r="X86" s="383">
        <v>67</v>
      </c>
      <c r="Y86" s="384" t="s">
        <v>2786</v>
      </c>
      <c r="Z86" s="385">
        <v>21097</v>
      </c>
      <c r="AA86" s="384">
        <f t="shared" si="6"/>
        <v>65</v>
      </c>
      <c r="AB86" s="386" t="s">
        <v>2760</v>
      </c>
      <c r="AC86" s="355" t="s">
        <v>2761</v>
      </c>
      <c r="AD86" s="355" t="str">
        <f>登记表!B251</f>
        <v>2021-12-29日；</v>
      </c>
      <c r="AE86" s="355" t="str">
        <f>登记表!K251</f>
        <v>yes，第4次</v>
      </c>
      <c r="AF86" s="359" t="str">
        <f>登记表!N251</f>
        <v>ZS1E-Z ID#000111</v>
      </c>
      <c r="AH86" s="570"/>
      <c r="AI86" s="571"/>
      <c r="AJ86" s="571"/>
      <c r="AK86" s="571"/>
      <c r="AL86" s="571"/>
      <c r="AM86" s="571"/>
      <c r="AN86" s="572"/>
      <c r="AO86" s="574"/>
      <c r="AP86" s="574"/>
      <c r="AQ86" s="574"/>
      <c r="AR86" s="574"/>
      <c r="AS86" s="574"/>
      <c r="AT86" s="575"/>
      <c r="BI86" s="387"/>
      <c r="CI86" s="391" t="s">
        <v>2847</v>
      </c>
    </row>
    <row r="87" spans="3:87" ht="16.5" customHeight="1">
      <c r="C87" s="434">
        <v>53</v>
      </c>
      <c r="D87" s="337" t="s">
        <v>71</v>
      </c>
      <c r="E87" s="354">
        <v>245553</v>
      </c>
      <c r="F87" s="354" t="s">
        <v>2754</v>
      </c>
      <c r="G87" s="354"/>
      <c r="H87" s="354" t="s">
        <v>2854</v>
      </c>
      <c r="I87" s="354"/>
      <c r="J87" s="354" t="s">
        <v>2855</v>
      </c>
      <c r="K87" s="354">
        <v>5</v>
      </c>
      <c r="L87" s="354"/>
      <c r="M87" s="354"/>
      <c r="N87" s="340">
        <v>1</v>
      </c>
      <c r="O87" s="473"/>
      <c r="P87" s="382"/>
      <c r="Q87" s="382"/>
      <c r="R87" s="398"/>
      <c r="S87" s="382"/>
      <c r="T87" s="382"/>
      <c r="U87" s="382"/>
      <c r="V87" s="382"/>
      <c r="W87" s="382">
        <v>155</v>
      </c>
      <c r="X87" s="383">
        <v>67</v>
      </c>
      <c r="Y87" s="384" t="s">
        <v>2786</v>
      </c>
      <c r="Z87" s="385">
        <v>21097</v>
      </c>
      <c r="AA87" s="384">
        <f t="shared" si="6"/>
        <v>65</v>
      </c>
      <c r="AB87" s="386" t="s">
        <v>2760</v>
      </c>
      <c r="AC87" s="355" t="s">
        <v>2761</v>
      </c>
      <c r="AD87" s="355" t="str">
        <f>登记表!B260</f>
        <v>2021-12-30日；</v>
      </c>
      <c r="AE87" s="355" t="str">
        <f>登记表!K260</f>
        <v>yes，第5次</v>
      </c>
      <c r="AF87" s="359" t="str">
        <f>登记表!N260</f>
        <v>ZS1E-Z ID#000144</v>
      </c>
      <c r="AH87" s="570"/>
      <c r="AI87" s="571"/>
      <c r="AJ87" s="571"/>
      <c r="AK87" s="571"/>
      <c r="AL87" s="571"/>
      <c r="AM87" s="571"/>
      <c r="AN87" s="572"/>
      <c r="AO87" s="574"/>
      <c r="AP87" s="574"/>
      <c r="AQ87" s="574"/>
      <c r="AR87" s="574"/>
      <c r="AS87" s="574"/>
      <c r="AT87" s="575"/>
      <c r="BI87" s="387"/>
      <c r="CI87" s="391" t="s">
        <v>2847</v>
      </c>
    </row>
    <row r="88" spans="3:87" ht="16.5" customHeight="1">
      <c r="C88" s="434">
        <v>53</v>
      </c>
      <c r="D88" s="337" t="s">
        <v>71</v>
      </c>
      <c r="E88" s="354">
        <v>245553</v>
      </c>
      <c r="F88" s="354" t="s">
        <v>2754</v>
      </c>
      <c r="G88" s="354"/>
      <c r="H88" s="354" t="s">
        <v>2854</v>
      </c>
      <c r="I88" s="354"/>
      <c r="J88" s="354" t="s">
        <v>2855</v>
      </c>
      <c r="K88" s="354">
        <v>5</v>
      </c>
      <c r="L88" s="354"/>
      <c r="M88" s="354"/>
      <c r="N88" s="340">
        <v>1</v>
      </c>
      <c r="O88" s="473"/>
      <c r="P88" s="382"/>
      <c r="Q88" s="382"/>
      <c r="R88" s="398"/>
      <c r="S88" s="382"/>
      <c r="T88" s="382"/>
      <c r="U88" s="382"/>
      <c r="V88" s="382"/>
      <c r="W88" s="382">
        <v>155</v>
      </c>
      <c r="X88" s="383">
        <v>67</v>
      </c>
      <c r="Y88" s="384" t="s">
        <v>2786</v>
      </c>
      <c r="Z88" s="385">
        <v>21097</v>
      </c>
      <c r="AA88" s="384">
        <f t="shared" si="6"/>
        <v>65</v>
      </c>
      <c r="AB88" s="386" t="s">
        <v>2760</v>
      </c>
      <c r="AC88" s="355" t="s">
        <v>2761</v>
      </c>
      <c r="AD88" s="355" t="str">
        <f>登记表!B268</f>
        <v>2021-12-31日；</v>
      </c>
      <c r="AE88" s="355" t="str">
        <f>登记表!K268</f>
        <v>yes，第6次</v>
      </c>
      <c r="AF88" s="359" t="str">
        <f>登记表!N268</f>
        <v>ZS1E-Z ID#000234</v>
      </c>
      <c r="AH88" s="570"/>
      <c r="AI88" s="571"/>
      <c r="AJ88" s="571"/>
      <c r="AK88" s="571"/>
      <c r="AL88" s="571"/>
      <c r="AM88" s="571"/>
      <c r="AN88" s="572"/>
      <c r="AO88" s="574"/>
      <c r="AP88" s="574"/>
      <c r="AQ88" s="574"/>
      <c r="AR88" s="574"/>
      <c r="AS88" s="574"/>
      <c r="AT88" s="575"/>
      <c r="BI88" s="387"/>
      <c r="CI88" s="391" t="s">
        <v>2857</v>
      </c>
    </row>
    <row r="89" spans="3:87" ht="16.5" customHeight="1">
      <c r="C89" s="434">
        <v>53</v>
      </c>
      <c r="D89" s="337" t="s">
        <v>71</v>
      </c>
      <c r="E89" s="354">
        <v>245553</v>
      </c>
      <c r="F89" s="354" t="s">
        <v>2754</v>
      </c>
      <c r="G89" s="354"/>
      <c r="H89" s="354" t="s">
        <v>2854</v>
      </c>
      <c r="I89" s="354"/>
      <c r="J89" s="354" t="s">
        <v>2855</v>
      </c>
      <c r="K89" s="354">
        <v>5</v>
      </c>
      <c r="L89" s="354"/>
      <c r="M89" s="354"/>
      <c r="N89" s="340">
        <v>1</v>
      </c>
      <c r="O89" s="473"/>
      <c r="P89" s="382"/>
      <c r="Q89" s="382"/>
      <c r="R89" s="398"/>
      <c r="S89" s="382"/>
      <c r="T89" s="382"/>
      <c r="U89" s="382"/>
      <c r="V89" s="382"/>
      <c r="W89" s="382">
        <v>155</v>
      </c>
      <c r="X89" s="383">
        <v>67</v>
      </c>
      <c r="Y89" s="384" t="s">
        <v>2786</v>
      </c>
      <c r="Z89" s="385">
        <v>21097</v>
      </c>
      <c r="AA89" s="384">
        <f t="shared" si="6"/>
        <v>65</v>
      </c>
      <c r="AB89" s="386" t="s">
        <v>2760</v>
      </c>
      <c r="AC89" s="355" t="s">
        <v>2761</v>
      </c>
      <c r="AD89" s="355" t="str">
        <f>登记表!B272</f>
        <v>2022/1/1日</v>
      </c>
      <c r="AE89" s="355" t="str">
        <f>登记表!K272</f>
        <v>yes，第7次</v>
      </c>
      <c r="AF89" s="359" t="str">
        <f>登记表!N272</f>
        <v>ZS1E-Z ID#000135</v>
      </c>
      <c r="AH89" s="570"/>
      <c r="AI89" s="571"/>
      <c r="AJ89" s="571"/>
      <c r="AK89" s="571"/>
      <c r="AL89" s="571"/>
      <c r="AM89" s="571"/>
      <c r="AN89" s="572"/>
      <c r="AO89" s="574"/>
      <c r="AP89" s="574"/>
      <c r="AQ89" s="574"/>
      <c r="AR89" s="574"/>
      <c r="AS89" s="574"/>
      <c r="AT89" s="575"/>
      <c r="BI89" s="387"/>
      <c r="CI89" s="391" t="s">
        <v>2857</v>
      </c>
    </row>
    <row r="90" spans="3:87" ht="16.5" customHeight="1">
      <c r="C90" s="434">
        <v>53</v>
      </c>
      <c r="D90" s="337" t="s">
        <v>71</v>
      </c>
      <c r="E90" s="354">
        <v>245553</v>
      </c>
      <c r="F90" s="354" t="s">
        <v>2754</v>
      </c>
      <c r="G90" s="354"/>
      <c r="H90" s="354" t="s">
        <v>2854</v>
      </c>
      <c r="I90" s="354"/>
      <c r="J90" s="354" t="s">
        <v>2855</v>
      </c>
      <c r="K90" s="354">
        <v>5</v>
      </c>
      <c r="L90" s="354"/>
      <c r="M90" s="354"/>
      <c r="N90" s="340">
        <v>1</v>
      </c>
      <c r="O90" s="473"/>
      <c r="P90" s="382"/>
      <c r="Q90" s="382"/>
      <c r="R90" s="398"/>
      <c r="S90" s="382"/>
      <c r="T90" s="382"/>
      <c r="U90" s="382"/>
      <c r="V90" s="382"/>
      <c r="W90" s="382">
        <v>155</v>
      </c>
      <c r="X90" s="383">
        <v>67</v>
      </c>
      <c r="Y90" s="384" t="s">
        <v>2786</v>
      </c>
      <c r="Z90" s="385">
        <v>21097</v>
      </c>
      <c r="AA90" s="384">
        <f t="shared" si="6"/>
        <v>65</v>
      </c>
      <c r="AB90" s="386" t="s">
        <v>2760</v>
      </c>
      <c r="AC90" s="355" t="s">
        <v>2761</v>
      </c>
      <c r="AD90" s="355" t="str">
        <f>登记表!B280</f>
        <v>2022/1/2日</v>
      </c>
      <c r="AE90" s="355" t="str">
        <f>登记表!K280</f>
        <v>yes，第8次</v>
      </c>
      <c r="AF90" s="359" t="str">
        <f>登记表!N280</f>
        <v>ZS1E-Z ID#000211</v>
      </c>
      <c r="AH90" s="570"/>
      <c r="AI90" s="571"/>
      <c r="AJ90" s="571"/>
      <c r="AK90" s="571"/>
      <c r="AL90" s="571"/>
      <c r="AM90" s="571"/>
      <c r="AN90" s="572"/>
      <c r="AO90" s="574"/>
      <c r="AP90" s="574"/>
      <c r="AQ90" s="574"/>
      <c r="AR90" s="574"/>
      <c r="AS90" s="574"/>
      <c r="AT90" s="575"/>
      <c r="BI90" s="387"/>
      <c r="CI90" s="391" t="s">
        <v>2857</v>
      </c>
    </row>
    <row r="91" spans="3:87" ht="16.5" customHeight="1">
      <c r="C91" s="434">
        <v>53</v>
      </c>
      <c r="D91" s="337" t="s">
        <v>71</v>
      </c>
      <c r="E91" s="354">
        <v>245553</v>
      </c>
      <c r="F91" s="354" t="s">
        <v>2754</v>
      </c>
      <c r="G91" s="354"/>
      <c r="H91" s="354" t="s">
        <v>2854</v>
      </c>
      <c r="I91" s="354"/>
      <c r="J91" s="354" t="s">
        <v>2855</v>
      </c>
      <c r="K91" s="354">
        <v>5</v>
      </c>
      <c r="L91" s="354"/>
      <c r="M91" s="354"/>
      <c r="N91" s="340">
        <v>1</v>
      </c>
      <c r="O91" s="473"/>
      <c r="P91" s="382"/>
      <c r="Q91" s="382"/>
      <c r="R91" s="398"/>
      <c r="S91" s="382"/>
      <c r="T91" s="382"/>
      <c r="U91" s="382"/>
      <c r="V91" s="382"/>
      <c r="W91" s="382">
        <v>155</v>
      </c>
      <c r="X91" s="383">
        <v>67</v>
      </c>
      <c r="Y91" s="384" t="s">
        <v>2786</v>
      </c>
      <c r="Z91" s="385">
        <v>21097</v>
      </c>
      <c r="AA91" s="384">
        <f t="shared" si="6"/>
        <v>65</v>
      </c>
      <c r="AB91" s="386" t="s">
        <v>2760</v>
      </c>
      <c r="AC91" s="355" t="s">
        <v>2761</v>
      </c>
      <c r="AD91" s="355" t="str">
        <f>登记表!B283</f>
        <v>2022/1/3日</v>
      </c>
      <c r="AE91" s="355" t="str">
        <f>登记表!K283</f>
        <v>yes，第9次</v>
      </c>
      <c r="AF91" s="359" t="str">
        <f>登记表!N283</f>
        <v>ZS1E-Z ID#000218</v>
      </c>
      <c r="AH91" s="570"/>
      <c r="AI91" s="571"/>
      <c r="AJ91" s="571"/>
      <c r="AK91" s="571"/>
      <c r="AL91" s="571"/>
      <c r="AM91" s="571"/>
      <c r="AN91" s="572"/>
      <c r="AO91" s="574"/>
      <c r="AP91" s="574"/>
      <c r="AQ91" s="574"/>
      <c r="AR91" s="574"/>
      <c r="AS91" s="574"/>
      <c r="AT91" s="575"/>
      <c r="BI91" s="387"/>
      <c r="CI91" s="391" t="s">
        <v>2857</v>
      </c>
    </row>
    <row r="92" spans="3:87" ht="16.5" customHeight="1">
      <c r="C92" s="454">
        <v>264</v>
      </c>
      <c r="D92" s="455" t="s">
        <v>89</v>
      </c>
      <c r="E92" s="381">
        <f>患者住院序列!F54</f>
        <v>245693</v>
      </c>
      <c r="F92" s="354" t="s">
        <v>2754</v>
      </c>
      <c r="H92" s="354" t="s">
        <v>2848</v>
      </c>
      <c r="I92" s="354" t="s">
        <v>2791</v>
      </c>
      <c r="J92" s="354" t="s">
        <v>2858</v>
      </c>
      <c r="K92" s="354">
        <v>1</v>
      </c>
      <c r="L92" s="354"/>
      <c r="M92" s="354"/>
      <c r="N92" s="340">
        <v>1</v>
      </c>
      <c r="O92" s="473">
        <v>1</v>
      </c>
      <c r="P92" s="382"/>
      <c r="Q92" s="382"/>
      <c r="R92" s="398"/>
      <c r="S92" s="382"/>
      <c r="T92" s="382"/>
      <c r="U92" s="382"/>
      <c r="V92" s="382"/>
      <c r="W92" s="382">
        <v>168</v>
      </c>
      <c r="X92" s="383">
        <v>64</v>
      </c>
      <c r="Y92" s="384" t="s">
        <v>2759</v>
      </c>
      <c r="Z92" s="385">
        <v>20335</v>
      </c>
      <c r="AA92" s="384">
        <f>2021-1955+1</f>
        <v>67</v>
      </c>
      <c r="AB92" s="386" t="s">
        <v>2859</v>
      </c>
      <c r="AC92" s="355" t="s">
        <v>2761</v>
      </c>
      <c r="AD92" s="355" t="str">
        <f>登记表!B343</f>
        <v>2022/1/11日</v>
      </c>
      <c r="AE92" s="355" t="str">
        <f>登记表!K343</f>
        <v>yes，第1次</v>
      </c>
      <c r="AF92" s="359" t="str">
        <f>登记表!N343</f>
        <v>ZS1E-Z ID#000285</v>
      </c>
      <c r="AH92" s="570">
        <v>44571</v>
      </c>
      <c r="AI92" s="571" t="s">
        <v>3025</v>
      </c>
      <c r="AJ92" s="576" t="s">
        <v>3026</v>
      </c>
      <c r="AK92" s="571" t="s">
        <v>3025</v>
      </c>
      <c r="AL92" s="571" t="s">
        <v>3025</v>
      </c>
      <c r="AM92" s="571" t="s">
        <v>3025</v>
      </c>
      <c r="AN92" s="572" t="s">
        <v>3025</v>
      </c>
      <c r="AO92" s="573">
        <v>16.2</v>
      </c>
      <c r="AP92" s="592">
        <v>5.5</v>
      </c>
      <c r="AQ92" s="573">
        <v>2.42</v>
      </c>
      <c r="AR92" s="573">
        <v>0.5</v>
      </c>
      <c r="AS92" s="573">
        <v>9.76</v>
      </c>
      <c r="AT92" s="587">
        <v>49.76</v>
      </c>
      <c r="AX92" s="387">
        <v>44571</v>
      </c>
      <c r="AY92" s="355" t="s">
        <v>2793</v>
      </c>
      <c r="AZ92" s="355" t="s">
        <v>2793</v>
      </c>
      <c r="BA92" s="388" t="s">
        <v>2794</v>
      </c>
      <c r="BB92" s="355" t="s">
        <v>2793</v>
      </c>
      <c r="BC92" s="355" t="s">
        <v>2793</v>
      </c>
      <c r="BD92" s="355" t="s">
        <v>2793</v>
      </c>
      <c r="BE92" s="355" t="s">
        <v>2793</v>
      </c>
      <c r="BF92" s="355" t="s">
        <v>2793</v>
      </c>
      <c r="BG92" s="355" t="s">
        <v>2793</v>
      </c>
      <c r="CD92" s="389" t="s">
        <v>1959</v>
      </c>
      <c r="CE92" s="390" t="s">
        <v>2860</v>
      </c>
      <c r="CI92" s="391" t="s">
        <v>2861</v>
      </c>
    </row>
    <row r="93" spans="3:87" ht="16.5" customHeight="1">
      <c r="C93" s="434">
        <v>264</v>
      </c>
      <c r="D93" s="337" t="s">
        <v>89</v>
      </c>
      <c r="E93" s="354">
        <v>245693</v>
      </c>
      <c r="F93" s="354" t="s">
        <v>2754</v>
      </c>
      <c r="H93" s="354" t="s">
        <v>2848</v>
      </c>
      <c r="I93" s="354" t="s">
        <v>2791</v>
      </c>
      <c r="J93" s="354" t="s">
        <v>2858</v>
      </c>
      <c r="K93" s="354">
        <v>1</v>
      </c>
      <c r="L93" s="354"/>
      <c r="M93" s="354"/>
      <c r="N93" s="340">
        <v>1</v>
      </c>
      <c r="O93" s="473"/>
      <c r="P93" s="382"/>
      <c r="Q93" s="382"/>
      <c r="R93" s="398"/>
      <c r="S93" s="382"/>
      <c r="T93" s="382"/>
      <c r="U93" s="382"/>
      <c r="V93" s="382"/>
      <c r="W93" s="382">
        <v>168</v>
      </c>
      <c r="X93" s="383">
        <v>64</v>
      </c>
      <c r="Y93" s="384" t="s">
        <v>2759</v>
      </c>
      <c r="Z93" s="385">
        <v>20335</v>
      </c>
      <c r="AA93" s="384">
        <f>2021-1955+1</f>
        <v>67</v>
      </c>
      <c r="AB93" s="386" t="s">
        <v>2862</v>
      </c>
      <c r="AC93" s="355" t="s">
        <v>2761</v>
      </c>
      <c r="AD93" s="355" t="str">
        <f>登记表!B352</f>
        <v xml:space="preserve">2022-1-12， 16:00PM </v>
      </c>
      <c r="AE93" s="355" t="str">
        <f>登记表!K352</f>
        <v>yes，第2次</v>
      </c>
      <c r="AF93" s="359" t="str">
        <f>登记表!N352</f>
        <v>ZS1E-Z ID#000299</v>
      </c>
      <c r="AH93" s="570"/>
      <c r="AI93" s="571"/>
      <c r="AJ93" s="576"/>
      <c r="AK93" s="571"/>
      <c r="AL93" s="571"/>
      <c r="AM93" s="571"/>
      <c r="AN93" s="572"/>
      <c r="AO93" s="574"/>
      <c r="AP93" s="574"/>
      <c r="AQ93" s="574"/>
      <c r="AR93" s="574"/>
      <c r="AS93" s="574"/>
      <c r="AT93" s="575"/>
      <c r="AX93" s="387"/>
      <c r="BA93" s="388"/>
      <c r="CI93" s="391" t="s">
        <v>2861</v>
      </c>
    </row>
    <row r="94" spans="3:87" ht="16.5" customHeight="1">
      <c r="C94" s="434">
        <v>264</v>
      </c>
      <c r="D94" s="337" t="s">
        <v>89</v>
      </c>
      <c r="E94" s="354">
        <v>245693</v>
      </c>
      <c r="F94" s="354" t="s">
        <v>2754</v>
      </c>
      <c r="H94" s="354" t="s">
        <v>2848</v>
      </c>
      <c r="I94" s="354" t="s">
        <v>2791</v>
      </c>
      <c r="J94" s="354" t="s">
        <v>2858</v>
      </c>
      <c r="K94" s="354">
        <v>1</v>
      </c>
      <c r="L94" s="354"/>
      <c r="M94" s="354"/>
      <c r="N94" s="340">
        <v>1</v>
      </c>
      <c r="O94" s="473"/>
      <c r="P94" s="382"/>
      <c r="Q94" s="382"/>
      <c r="R94" s="398"/>
      <c r="S94" s="382"/>
      <c r="T94" s="382"/>
      <c r="U94" s="382"/>
      <c r="V94" s="382"/>
      <c r="W94" s="382">
        <v>168</v>
      </c>
      <c r="X94" s="383">
        <v>64</v>
      </c>
      <c r="Y94" s="384" t="s">
        <v>2759</v>
      </c>
      <c r="Z94" s="385">
        <v>20335</v>
      </c>
      <c r="AA94" s="384">
        <f>2021-1955+1</f>
        <v>67</v>
      </c>
      <c r="AB94" s="386" t="s">
        <v>2863</v>
      </c>
      <c r="AC94" s="355" t="s">
        <v>2761</v>
      </c>
      <c r="AD94" s="355" t="str">
        <f>登记表!B364</f>
        <v>2022/1/13日</v>
      </c>
      <c r="AE94" s="355" t="str">
        <f>登记表!K364</f>
        <v>yes，第3次</v>
      </c>
      <c r="AF94" s="359" t="str">
        <f>登记表!N364</f>
        <v>ZS1E-Z ID#000277</v>
      </c>
      <c r="AH94" s="570"/>
      <c r="AI94" s="571"/>
      <c r="AJ94" s="576"/>
      <c r="AK94" s="571"/>
      <c r="AL94" s="571"/>
      <c r="AM94" s="571"/>
      <c r="AN94" s="572"/>
      <c r="AO94" s="574"/>
      <c r="AP94" s="574"/>
      <c r="AQ94" s="574"/>
      <c r="AR94" s="574"/>
      <c r="AS94" s="574"/>
      <c r="AT94" s="575"/>
      <c r="AX94" s="387"/>
      <c r="BA94" s="388"/>
      <c r="CI94" s="391" t="s">
        <v>2861</v>
      </c>
    </row>
    <row r="95" spans="3:87" ht="16.5" customHeight="1">
      <c r="C95" s="434">
        <v>264</v>
      </c>
      <c r="D95" s="337" t="s">
        <v>89</v>
      </c>
      <c r="E95" s="354">
        <v>245693</v>
      </c>
      <c r="F95" s="354" t="s">
        <v>2754</v>
      </c>
      <c r="H95" s="354" t="s">
        <v>2848</v>
      </c>
      <c r="I95" s="354" t="s">
        <v>2791</v>
      </c>
      <c r="J95" s="354" t="s">
        <v>2858</v>
      </c>
      <c r="K95" s="354">
        <v>1</v>
      </c>
      <c r="L95" s="354"/>
      <c r="M95" s="354"/>
      <c r="N95" s="340">
        <v>1</v>
      </c>
      <c r="O95" s="473"/>
      <c r="P95" s="382"/>
      <c r="Q95" s="382"/>
      <c r="R95" s="398"/>
      <c r="S95" s="382"/>
      <c r="T95" s="382"/>
      <c r="U95" s="382"/>
      <c r="V95" s="382"/>
      <c r="W95" s="382">
        <v>168</v>
      </c>
      <c r="X95" s="383">
        <v>64</v>
      </c>
      <c r="Y95" s="384" t="s">
        <v>2759</v>
      </c>
      <c r="Z95" s="385">
        <v>20335</v>
      </c>
      <c r="AA95" s="384">
        <f>2021-1955+1</f>
        <v>67</v>
      </c>
      <c r="AB95" s="386" t="s">
        <v>2864</v>
      </c>
      <c r="AC95" s="355" t="s">
        <v>2761</v>
      </c>
      <c r="AD95" s="355" t="str">
        <f>登记表!B371</f>
        <v>2022/1/14日</v>
      </c>
      <c r="AE95" s="355" t="str">
        <f>登记表!K371</f>
        <v>yes，第4次</v>
      </c>
      <c r="AF95" s="359" t="str">
        <f>登记表!N371</f>
        <v>ZS1E-Z ID#000339</v>
      </c>
      <c r="AH95" s="570"/>
      <c r="AI95" s="571"/>
      <c r="AJ95" s="576"/>
      <c r="AK95" s="571"/>
      <c r="AL95" s="571"/>
      <c r="AM95" s="571"/>
      <c r="AN95" s="572"/>
      <c r="AO95" s="574"/>
      <c r="AP95" s="574"/>
      <c r="AQ95" s="574"/>
      <c r="AR95" s="574"/>
      <c r="AS95" s="574"/>
      <c r="AT95" s="575"/>
      <c r="AX95" s="387"/>
      <c r="BA95" s="388"/>
      <c r="CI95" s="391" t="s">
        <v>2861</v>
      </c>
    </row>
    <row r="96" spans="3:87" ht="16.5" customHeight="1">
      <c r="C96" s="454">
        <v>374</v>
      </c>
      <c r="D96" s="455" t="s">
        <v>95</v>
      </c>
      <c r="E96" s="381">
        <f>患者住院序列!F61</f>
        <v>245885</v>
      </c>
      <c r="F96" s="354" t="s">
        <v>2754</v>
      </c>
      <c r="G96" s="354"/>
      <c r="H96" s="354" t="s">
        <v>2865</v>
      </c>
      <c r="I96" s="354" t="s">
        <v>2866</v>
      </c>
      <c r="J96" s="354" t="s">
        <v>2850</v>
      </c>
      <c r="K96" s="354">
        <v>1</v>
      </c>
      <c r="L96" s="354"/>
      <c r="M96" s="354"/>
      <c r="N96" s="340">
        <v>1</v>
      </c>
      <c r="O96" s="473">
        <v>1</v>
      </c>
      <c r="P96" s="382"/>
      <c r="Q96" s="382"/>
      <c r="R96" s="398"/>
      <c r="S96" s="382"/>
      <c r="T96" s="382"/>
      <c r="U96" s="382"/>
      <c r="V96" s="382"/>
      <c r="W96" s="382">
        <v>156</v>
      </c>
      <c r="X96" s="383">
        <v>58</v>
      </c>
      <c r="Y96" s="384" t="s">
        <v>2786</v>
      </c>
      <c r="Z96" s="385">
        <v>25546</v>
      </c>
      <c r="AA96" s="384">
        <f>2021-1969+1</f>
        <v>53</v>
      </c>
      <c r="AB96" s="386" t="s">
        <v>2760</v>
      </c>
      <c r="AC96" s="355" t="s">
        <v>2761</v>
      </c>
      <c r="AD96" s="355" t="str">
        <f>登记表!B368</f>
        <v>2022/1/14日 11:10AM</v>
      </c>
      <c r="AE96" s="355" t="str">
        <f>登记表!K368</f>
        <v>yes，第1次</v>
      </c>
      <c r="AF96" s="359" t="str">
        <f>登记表!N368</f>
        <v>ZS1E-Z ID#000301</v>
      </c>
      <c r="AG96" s="355" t="str">
        <f>登记表!M368</f>
        <v>转科过来的患者</v>
      </c>
      <c r="AH96" s="570"/>
      <c r="AI96" s="571" t="s">
        <v>3025</v>
      </c>
      <c r="AJ96" s="571" t="s">
        <v>3025</v>
      </c>
      <c r="AK96" s="571" t="s">
        <v>3025</v>
      </c>
      <c r="AL96" s="571" t="s">
        <v>3025</v>
      </c>
      <c r="AM96" s="571" t="s">
        <v>3025</v>
      </c>
      <c r="AN96" s="572" t="s">
        <v>3025</v>
      </c>
      <c r="AO96" s="573">
        <v>27.5</v>
      </c>
      <c r="AP96" s="573">
        <v>1.29</v>
      </c>
      <c r="AQ96" s="573">
        <v>0.85</v>
      </c>
      <c r="AR96" s="573">
        <v>0.5</v>
      </c>
      <c r="AS96" s="573">
        <v>8.41</v>
      </c>
      <c r="AT96" s="587">
        <v>29.4</v>
      </c>
      <c r="CD96" s="389" t="s">
        <v>1960</v>
      </c>
      <c r="CE96" s="390" t="s">
        <v>2867</v>
      </c>
      <c r="CI96" s="391" t="s">
        <v>2868</v>
      </c>
    </row>
    <row r="97" spans="3:87" ht="16.5" customHeight="1">
      <c r="C97" s="458">
        <v>71</v>
      </c>
      <c r="D97" s="458" t="s">
        <v>99</v>
      </c>
      <c r="E97" s="381"/>
      <c r="F97" s="354" t="s">
        <v>2754</v>
      </c>
      <c r="G97" s="354" t="s">
        <v>2869</v>
      </c>
      <c r="H97" s="354" t="s">
        <v>2870</v>
      </c>
      <c r="I97" s="354" t="s">
        <v>2871</v>
      </c>
      <c r="J97" s="354" t="s">
        <v>2872</v>
      </c>
      <c r="K97" s="354">
        <v>2</v>
      </c>
      <c r="L97" s="354"/>
      <c r="M97" s="354"/>
      <c r="N97" s="340">
        <v>1</v>
      </c>
      <c r="O97" s="473">
        <v>1</v>
      </c>
      <c r="P97" s="382"/>
      <c r="Q97" s="382"/>
      <c r="R97" s="398"/>
      <c r="S97" s="382"/>
      <c r="T97" s="382"/>
      <c r="U97" s="382"/>
      <c r="V97" s="382"/>
      <c r="W97" s="382"/>
      <c r="X97" s="383"/>
      <c r="Y97" s="384"/>
      <c r="Z97" s="385"/>
      <c r="AA97" s="384"/>
      <c r="AB97" s="386"/>
      <c r="AD97" s="355" t="str">
        <f>'队列-肺癌原始'!E183</f>
        <v>2022/1/19日，上午</v>
      </c>
      <c r="AE97" s="355" t="str">
        <f>'队列-肺癌原始'!F183</f>
        <v>第1天</v>
      </c>
      <c r="AF97" s="357" t="str">
        <f>'队列-肺癌原始'!G183</f>
        <v>ZS1E-M ID#000335</v>
      </c>
      <c r="AH97" s="570"/>
      <c r="AI97" s="571" t="s">
        <v>3025</v>
      </c>
      <c r="AJ97" s="571" t="s">
        <v>3025</v>
      </c>
      <c r="AK97" s="571" t="s">
        <v>3025</v>
      </c>
      <c r="AL97" s="571" t="s">
        <v>3025</v>
      </c>
      <c r="AM97" s="571" t="s">
        <v>3025</v>
      </c>
      <c r="AN97" s="572" t="s">
        <v>3025</v>
      </c>
      <c r="AO97" s="573">
        <v>8.6</v>
      </c>
      <c r="AP97" s="573">
        <v>3.03</v>
      </c>
      <c r="AQ97" s="573">
        <v>2.3199999999999998</v>
      </c>
      <c r="AR97" s="573">
        <v>0.6</v>
      </c>
      <c r="AS97" s="573">
        <v>14.6</v>
      </c>
      <c r="AT97" s="587">
        <v>19.39</v>
      </c>
      <c r="CD97" s="389"/>
      <c r="CE97" s="390"/>
      <c r="CI97" s="391"/>
    </row>
    <row r="98" spans="3:87" ht="16.5" customHeight="1">
      <c r="C98" s="439"/>
      <c r="D98" s="439"/>
      <c r="E98" s="381"/>
      <c r="F98" s="354"/>
      <c r="G98" s="354"/>
      <c r="H98" s="354"/>
      <c r="I98" s="354"/>
      <c r="J98" s="354"/>
      <c r="K98" s="354"/>
      <c r="L98" s="354"/>
      <c r="M98" s="354"/>
      <c r="N98" s="340">
        <v>1</v>
      </c>
      <c r="O98" s="473"/>
      <c r="P98" s="382"/>
      <c r="Q98" s="382"/>
      <c r="R98" s="398"/>
      <c r="S98" s="382"/>
      <c r="T98" s="382"/>
      <c r="U98" s="382"/>
      <c r="V98" s="382"/>
      <c r="W98" s="382"/>
      <c r="X98" s="383"/>
      <c r="Y98" s="384"/>
      <c r="Z98" s="385"/>
      <c r="AA98" s="384"/>
      <c r="AB98" s="386"/>
      <c r="AD98" s="355" t="str">
        <f>'队列-肺癌原始'!E184</f>
        <v>2022/1/19日，中午</v>
      </c>
      <c r="AE98" s="355" t="str">
        <f>'队列-肺癌原始'!F184</f>
        <v>第1天第2次</v>
      </c>
      <c r="AF98" s="357" t="str">
        <f>'队列-肺癌原始'!G184</f>
        <v>ZS1E-M ID#000342</v>
      </c>
      <c r="AH98" s="570"/>
      <c r="AI98" s="571"/>
      <c r="AJ98" s="576"/>
      <c r="AK98" s="571"/>
      <c r="AL98" s="571"/>
      <c r="AM98" s="571"/>
      <c r="AN98" s="572"/>
      <c r="AO98" s="574"/>
      <c r="AP98" s="574"/>
      <c r="AQ98" s="574"/>
      <c r="AR98" s="574"/>
      <c r="AS98" s="574"/>
      <c r="AT98" s="575"/>
      <c r="CD98" s="389"/>
      <c r="CE98" s="390"/>
      <c r="CI98" s="391"/>
    </row>
    <row r="99" spans="3:87" ht="16.5" customHeight="1">
      <c r="C99" s="439"/>
      <c r="D99" s="439"/>
      <c r="E99" s="381"/>
      <c r="F99" s="354"/>
      <c r="G99" s="354"/>
      <c r="H99" s="354"/>
      <c r="I99" s="354"/>
      <c r="J99" s="354"/>
      <c r="K99" s="354"/>
      <c r="L99" s="354"/>
      <c r="M99" s="354"/>
      <c r="N99" s="340">
        <v>1</v>
      </c>
      <c r="O99" s="473"/>
      <c r="P99" s="382"/>
      <c r="Q99" s="382"/>
      <c r="R99" s="398"/>
      <c r="S99" s="382"/>
      <c r="T99" s="382"/>
      <c r="U99" s="382"/>
      <c r="V99" s="382"/>
      <c r="W99" s="382"/>
      <c r="X99" s="383"/>
      <c r="Y99" s="384"/>
      <c r="Z99" s="385"/>
      <c r="AA99" s="384"/>
      <c r="AB99" s="386"/>
      <c r="AD99" s="355" t="str">
        <f>'队列-肺癌原始'!E185</f>
        <v>2022/1/19日，下午</v>
      </c>
      <c r="AE99" s="355" t="str">
        <f>'队列-肺癌原始'!F185</f>
        <v>第1天第3次</v>
      </c>
      <c r="AF99" s="357" t="str">
        <f>'队列-肺癌原始'!G185</f>
        <v>ZS1E-M ID#000345</v>
      </c>
      <c r="AH99" s="570"/>
      <c r="AI99" s="571"/>
      <c r="AJ99" s="576"/>
      <c r="AK99" s="571"/>
      <c r="AL99" s="571"/>
      <c r="AM99" s="571"/>
      <c r="AN99" s="572"/>
      <c r="AO99" s="574"/>
      <c r="AP99" s="574"/>
      <c r="AQ99" s="574"/>
      <c r="AR99" s="574"/>
      <c r="AS99" s="574"/>
      <c r="AT99" s="575"/>
      <c r="CD99" s="389"/>
      <c r="CE99" s="390"/>
      <c r="CI99" s="391"/>
    </row>
    <row r="100" spans="3:87" ht="16.5" customHeight="1">
      <c r="C100" s="458">
        <v>283</v>
      </c>
      <c r="D100" s="458" t="s">
        <v>87</v>
      </c>
      <c r="E100" s="381"/>
      <c r="F100" s="354" t="s">
        <v>2754</v>
      </c>
      <c r="G100" s="354" t="s">
        <v>2873</v>
      </c>
      <c r="H100" s="354"/>
      <c r="I100" s="354" t="s">
        <v>2874</v>
      </c>
      <c r="J100" s="354" t="s">
        <v>2875</v>
      </c>
      <c r="K100" s="354"/>
      <c r="L100" s="354"/>
      <c r="M100" s="354"/>
      <c r="N100" s="340">
        <v>1</v>
      </c>
      <c r="O100" s="473">
        <v>1</v>
      </c>
      <c r="P100" s="382"/>
      <c r="Q100" s="382"/>
      <c r="R100" s="398"/>
      <c r="S100" s="382"/>
      <c r="T100" s="382"/>
      <c r="U100" s="382"/>
      <c r="V100" s="382"/>
      <c r="W100" s="289">
        <v>158</v>
      </c>
      <c r="X100" s="224">
        <v>45</v>
      </c>
      <c r="Y100" s="286" t="s">
        <v>1872</v>
      </c>
      <c r="Z100" s="290">
        <v>25102</v>
      </c>
      <c r="AA100" s="384">
        <f>2021-1966+1</f>
        <v>56</v>
      </c>
      <c r="AB100" s="386" t="s">
        <v>2760</v>
      </c>
      <c r="AC100" s="355" t="s">
        <v>2761</v>
      </c>
      <c r="AD100" s="355" t="str">
        <f>'队列-肺癌原始'!E188</f>
        <v>2022/1/9 日</v>
      </c>
      <c r="AE100" s="355" t="str">
        <f>'队列-肺癌原始'!F188</f>
        <v>yes，第1次</v>
      </c>
      <c r="AF100" s="355" t="str">
        <f>'队列-肺癌原始'!G188</f>
        <v>ZS1E-Z ID#000242</v>
      </c>
      <c r="AH100" s="570"/>
      <c r="AI100" s="571" t="s">
        <v>3025</v>
      </c>
      <c r="AJ100" s="571" t="s">
        <v>3025</v>
      </c>
      <c r="AK100" s="571" t="s">
        <v>3025</v>
      </c>
      <c r="AL100" s="571" t="s">
        <v>3025</v>
      </c>
      <c r="AM100" s="571" t="s">
        <v>3025</v>
      </c>
      <c r="AN100" s="572" t="s">
        <v>3025</v>
      </c>
      <c r="AO100" s="573">
        <v>7.9</v>
      </c>
      <c r="AP100" s="573">
        <v>1.17</v>
      </c>
      <c r="AQ100" s="573">
        <v>2.46</v>
      </c>
      <c r="AR100" s="573">
        <v>0.6</v>
      </c>
      <c r="AS100" s="573">
        <v>10.62</v>
      </c>
      <c r="AT100" s="587">
        <v>62.3</v>
      </c>
      <c r="CD100" s="389"/>
      <c r="CE100" s="390"/>
      <c r="CI100" s="391"/>
    </row>
    <row r="101" spans="3:87" ht="16.5" customHeight="1">
      <c r="C101" s="439"/>
      <c r="D101" s="439"/>
      <c r="E101" s="381"/>
      <c r="F101" s="354"/>
      <c r="G101" s="354"/>
      <c r="H101" s="354"/>
      <c r="I101" s="354"/>
      <c r="J101" s="354"/>
      <c r="K101" s="354"/>
      <c r="L101" s="354"/>
      <c r="M101" s="354"/>
      <c r="N101" s="340">
        <v>1</v>
      </c>
      <c r="O101" s="473"/>
      <c r="P101" s="382"/>
      <c r="Q101" s="382"/>
      <c r="R101" s="398"/>
      <c r="S101" s="382"/>
      <c r="T101" s="382"/>
      <c r="U101" s="382"/>
      <c r="V101" s="382"/>
      <c r="W101" s="382"/>
      <c r="X101" s="383"/>
      <c r="Y101" s="384"/>
      <c r="Z101" s="385"/>
      <c r="AA101" s="384"/>
      <c r="AB101" s="386"/>
      <c r="AD101" s="355" t="str">
        <f>'队列-肺癌原始'!E189</f>
        <v>2021.1.10-下午14:15</v>
      </c>
      <c r="AE101" s="355" t="str">
        <f>'队列-肺癌原始'!F189</f>
        <v>yes，第2次</v>
      </c>
      <c r="AF101" s="355" t="str">
        <f>'队列-肺癌原始'!G189</f>
        <v>ZS1E-Z ID#000225</v>
      </c>
      <c r="AH101" s="570"/>
      <c r="AI101" s="571"/>
      <c r="AJ101" s="571"/>
      <c r="AK101" s="571"/>
      <c r="AL101" s="571"/>
      <c r="AM101" s="571"/>
      <c r="AN101" s="572"/>
      <c r="AO101" s="574"/>
      <c r="AP101" s="574"/>
      <c r="AQ101" s="574"/>
      <c r="AR101" s="574"/>
      <c r="AS101" s="574"/>
      <c r="AT101" s="575"/>
      <c r="CD101" s="389"/>
      <c r="CE101" s="390"/>
      <c r="CI101" s="391"/>
    </row>
    <row r="102" spans="3:87" ht="16.5" customHeight="1">
      <c r="C102" s="439"/>
      <c r="D102" s="439"/>
      <c r="E102" s="381"/>
      <c r="F102" s="354"/>
      <c r="G102" s="354"/>
      <c r="H102" s="354"/>
      <c r="I102" s="354"/>
      <c r="J102" s="354"/>
      <c r="K102" s="354"/>
      <c r="L102" s="354"/>
      <c r="M102" s="354"/>
      <c r="N102" s="340">
        <v>1</v>
      </c>
      <c r="O102" s="473"/>
      <c r="P102" s="382"/>
      <c r="Q102" s="382"/>
      <c r="R102" s="398"/>
      <c r="S102" s="382"/>
      <c r="T102" s="382"/>
      <c r="U102" s="382"/>
      <c r="V102" s="382"/>
      <c r="W102" s="382"/>
      <c r="X102" s="383"/>
      <c r="Y102" s="384"/>
      <c r="Z102" s="385"/>
      <c r="AA102" s="384"/>
      <c r="AB102" s="386"/>
      <c r="AD102" s="355" t="str">
        <f>'队列-肺癌原始'!E190</f>
        <v>2022/1/11日</v>
      </c>
      <c r="AE102" s="355" t="str">
        <f>'队列-肺癌原始'!F190</f>
        <v>yes，第3次</v>
      </c>
      <c r="AF102" s="355" t="str">
        <f>'队列-肺癌原始'!G190</f>
        <v>ZS1E-Z ID#000284</v>
      </c>
      <c r="AH102" s="570"/>
      <c r="AI102" s="571"/>
      <c r="AJ102" s="576"/>
      <c r="AK102" s="571"/>
      <c r="AL102" s="571"/>
      <c r="AM102" s="571"/>
      <c r="AN102" s="572"/>
      <c r="AO102" s="574"/>
      <c r="AP102" s="574"/>
      <c r="AQ102" s="574"/>
      <c r="AR102" s="574"/>
      <c r="AS102" s="574"/>
      <c r="AT102" s="575"/>
      <c r="CD102" s="389"/>
      <c r="CE102" s="390"/>
      <c r="CI102" s="391"/>
    </row>
    <row r="103" spans="3:87" ht="16.5" customHeight="1">
      <c r="C103" s="439"/>
      <c r="D103" s="439"/>
      <c r="E103" s="381"/>
      <c r="F103" s="354"/>
      <c r="G103" s="354"/>
      <c r="H103" s="354"/>
      <c r="I103" s="354"/>
      <c r="J103" s="354"/>
      <c r="K103" s="354"/>
      <c r="L103" s="354"/>
      <c r="M103" s="354"/>
      <c r="N103" s="340">
        <v>1</v>
      </c>
      <c r="O103" s="473"/>
      <c r="P103" s="382"/>
      <c r="Q103" s="382"/>
      <c r="R103" s="398"/>
      <c r="S103" s="382"/>
      <c r="T103" s="382"/>
      <c r="U103" s="382"/>
      <c r="V103" s="382"/>
      <c r="W103" s="382"/>
      <c r="X103" s="383"/>
      <c r="Y103" s="384"/>
      <c r="Z103" s="385"/>
      <c r="AA103" s="384"/>
      <c r="AB103" s="386"/>
      <c r="AD103" s="355" t="str">
        <f>'队列-肺癌原始'!E191</f>
        <v xml:space="preserve">2022-1-12， 15:55PM </v>
      </c>
      <c r="AE103" s="355" t="str">
        <f>'队列-肺癌原始'!F191</f>
        <v>yes，第4次</v>
      </c>
      <c r="AF103" s="355" t="str">
        <f>'队列-肺癌原始'!G191</f>
        <v>ZS1E-Z ID#000287</v>
      </c>
      <c r="AH103" s="570"/>
      <c r="AI103" s="571"/>
      <c r="AJ103" s="576"/>
      <c r="AK103" s="571"/>
      <c r="AL103" s="571"/>
      <c r="AM103" s="571"/>
      <c r="AN103" s="572"/>
      <c r="AO103" s="574"/>
      <c r="AP103" s="574"/>
      <c r="AQ103" s="574"/>
      <c r="AR103" s="574"/>
      <c r="AS103" s="574"/>
      <c r="AT103" s="575"/>
      <c r="CD103" s="389"/>
      <c r="CE103" s="390"/>
      <c r="CI103" s="391"/>
    </row>
    <row r="104" spans="3:87" ht="16.5" customHeight="1">
      <c r="C104" s="439"/>
      <c r="D104" s="439"/>
      <c r="E104" s="381"/>
      <c r="F104" s="354"/>
      <c r="G104" s="354"/>
      <c r="H104" s="354"/>
      <c r="I104" s="354"/>
      <c r="J104" s="354"/>
      <c r="K104" s="354"/>
      <c r="L104" s="354"/>
      <c r="M104" s="354"/>
      <c r="N104" s="340">
        <v>1</v>
      </c>
      <c r="O104" s="473"/>
      <c r="P104" s="382"/>
      <c r="Q104" s="382"/>
      <c r="R104" s="398"/>
      <c r="S104" s="382"/>
      <c r="T104" s="382"/>
      <c r="U104" s="382"/>
      <c r="V104" s="382"/>
      <c r="W104" s="382"/>
      <c r="X104" s="383"/>
      <c r="Y104" s="384"/>
      <c r="Z104" s="385"/>
      <c r="AA104" s="384"/>
      <c r="AB104" s="386"/>
      <c r="AD104" s="355" t="str">
        <f>'队列-肺癌原始'!E192</f>
        <v xml:space="preserve"> </v>
      </c>
      <c r="AE104" s="355" t="str">
        <f>'队列-肺癌原始'!F192</f>
        <v>yes，第5次</v>
      </c>
      <c r="AF104" s="355" t="str">
        <f>'队列-肺癌原始'!G192</f>
        <v>ZS1E-Z ID#000291</v>
      </c>
      <c r="AH104" s="570"/>
      <c r="AI104" s="571"/>
      <c r="AJ104" s="576"/>
      <c r="AK104" s="571"/>
      <c r="AL104" s="571"/>
      <c r="AM104" s="571"/>
      <c r="AN104" s="572"/>
      <c r="AO104" s="574"/>
      <c r="AP104" s="574"/>
      <c r="AQ104" s="574"/>
      <c r="AR104" s="574"/>
      <c r="AS104" s="574"/>
      <c r="AT104" s="575"/>
      <c r="CD104" s="389"/>
      <c r="CE104" s="390"/>
      <c r="CI104" s="391"/>
    </row>
    <row r="105" spans="3:87" ht="16.5" customHeight="1">
      <c r="C105" s="458">
        <v>440</v>
      </c>
      <c r="D105" s="458" t="s">
        <v>91</v>
      </c>
      <c r="E105" s="355"/>
      <c r="F105" s="354" t="s">
        <v>2754</v>
      </c>
      <c r="G105" s="354" t="s">
        <v>2876</v>
      </c>
      <c r="H105" s="354"/>
      <c r="I105" s="354" t="s">
        <v>2877</v>
      </c>
      <c r="J105" s="354" t="s">
        <v>2878</v>
      </c>
      <c r="K105" s="354">
        <v>1</v>
      </c>
      <c r="L105" s="354"/>
      <c r="M105" s="354"/>
      <c r="N105" s="340">
        <v>1</v>
      </c>
      <c r="O105" s="473">
        <v>1</v>
      </c>
      <c r="P105" s="382"/>
      <c r="Q105" s="382"/>
      <c r="R105" s="398"/>
      <c r="S105" s="382"/>
      <c r="T105" s="382"/>
      <c r="U105" s="382"/>
      <c r="V105" s="382"/>
      <c r="W105" s="289">
        <v>161</v>
      </c>
      <c r="X105" s="224">
        <v>58</v>
      </c>
      <c r="Y105" s="286" t="s">
        <v>1872</v>
      </c>
      <c r="Z105" s="290">
        <v>30129</v>
      </c>
      <c r="AA105" s="384">
        <f>2021-1982+1</f>
        <v>40</v>
      </c>
      <c r="AB105" s="386" t="s">
        <v>2760</v>
      </c>
      <c r="AC105" s="355" t="s">
        <v>2761</v>
      </c>
      <c r="AD105" s="355" t="str">
        <f>'队列-肺癌原始'!E198</f>
        <v>2022/1/11日</v>
      </c>
      <c r="AE105" s="355" t="str">
        <f>'队列-肺癌原始'!F198</f>
        <v>yes，第1次</v>
      </c>
      <c r="AF105" s="355" t="str">
        <f>'队列-肺癌原始'!G198</f>
        <v>ZS1E-Z ID#000280</v>
      </c>
      <c r="AH105" s="570"/>
      <c r="AI105" s="571" t="s">
        <v>3025</v>
      </c>
      <c r="AJ105" s="571" t="s">
        <v>3025</v>
      </c>
      <c r="AK105" s="571" t="s">
        <v>3025</v>
      </c>
      <c r="AL105" s="571" t="s">
        <v>3025</v>
      </c>
      <c r="AM105" s="571" t="s">
        <v>3025</v>
      </c>
      <c r="AN105" s="572" t="s">
        <v>3025</v>
      </c>
      <c r="AO105" s="573">
        <v>14.6</v>
      </c>
      <c r="AP105" s="573">
        <v>0.5</v>
      </c>
      <c r="AQ105" s="573">
        <v>0.81</v>
      </c>
      <c r="AR105" s="573">
        <v>0.8</v>
      </c>
      <c r="AS105" s="573">
        <v>8.36</v>
      </c>
      <c r="AT105" s="587">
        <v>27.93</v>
      </c>
      <c r="CD105" s="389"/>
      <c r="CE105" s="390"/>
      <c r="CI105" s="391"/>
    </row>
    <row r="106" spans="3:87" ht="16.5" customHeight="1">
      <c r="C106" s="439"/>
      <c r="D106" s="439"/>
      <c r="E106" s="355"/>
      <c r="F106" s="354"/>
      <c r="G106" s="354"/>
      <c r="H106" s="354"/>
      <c r="I106" s="354"/>
      <c r="J106" s="354"/>
      <c r="K106" s="354"/>
      <c r="L106" s="354"/>
      <c r="M106" s="354"/>
      <c r="N106" s="340">
        <v>1</v>
      </c>
      <c r="O106" s="473"/>
      <c r="P106" s="382"/>
      <c r="Q106" s="382"/>
      <c r="R106" s="398"/>
      <c r="S106" s="382"/>
      <c r="T106" s="382"/>
      <c r="U106" s="382"/>
      <c r="V106" s="382"/>
      <c r="W106" s="382"/>
      <c r="X106" s="383"/>
      <c r="Y106" s="384"/>
      <c r="Z106" s="385"/>
      <c r="AA106" s="384"/>
      <c r="AB106" s="386"/>
      <c r="AD106" s="355" t="str">
        <f>'队列-肺癌原始'!E199</f>
        <v xml:space="preserve">2022-1-12， 16:15PM </v>
      </c>
      <c r="AE106" s="355" t="str">
        <f>'队列-肺癌原始'!F199</f>
        <v>yes，第2次</v>
      </c>
      <c r="AF106" s="355" t="str">
        <f>'队列-肺癌原始'!G199</f>
        <v>ZS1E-Z ID#000298</v>
      </c>
      <c r="AH106" s="570"/>
      <c r="AI106" s="571"/>
      <c r="AJ106" s="576"/>
      <c r="AK106" s="571"/>
      <c r="AL106" s="571"/>
      <c r="AM106" s="571"/>
      <c r="AN106" s="572"/>
      <c r="AO106" s="574"/>
      <c r="AP106" s="574"/>
      <c r="AQ106" s="574"/>
      <c r="AR106" s="574"/>
      <c r="AS106" s="574"/>
      <c r="AT106" s="575"/>
      <c r="CD106" s="389"/>
      <c r="CE106" s="390"/>
      <c r="CI106" s="391"/>
    </row>
    <row r="107" spans="3:87" ht="16.5" customHeight="1">
      <c r="C107" s="439"/>
      <c r="D107" s="439"/>
      <c r="E107" s="355"/>
      <c r="F107" s="354"/>
      <c r="G107" s="354"/>
      <c r="H107" s="354"/>
      <c r="I107" s="354"/>
      <c r="J107" s="354"/>
      <c r="K107" s="354"/>
      <c r="L107" s="354"/>
      <c r="M107" s="354"/>
      <c r="N107" s="340">
        <v>1</v>
      </c>
      <c r="O107" s="473"/>
      <c r="P107" s="382"/>
      <c r="Q107" s="382"/>
      <c r="R107" s="398"/>
      <c r="S107" s="382"/>
      <c r="T107" s="382"/>
      <c r="U107" s="382"/>
      <c r="V107" s="382"/>
      <c r="W107" s="382"/>
      <c r="X107" s="383"/>
      <c r="Y107" s="384"/>
      <c r="Z107" s="385"/>
      <c r="AA107" s="384"/>
      <c r="AB107" s="386"/>
      <c r="AD107" s="355" t="str">
        <f>'队列-肺癌原始'!E200</f>
        <v>2022/1/13日</v>
      </c>
      <c r="AE107" s="355" t="str">
        <f>'队列-肺癌原始'!F200</f>
        <v>yes，第3次</v>
      </c>
      <c r="AF107" s="355" t="str">
        <f>'队列-肺癌原始'!G200</f>
        <v>ZS1E-Z ID#000290</v>
      </c>
      <c r="AH107" s="570"/>
      <c r="AI107" s="571"/>
      <c r="AJ107" s="576"/>
      <c r="AK107" s="571"/>
      <c r="AL107" s="571"/>
      <c r="AM107" s="571"/>
      <c r="AN107" s="572"/>
      <c r="AO107" s="574"/>
      <c r="AP107" s="574"/>
      <c r="AQ107" s="574"/>
      <c r="AR107" s="574"/>
      <c r="AS107" s="574"/>
      <c r="AT107" s="575"/>
      <c r="CD107" s="389"/>
      <c r="CE107" s="390"/>
      <c r="CI107" s="391"/>
    </row>
    <row r="108" spans="3:87" ht="16.5" customHeight="1">
      <c r="C108" s="458">
        <v>307</v>
      </c>
      <c r="D108" s="458" t="s">
        <v>1979</v>
      </c>
      <c r="E108" s="355"/>
      <c r="F108" s="354" t="s">
        <v>2754</v>
      </c>
      <c r="G108" s="354" t="s">
        <v>2879</v>
      </c>
      <c r="H108" s="354"/>
      <c r="I108" s="354" t="s">
        <v>2877</v>
      </c>
      <c r="J108" s="354" t="s">
        <v>2880</v>
      </c>
      <c r="K108" s="354">
        <v>1</v>
      </c>
      <c r="L108" s="354"/>
      <c r="M108" s="354"/>
      <c r="N108" s="340">
        <v>1</v>
      </c>
      <c r="O108" s="473">
        <v>1</v>
      </c>
      <c r="P108" s="382"/>
      <c r="Q108" s="382"/>
      <c r="R108" s="398"/>
      <c r="S108" s="382"/>
      <c r="T108" s="382"/>
      <c r="U108" s="382"/>
      <c r="V108" s="382"/>
      <c r="W108" s="291">
        <v>152</v>
      </c>
      <c r="X108" s="291">
        <v>56</v>
      </c>
      <c r="Y108" s="286" t="s">
        <v>1872</v>
      </c>
      <c r="Z108" s="303">
        <v>19036</v>
      </c>
      <c r="AA108" s="384">
        <f>2021-1952+1</f>
        <v>70</v>
      </c>
      <c r="AB108" s="386" t="s">
        <v>2760</v>
      </c>
      <c r="AC108" s="355" t="s">
        <v>2761</v>
      </c>
      <c r="AD108" s="355" t="str">
        <f>'队列-肺癌原始'!E205</f>
        <v>2022/2/9日,
中午</v>
      </c>
      <c r="AE108" s="355" t="str">
        <f>'队列-肺癌原始'!F205</f>
        <v>第一天</v>
      </c>
      <c r="AF108" s="355" t="str">
        <f>'队列-肺癌原始'!G205</f>
        <v>LCLN-ZS1E #000352</v>
      </c>
      <c r="AH108" s="570"/>
      <c r="AI108" s="571" t="s">
        <v>3025</v>
      </c>
      <c r="AJ108" s="571" t="s">
        <v>3025</v>
      </c>
      <c r="AK108" s="571" t="s">
        <v>3025</v>
      </c>
      <c r="AL108" s="571" t="s">
        <v>3025</v>
      </c>
      <c r="AM108" s="571" t="s">
        <v>3025</v>
      </c>
      <c r="AN108" s="572" t="s">
        <v>3025</v>
      </c>
      <c r="AO108" s="588">
        <v>9.1</v>
      </c>
      <c r="AP108" s="588">
        <v>2.6</v>
      </c>
      <c r="AQ108" s="588">
        <v>2.2000000000000002</v>
      </c>
      <c r="AR108" s="588">
        <v>0.6</v>
      </c>
      <c r="AS108" s="588">
        <v>9.9600000000000009</v>
      </c>
      <c r="AT108" s="589">
        <v>46.36</v>
      </c>
      <c r="CD108" s="389"/>
      <c r="CE108" s="390"/>
      <c r="CI108" s="391"/>
    </row>
    <row r="109" spans="3:87" ht="16.5" customHeight="1">
      <c r="C109" s="439"/>
      <c r="D109" s="439"/>
      <c r="E109" s="355"/>
      <c r="F109" s="354"/>
      <c r="G109" s="354"/>
      <c r="H109" s="354"/>
      <c r="I109" s="354"/>
      <c r="J109" s="354"/>
      <c r="K109" s="354"/>
      <c r="L109" s="354"/>
      <c r="M109" s="354"/>
      <c r="N109" s="340">
        <v>1</v>
      </c>
      <c r="O109" s="473"/>
      <c r="P109" s="382"/>
      <c r="Q109" s="382"/>
      <c r="R109" s="398"/>
      <c r="S109" s="382"/>
      <c r="T109" s="382"/>
      <c r="U109" s="382"/>
      <c r="V109" s="382"/>
      <c r="W109" s="382"/>
      <c r="X109" s="383"/>
      <c r="Y109" s="384"/>
      <c r="Z109" s="385"/>
      <c r="AA109" s="384"/>
      <c r="AB109" s="386"/>
      <c r="AD109" s="355" t="str">
        <f>'队列-肺癌原始'!E206</f>
        <v>2022/2/10日,
下午</v>
      </c>
      <c r="AE109" s="355" t="str">
        <f>'队列-肺癌原始'!F206</f>
        <v>第二天</v>
      </c>
      <c r="AF109" s="355" t="str">
        <f>'队列-肺癌原始'!G206</f>
        <v>LCLN-ZS1E #000358</v>
      </c>
      <c r="AH109" s="570"/>
      <c r="AI109" s="571"/>
      <c r="AJ109" s="576"/>
      <c r="AK109" s="571"/>
      <c r="AL109" s="571"/>
      <c r="AM109" s="571"/>
      <c r="AN109" s="572"/>
      <c r="AO109" s="574"/>
      <c r="AP109" s="574"/>
      <c r="AQ109" s="574"/>
      <c r="AR109" s="574"/>
      <c r="AS109" s="574"/>
      <c r="AT109" s="575"/>
      <c r="CD109" s="389"/>
      <c r="CE109" s="390"/>
      <c r="CI109" s="391"/>
    </row>
    <row r="110" spans="3:87" ht="16.5" customHeight="1">
      <c r="C110" s="458">
        <v>114</v>
      </c>
      <c r="D110" s="458" t="s">
        <v>1987</v>
      </c>
      <c r="E110" s="355"/>
      <c r="F110" s="354" t="s">
        <v>2754</v>
      </c>
      <c r="G110" s="354" t="s">
        <v>2881</v>
      </c>
      <c r="H110" s="354"/>
      <c r="I110" s="354" t="s">
        <v>2877</v>
      </c>
      <c r="J110" s="354" t="s">
        <v>2882</v>
      </c>
      <c r="K110" s="354">
        <v>1</v>
      </c>
      <c r="L110" s="354"/>
      <c r="M110" s="354"/>
      <c r="N110" s="340">
        <v>1</v>
      </c>
      <c r="O110" s="473">
        <v>1</v>
      </c>
      <c r="P110" s="382"/>
      <c r="Q110" s="382"/>
      <c r="R110" s="398"/>
      <c r="S110" s="382"/>
      <c r="T110" s="382"/>
      <c r="U110" s="382"/>
      <c r="V110" s="382"/>
      <c r="W110" s="291">
        <v>156</v>
      </c>
      <c r="X110" s="291">
        <v>44</v>
      </c>
      <c r="Y110" s="286" t="s">
        <v>1872</v>
      </c>
      <c r="Z110" s="303">
        <v>23843</v>
      </c>
      <c r="AA110" s="384">
        <f>2021-1965+1</f>
        <v>57</v>
      </c>
      <c r="AB110" s="386" t="s">
        <v>2760</v>
      </c>
      <c r="AC110" s="355" t="s">
        <v>2761</v>
      </c>
      <c r="AD110" s="355" t="str">
        <f>'队列-肺癌原始'!E212</f>
        <v>2022/2/10日,
下午</v>
      </c>
      <c r="AE110" s="355" t="str">
        <f>'队列-肺癌原始'!F212</f>
        <v>第一天</v>
      </c>
      <c r="AF110" s="355" t="str">
        <f>'队列-肺癌原始'!G212</f>
        <v>LCLN-ZS1E #000361</v>
      </c>
      <c r="AH110" s="570"/>
      <c r="AI110" s="571" t="s">
        <v>3025</v>
      </c>
      <c r="AJ110" s="571" t="s">
        <v>3025</v>
      </c>
      <c r="AK110" s="576" t="s">
        <v>3026</v>
      </c>
      <c r="AL110" s="571" t="s">
        <v>3025</v>
      </c>
      <c r="AM110" s="571" t="s">
        <v>3025</v>
      </c>
      <c r="AN110" s="572" t="s">
        <v>3025</v>
      </c>
      <c r="AO110" s="588">
        <v>8.8000000000000007</v>
      </c>
      <c r="AP110" s="588">
        <v>1.63</v>
      </c>
      <c r="AQ110" s="593">
        <v>4.04</v>
      </c>
      <c r="AR110" s="588">
        <v>0.5</v>
      </c>
      <c r="AS110" s="588">
        <v>15.82</v>
      </c>
      <c r="AT110" s="589">
        <v>36.75</v>
      </c>
      <c r="CD110" s="389"/>
      <c r="CE110" s="390"/>
      <c r="CI110" s="391"/>
    </row>
    <row r="111" spans="3:87" ht="16.5" customHeight="1">
      <c r="C111" s="439"/>
      <c r="D111" s="439"/>
      <c r="E111" s="355"/>
      <c r="F111" s="354"/>
      <c r="G111" s="354"/>
      <c r="H111" s="354"/>
      <c r="I111" s="354"/>
      <c r="J111" s="354"/>
      <c r="K111" s="354"/>
      <c r="L111" s="354"/>
      <c r="M111" s="354"/>
      <c r="N111" s="340">
        <v>1</v>
      </c>
      <c r="O111" s="473"/>
      <c r="P111" s="382"/>
      <c r="Q111" s="382"/>
      <c r="R111" s="398"/>
      <c r="S111" s="382"/>
      <c r="T111" s="382"/>
      <c r="U111" s="382"/>
      <c r="V111" s="382"/>
      <c r="W111" s="382"/>
      <c r="X111" s="383"/>
      <c r="Y111" s="384"/>
      <c r="Z111" s="385"/>
      <c r="AA111" s="384"/>
      <c r="AB111" s="386"/>
      <c r="AD111" s="355" t="str">
        <f>'队列-肺癌原始'!E213</f>
        <v>2022/2/11日,
下午</v>
      </c>
      <c r="AE111" s="355" t="str">
        <f>'队列-肺癌原始'!F213</f>
        <v>第二天</v>
      </c>
      <c r="AF111" s="355" t="str">
        <f>'队列-肺癌原始'!G213</f>
        <v>ZS1E-Z ID#000276</v>
      </c>
      <c r="AH111" s="570"/>
      <c r="AI111" s="571"/>
      <c r="AJ111" s="576"/>
      <c r="AK111" s="571"/>
      <c r="AL111" s="571"/>
      <c r="AM111" s="571"/>
      <c r="AN111" s="572"/>
      <c r="AO111" s="574"/>
      <c r="AP111" s="574"/>
      <c r="AQ111" s="574"/>
      <c r="AR111" s="574"/>
      <c r="AS111" s="574"/>
      <c r="AT111" s="575"/>
      <c r="CD111" s="389"/>
      <c r="CE111" s="390"/>
      <c r="CI111" s="391"/>
    </row>
    <row r="112" spans="3:87" ht="16.5" customHeight="1">
      <c r="C112" s="439"/>
      <c r="D112" s="439"/>
      <c r="E112" s="355"/>
      <c r="F112" s="354"/>
      <c r="G112" s="354"/>
      <c r="H112" s="354"/>
      <c r="I112" s="354"/>
      <c r="J112" s="354"/>
      <c r="K112" s="354"/>
      <c r="L112" s="354"/>
      <c r="M112" s="354"/>
      <c r="N112" s="340">
        <v>1</v>
      </c>
      <c r="O112" s="473"/>
      <c r="P112" s="382"/>
      <c r="Q112" s="382"/>
      <c r="R112" s="398"/>
      <c r="S112" s="382"/>
      <c r="T112" s="382"/>
      <c r="U112" s="382"/>
      <c r="V112" s="382"/>
      <c r="W112" s="382"/>
      <c r="X112" s="383"/>
      <c r="Y112" s="384"/>
      <c r="Z112" s="385"/>
      <c r="AA112" s="384"/>
      <c r="AB112" s="386"/>
      <c r="AD112" s="355" t="str">
        <f>'队列-肺癌原始'!E214</f>
        <v>2022/2/12日,
下午</v>
      </c>
      <c r="AE112" s="355" t="str">
        <f>'队列-肺癌原始'!F214</f>
        <v>第三天</v>
      </c>
      <c r="AF112" s="355" t="str">
        <f>'队列-肺癌原始'!G214</f>
        <v>LCLN-ZS1E #000365</v>
      </c>
      <c r="AH112" s="570"/>
      <c r="AI112" s="571"/>
      <c r="AJ112" s="576"/>
      <c r="AK112" s="571"/>
      <c r="AL112" s="571"/>
      <c r="AM112" s="571"/>
      <c r="AN112" s="572"/>
      <c r="AO112" s="574"/>
      <c r="AP112" s="574"/>
      <c r="AQ112" s="574"/>
      <c r="AR112" s="574"/>
      <c r="AS112" s="574"/>
      <c r="AT112" s="575"/>
      <c r="CD112" s="389"/>
      <c r="CE112" s="390"/>
      <c r="CI112" s="391"/>
    </row>
    <row r="113" spans="3:87" ht="16.5" customHeight="1">
      <c r="C113" s="439"/>
      <c r="D113" s="439"/>
      <c r="E113" s="355"/>
      <c r="F113" s="354"/>
      <c r="G113" s="354"/>
      <c r="H113" s="354"/>
      <c r="I113" s="354"/>
      <c r="J113" s="354"/>
      <c r="K113" s="354"/>
      <c r="L113" s="354"/>
      <c r="M113" s="354"/>
      <c r="N113" s="340">
        <v>1</v>
      </c>
      <c r="O113" s="473"/>
      <c r="P113" s="382"/>
      <c r="Q113" s="382"/>
      <c r="R113" s="398"/>
      <c r="S113" s="382"/>
      <c r="T113" s="382"/>
      <c r="U113" s="382"/>
      <c r="V113" s="382"/>
      <c r="W113" s="382"/>
      <c r="X113" s="383"/>
      <c r="Y113" s="384"/>
      <c r="Z113" s="385"/>
      <c r="AA113" s="384"/>
      <c r="AB113" s="386"/>
      <c r="AD113" s="355" t="str">
        <f>'队列-肺癌原始'!E215</f>
        <v>2022/2/13日,
中午</v>
      </c>
      <c r="AE113" s="355" t="str">
        <f>'队列-肺癌原始'!F215</f>
        <v>第四天</v>
      </c>
      <c r="AF113" s="355" t="str">
        <f>'队列-肺癌原始'!G215</f>
        <v>LCLN-ZS1E #000362</v>
      </c>
      <c r="AH113" s="570"/>
      <c r="AI113" s="571"/>
      <c r="AJ113" s="576"/>
      <c r="AK113" s="571"/>
      <c r="AL113" s="571"/>
      <c r="AM113" s="571"/>
      <c r="AN113" s="572"/>
      <c r="AO113" s="574"/>
      <c r="AP113" s="574"/>
      <c r="AQ113" s="574"/>
      <c r="AR113" s="574"/>
      <c r="AS113" s="574"/>
      <c r="AT113" s="575"/>
      <c r="CD113" s="389"/>
      <c r="CE113" s="390"/>
      <c r="CI113" s="391"/>
    </row>
    <row r="114" spans="3:87" ht="16.5" customHeight="1">
      <c r="C114" s="458">
        <v>143</v>
      </c>
      <c r="D114" s="458" t="s">
        <v>2093</v>
      </c>
      <c r="E114" s="355"/>
      <c r="F114" s="354" t="s">
        <v>2754</v>
      </c>
      <c r="G114" s="354" t="s">
        <v>2883</v>
      </c>
      <c r="H114" s="354"/>
      <c r="I114" s="354" t="s">
        <v>2884</v>
      </c>
      <c r="J114" s="354" t="s">
        <v>2880</v>
      </c>
      <c r="K114" s="354">
        <v>1</v>
      </c>
      <c r="L114" s="354"/>
      <c r="M114" s="354"/>
      <c r="N114" s="340">
        <v>1</v>
      </c>
      <c r="O114" s="473">
        <v>1</v>
      </c>
      <c r="P114" s="382"/>
      <c r="Q114" s="382"/>
      <c r="R114" s="398"/>
      <c r="S114" s="382"/>
      <c r="T114" s="382"/>
      <c r="U114" s="382"/>
      <c r="V114" s="382"/>
      <c r="W114" s="291">
        <v>158</v>
      </c>
      <c r="X114" s="291">
        <v>50</v>
      </c>
      <c r="Y114" s="286" t="s">
        <v>1872</v>
      </c>
      <c r="Z114" s="303">
        <v>28574</v>
      </c>
      <c r="AA114" s="384">
        <f>2021-1978+1</f>
        <v>44</v>
      </c>
      <c r="AB114" s="386" t="s">
        <v>2760</v>
      </c>
      <c r="AC114" s="355" t="s">
        <v>2761</v>
      </c>
      <c r="AD114" s="355" t="str">
        <f>'队列-肺癌原始'!E221</f>
        <v>2022/2/15日,
下午</v>
      </c>
      <c r="AE114" s="355" t="str">
        <f>'队列-肺癌原始'!F221</f>
        <v>第一天</v>
      </c>
      <c r="AF114" s="355" t="str">
        <f>'队列-肺癌原始'!G221</f>
        <v>LCLN-ZS1E #000377</v>
      </c>
      <c r="AH114" s="570"/>
      <c r="AI114" s="571" t="s">
        <v>3025</v>
      </c>
      <c r="AJ114" s="571" t="s">
        <v>3025</v>
      </c>
      <c r="AK114" s="571" t="s">
        <v>3025</v>
      </c>
      <c r="AL114" s="571" t="s">
        <v>3025</v>
      </c>
      <c r="AM114" s="571" t="s">
        <v>3025</v>
      </c>
      <c r="AN114" s="572" t="s">
        <v>3025</v>
      </c>
      <c r="AO114" s="588">
        <v>25.9</v>
      </c>
      <c r="AP114" s="588">
        <v>2.11</v>
      </c>
      <c r="AQ114" s="588">
        <v>0.85</v>
      </c>
      <c r="AR114" s="588">
        <v>0.7</v>
      </c>
      <c r="AS114" s="588">
        <v>11.18</v>
      </c>
      <c r="AT114" s="589">
        <v>28.58</v>
      </c>
      <c r="CD114" s="389"/>
      <c r="CE114" s="390"/>
      <c r="CI114" s="391"/>
    </row>
    <row r="115" spans="3:87" ht="16.5" customHeight="1">
      <c r="C115" s="439"/>
      <c r="D115" s="439"/>
      <c r="E115" s="355"/>
      <c r="F115" s="354"/>
      <c r="G115" s="354"/>
      <c r="H115" s="354"/>
      <c r="I115" s="354"/>
      <c r="J115" s="354"/>
      <c r="K115" s="354"/>
      <c r="L115" s="354"/>
      <c r="M115" s="354"/>
      <c r="N115" s="340">
        <v>1</v>
      </c>
      <c r="O115" s="473"/>
      <c r="P115" s="382"/>
      <c r="Q115" s="382"/>
      <c r="R115" s="398"/>
      <c r="S115" s="382"/>
      <c r="T115" s="382"/>
      <c r="U115" s="382"/>
      <c r="V115" s="382"/>
      <c r="W115" s="382"/>
      <c r="X115" s="383"/>
      <c r="Y115" s="384"/>
      <c r="Z115" s="385"/>
      <c r="AA115" s="384"/>
      <c r="AB115" s="386"/>
      <c r="AD115" s="355" t="str">
        <f>'队列-肺癌原始'!E222</f>
        <v>2022/2/16日,
下午</v>
      </c>
      <c r="AE115" s="355" t="str">
        <f>'队列-肺癌原始'!F222</f>
        <v>第二天</v>
      </c>
      <c r="AF115" s="355" t="str">
        <f>'队列-肺癌原始'!G222</f>
        <v>LCLN-ZS1E #000379</v>
      </c>
      <c r="AH115" s="570"/>
      <c r="AI115" s="571"/>
      <c r="AJ115" s="576"/>
      <c r="AK115" s="571"/>
      <c r="AL115" s="571"/>
      <c r="AM115" s="571"/>
      <c r="AN115" s="572"/>
      <c r="AO115" s="574"/>
      <c r="AP115" s="574"/>
      <c r="AQ115" s="574"/>
      <c r="AR115" s="574"/>
      <c r="AS115" s="574"/>
      <c r="AT115" s="575"/>
      <c r="CD115" s="389"/>
      <c r="CE115" s="390"/>
      <c r="CI115" s="391"/>
    </row>
    <row r="116" spans="3:87" ht="16.5" customHeight="1">
      <c r="C116" s="439"/>
      <c r="D116" s="439"/>
      <c r="E116" s="355"/>
      <c r="F116" s="354"/>
      <c r="G116" s="354"/>
      <c r="H116" s="354"/>
      <c r="I116" s="354"/>
      <c r="J116" s="354"/>
      <c r="K116" s="354"/>
      <c r="L116" s="354"/>
      <c r="M116" s="354"/>
      <c r="N116" s="340">
        <v>1</v>
      </c>
      <c r="O116" s="473"/>
      <c r="P116" s="382"/>
      <c r="Q116" s="382"/>
      <c r="R116" s="398"/>
      <c r="S116" s="382"/>
      <c r="T116" s="382"/>
      <c r="U116" s="382"/>
      <c r="V116" s="382"/>
      <c r="W116" s="382"/>
      <c r="X116" s="383"/>
      <c r="Y116" s="384"/>
      <c r="Z116" s="385"/>
      <c r="AA116" s="384"/>
      <c r="AB116" s="386"/>
      <c r="AD116" s="355" t="str">
        <f>'队列-肺癌原始'!E223</f>
        <v>2022/2/17日,
下午</v>
      </c>
      <c r="AE116" s="355" t="str">
        <f>'队列-肺癌原始'!F223</f>
        <v>第三天</v>
      </c>
      <c r="AF116" s="355" t="str">
        <f>'队列-肺癌原始'!G223</f>
        <v>LCLN-ZS1E #000389</v>
      </c>
      <c r="AH116" s="570"/>
      <c r="AI116" s="571"/>
      <c r="AJ116" s="576"/>
      <c r="AK116" s="571"/>
      <c r="AL116" s="571"/>
      <c r="AM116" s="571"/>
      <c r="AN116" s="572"/>
      <c r="AO116" s="574"/>
      <c r="AP116" s="574"/>
      <c r="AQ116" s="574"/>
      <c r="AR116" s="574"/>
      <c r="AS116" s="574"/>
      <c r="AT116" s="575"/>
      <c r="CD116" s="389"/>
      <c r="CE116" s="390"/>
      <c r="CI116" s="391"/>
    </row>
    <row r="117" spans="3:87" ht="16.5" customHeight="1">
      <c r="C117" s="439"/>
      <c r="D117" s="439"/>
      <c r="E117" s="355"/>
      <c r="F117" s="354"/>
      <c r="G117" s="354"/>
      <c r="H117" s="354"/>
      <c r="I117" s="354"/>
      <c r="J117" s="354"/>
      <c r="K117" s="354"/>
      <c r="L117" s="354"/>
      <c r="M117" s="354"/>
      <c r="N117" s="340">
        <v>1</v>
      </c>
      <c r="O117" s="473"/>
      <c r="P117" s="382"/>
      <c r="Q117" s="382"/>
      <c r="R117" s="398"/>
      <c r="S117" s="382"/>
      <c r="T117" s="382"/>
      <c r="U117" s="382"/>
      <c r="V117" s="382"/>
      <c r="W117" s="382"/>
      <c r="X117" s="383"/>
      <c r="Y117" s="384"/>
      <c r="Z117" s="385"/>
      <c r="AA117" s="384"/>
      <c r="AB117" s="386"/>
      <c r="AD117" s="355" t="str">
        <f>'队列-肺癌原始'!E224</f>
        <v>2022/2/18日,
下午</v>
      </c>
      <c r="AE117" s="355" t="str">
        <f>'队列-肺癌原始'!F224</f>
        <v>第四天</v>
      </c>
      <c r="AF117" s="355" t="str">
        <f>'队列-肺癌原始'!G224</f>
        <v>LCLN-ZS1E #000401</v>
      </c>
      <c r="AH117" s="570"/>
      <c r="AI117" s="571"/>
      <c r="AJ117" s="576"/>
      <c r="AK117" s="571"/>
      <c r="AL117" s="571"/>
      <c r="AM117" s="571"/>
      <c r="AN117" s="572"/>
      <c r="AO117" s="574"/>
      <c r="AP117" s="574"/>
      <c r="AQ117" s="574"/>
      <c r="AR117" s="574"/>
      <c r="AS117" s="574"/>
      <c r="AT117" s="575"/>
      <c r="CD117" s="389"/>
      <c r="CE117" s="390"/>
      <c r="CI117" s="391"/>
    </row>
    <row r="118" spans="3:87" ht="16.5" customHeight="1">
      <c r="C118" s="439"/>
      <c r="D118" s="439"/>
      <c r="E118" s="355"/>
      <c r="F118" s="354"/>
      <c r="G118" s="354"/>
      <c r="H118" s="354"/>
      <c r="I118" s="354"/>
      <c r="J118" s="354"/>
      <c r="K118" s="354"/>
      <c r="L118" s="354"/>
      <c r="M118" s="354"/>
      <c r="N118" s="340">
        <v>1</v>
      </c>
      <c r="O118" s="473"/>
      <c r="P118" s="382"/>
      <c r="Q118" s="382"/>
      <c r="R118" s="398"/>
      <c r="S118" s="382"/>
      <c r="T118" s="382"/>
      <c r="U118" s="382"/>
      <c r="V118" s="382"/>
      <c r="W118" s="382"/>
      <c r="X118" s="383"/>
      <c r="Y118" s="384"/>
      <c r="Z118" s="385"/>
      <c r="AA118" s="384"/>
      <c r="AB118" s="386"/>
      <c r="AD118" s="355" t="str">
        <f>'队列-肺癌原始'!E225</f>
        <v>2022/2/19日,
中午</v>
      </c>
      <c r="AE118" s="355" t="str">
        <f>'队列-肺癌原始'!F225</f>
        <v>第五天</v>
      </c>
      <c r="AF118" s="355" t="str">
        <f>'队列-肺癌原始'!G225</f>
        <v>LCLN-ZS1E #000456</v>
      </c>
      <c r="AH118" s="570"/>
      <c r="AI118" s="571"/>
      <c r="AJ118" s="576"/>
      <c r="AK118" s="571"/>
      <c r="AL118" s="571"/>
      <c r="AM118" s="571"/>
      <c r="AN118" s="572"/>
      <c r="AO118" s="574"/>
      <c r="AP118" s="574"/>
      <c r="AQ118" s="574"/>
      <c r="AR118" s="574"/>
      <c r="AS118" s="574"/>
      <c r="AT118" s="575"/>
      <c r="CD118" s="389"/>
      <c r="CE118" s="390"/>
      <c r="CI118" s="391"/>
    </row>
    <row r="119" spans="3:87" ht="16.5" customHeight="1">
      <c r="C119" s="439"/>
      <c r="D119" s="439"/>
      <c r="E119" s="355"/>
      <c r="F119" s="354"/>
      <c r="G119" s="354"/>
      <c r="H119" s="354"/>
      <c r="I119" s="354"/>
      <c r="J119" s="354"/>
      <c r="K119" s="354"/>
      <c r="L119" s="354"/>
      <c r="M119" s="354"/>
      <c r="N119" s="340">
        <v>1</v>
      </c>
      <c r="O119" s="473"/>
      <c r="P119" s="382"/>
      <c r="Q119" s="382"/>
      <c r="R119" s="398"/>
      <c r="S119" s="382"/>
      <c r="T119" s="382"/>
      <c r="U119" s="382"/>
      <c r="V119" s="382"/>
      <c r="W119" s="382"/>
      <c r="X119" s="383"/>
      <c r="Y119" s="384"/>
      <c r="Z119" s="385"/>
      <c r="AA119" s="384"/>
      <c r="AB119" s="386"/>
      <c r="AD119" s="355" t="str">
        <f>'队列-肺癌原始'!E226</f>
        <v>2022/2/20日,
中午</v>
      </c>
      <c r="AE119" s="355" t="str">
        <f>'队列-肺癌原始'!F226</f>
        <v>第六天</v>
      </c>
      <c r="AF119" s="355" t="str">
        <f>'队列-肺癌原始'!G226</f>
        <v>LCLN-ZS1E #000451</v>
      </c>
      <c r="AH119" s="570"/>
      <c r="AI119" s="571"/>
      <c r="AJ119" s="576"/>
      <c r="AK119" s="571"/>
      <c r="AL119" s="571"/>
      <c r="AM119" s="571"/>
      <c r="AN119" s="572"/>
      <c r="AO119" s="574"/>
      <c r="AP119" s="574"/>
      <c r="AQ119" s="574"/>
      <c r="AR119" s="574"/>
      <c r="AS119" s="574"/>
      <c r="AT119" s="575"/>
      <c r="CD119" s="389"/>
      <c r="CE119" s="390"/>
      <c r="CI119" s="391"/>
    </row>
    <row r="120" spans="3:87" ht="16.5" customHeight="1">
      <c r="C120" s="458">
        <v>245</v>
      </c>
      <c r="D120" s="458" t="s">
        <v>2078</v>
      </c>
      <c r="E120" s="355"/>
      <c r="F120" s="354" t="s">
        <v>2754</v>
      </c>
      <c r="G120" s="354" t="s">
        <v>2885</v>
      </c>
      <c r="H120" s="354"/>
      <c r="I120" s="354" t="s">
        <v>2886</v>
      </c>
      <c r="J120" s="354" t="s">
        <v>2704</v>
      </c>
      <c r="K120" s="354">
        <v>1</v>
      </c>
      <c r="L120" s="354"/>
      <c r="M120" s="354"/>
      <c r="N120" s="340">
        <v>1</v>
      </c>
      <c r="O120" s="473">
        <v>1</v>
      </c>
      <c r="P120" s="382"/>
      <c r="Q120" s="382"/>
      <c r="R120" s="398"/>
      <c r="S120" s="382"/>
      <c r="T120" s="382"/>
      <c r="U120" s="382"/>
      <c r="V120" s="382"/>
      <c r="W120" s="291">
        <v>165</v>
      </c>
      <c r="X120" s="291">
        <v>64.5</v>
      </c>
      <c r="Y120" s="286" t="s">
        <v>1872</v>
      </c>
      <c r="Z120" s="303">
        <v>23657</v>
      </c>
      <c r="AA120" s="384">
        <f>2021-1964+1</f>
        <v>58</v>
      </c>
      <c r="AB120" s="386" t="s">
        <v>2760</v>
      </c>
      <c r="AC120" s="355" t="s">
        <v>2761</v>
      </c>
      <c r="AD120" s="355" t="str">
        <f>'队列-肺癌原始'!E230</f>
        <v>2022/2/15日,
下午</v>
      </c>
      <c r="AE120" s="355" t="str">
        <f>'队列-肺癌原始'!F230</f>
        <v>第一天</v>
      </c>
      <c r="AF120" s="355" t="str">
        <f>'队列-肺癌原始'!G230</f>
        <v>LCLN-ZS1E #000391</v>
      </c>
      <c r="AH120" s="570"/>
      <c r="AI120" s="571" t="s">
        <v>3025</v>
      </c>
      <c r="AJ120" s="571" t="s">
        <v>3025</v>
      </c>
      <c r="AK120" s="571" t="s">
        <v>3025</v>
      </c>
      <c r="AL120" s="571" t="s">
        <v>3025</v>
      </c>
      <c r="AM120" s="571" t="s">
        <v>3025</v>
      </c>
      <c r="AN120" s="572" t="s">
        <v>3025</v>
      </c>
      <c r="AO120" s="588">
        <v>9.1</v>
      </c>
      <c r="AP120" s="588">
        <v>1.76</v>
      </c>
      <c r="AQ120" s="588">
        <v>2.08</v>
      </c>
      <c r="AR120" s="588">
        <v>0.7</v>
      </c>
      <c r="AS120" s="588">
        <v>11.14</v>
      </c>
      <c r="AT120" s="589">
        <v>24</v>
      </c>
      <c r="CD120" s="389"/>
      <c r="CE120" s="390"/>
      <c r="CI120" s="391"/>
    </row>
    <row r="121" spans="3:87" ht="16.5" customHeight="1">
      <c r="C121" s="439"/>
      <c r="D121" s="439"/>
      <c r="E121" s="355"/>
      <c r="F121" s="354"/>
      <c r="G121" s="354"/>
      <c r="H121" s="354"/>
      <c r="I121" s="354"/>
      <c r="J121" s="354"/>
      <c r="K121" s="354"/>
      <c r="L121" s="354"/>
      <c r="M121" s="354"/>
      <c r="N121" s="340">
        <v>1</v>
      </c>
      <c r="O121" s="473"/>
      <c r="P121" s="382"/>
      <c r="Q121" s="382"/>
      <c r="R121" s="398"/>
      <c r="S121" s="382"/>
      <c r="T121" s="382"/>
      <c r="U121" s="382"/>
      <c r="V121" s="382"/>
      <c r="W121" s="382"/>
      <c r="X121" s="383"/>
      <c r="Y121" s="384"/>
      <c r="Z121" s="385"/>
      <c r="AA121" s="384"/>
      <c r="AB121" s="386"/>
      <c r="AD121" s="355" t="str">
        <f>'队列-肺癌原始'!E231</f>
        <v>2022/2/16日,
下午</v>
      </c>
      <c r="AE121" s="355" t="str">
        <f>'队列-肺癌原始'!F231</f>
        <v>第二天</v>
      </c>
      <c r="AF121" s="355" t="str">
        <f>'队列-肺癌原始'!G231</f>
        <v>LCLN-ZS1E #000383</v>
      </c>
      <c r="AH121" s="570"/>
      <c r="AI121" s="571"/>
      <c r="AJ121" s="571"/>
      <c r="AK121" s="571"/>
      <c r="AL121" s="571"/>
      <c r="AM121" s="571"/>
      <c r="AN121" s="572"/>
      <c r="AO121" s="574"/>
      <c r="AP121" s="574"/>
      <c r="AQ121" s="574"/>
      <c r="AR121" s="574"/>
      <c r="AS121" s="574"/>
      <c r="AT121" s="575"/>
      <c r="CD121" s="389"/>
      <c r="CE121" s="390"/>
      <c r="CI121" s="391"/>
    </row>
    <row r="122" spans="3:87" ht="16.5" customHeight="1">
      <c r="C122" s="439"/>
      <c r="D122" s="439"/>
      <c r="E122" s="355"/>
      <c r="F122" s="354"/>
      <c r="G122" s="354"/>
      <c r="H122" s="354"/>
      <c r="I122" s="354"/>
      <c r="J122" s="354"/>
      <c r="K122" s="354"/>
      <c r="L122" s="354"/>
      <c r="M122" s="354"/>
      <c r="N122" s="340">
        <v>1</v>
      </c>
      <c r="O122" s="473"/>
      <c r="P122" s="382"/>
      <c r="Q122" s="382"/>
      <c r="R122" s="398"/>
      <c r="S122" s="382"/>
      <c r="T122" s="382"/>
      <c r="U122" s="382"/>
      <c r="V122" s="382"/>
      <c r="W122" s="382"/>
      <c r="X122" s="383"/>
      <c r="Y122" s="384"/>
      <c r="Z122" s="385"/>
      <c r="AA122" s="384"/>
      <c r="AB122" s="386"/>
      <c r="AD122" s="355" t="str">
        <f>'队列-肺癌原始'!E232</f>
        <v>2022/2/17日,
下午</v>
      </c>
      <c r="AE122" s="355" t="str">
        <f>'队列-肺癌原始'!F232</f>
        <v>第三天</v>
      </c>
      <c r="AF122" s="355" t="str">
        <f>'队列-肺癌原始'!G232</f>
        <v>LCLN-ZS1E #000393</v>
      </c>
      <c r="AH122" s="570"/>
      <c r="AI122" s="571"/>
      <c r="AJ122" s="576"/>
      <c r="AK122" s="571"/>
      <c r="AL122" s="571"/>
      <c r="AM122" s="571"/>
      <c r="AN122" s="572"/>
      <c r="AO122" s="574"/>
      <c r="AP122" s="574"/>
      <c r="AQ122" s="574"/>
      <c r="AR122" s="574"/>
      <c r="AS122" s="574"/>
      <c r="AT122" s="575"/>
      <c r="CD122" s="389"/>
      <c r="CE122" s="390"/>
      <c r="CI122" s="391"/>
    </row>
    <row r="123" spans="3:87" ht="16.5" customHeight="1">
      <c r="C123" s="458">
        <v>64</v>
      </c>
      <c r="D123" s="458" t="s">
        <v>2070</v>
      </c>
      <c r="E123" s="355"/>
      <c r="F123" s="354" t="s">
        <v>2754</v>
      </c>
      <c r="G123" s="354" t="s">
        <v>2887</v>
      </c>
      <c r="H123" s="354"/>
      <c r="I123" s="354" t="s">
        <v>2884</v>
      </c>
      <c r="J123" s="354" t="s">
        <v>2888</v>
      </c>
      <c r="K123" s="354">
        <v>1</v>
      </c>
      <c r="L123" s="354"/>
      <c r="M123" s="354"/>
      <c r="N123" s="340">
        <v>1</v>
      </c>
      <c r="O123" s="473">
        <v>1</v>
      </c>
      <c r="P123" s="382"/>
      <c r="Q123" s="382"/>
      <c r="R123" s="398"/>
      <c r="S123" s="382"/>
      <c r="T123" s="382"/>
      <c r="U123" s="382"/>
      <c r="V123" s="382"/>
      <c r="W123" s="291">
        <v>169</v>
      </c>
      <c r="X123" s="291">
        <v>70</v>
      </c>
      <c r="Y123" s="384" t="s">
        <v>2759</v>
      </c>
      <c r="Z123" s="303">
        <v>18328</v>
      </c>
      <c r="AA123" s="384">
        <f>2021-1950+1</f>
        <v>72</v>
      </c>
      <c r="AB123" s="286" t="s">
        <v>2345</v>
      </c>
      <c r="AC123" s="355" t="s">
        <v>2761</v>
      </c>
      <c r="AD123" s="355" t="str">
        <f>'队列-肺癌原始'!E234</f>
        <v>2022/2/15日,
下午</v>
      </c>
      <c r="AE123" s="355" t="str">
        <f>'队列-肺癌原始'!F234</f>
        <v>第一天</v>
      </c>
      <c r="AF123" s="355" t="str">
        <f>'队列-肺癌原始'!G234</f>
        <v>LCLN-ZS1E #000376</v>
      </c>
      <c r="AH123" s="570"/>
      <c r="AI123" s="571" t="s">
        <v>3025</v>
      </c>
      <c r="AJ123" s="576" t="s">
        <v>3026</v>
      </c>
      <c r="AK123" s="571" t="s">
        <v>3025</v>
      </c>
      <c r="AL123" s="571" t="s">
        <v>3025</v>
      </c>
      <c r="AM123" s="571" t="s">
        <v>3025</v>
      </c>
      <c r="AN123" s="572" t="s">
        <v>3025</v>
      </c>
      <c r="AO123" s="588">
        <v>8.8000000000000007</v>
      </c>
      <c r="AP123" s="593">
        <v>5.28</v>
      </c>
      <c r="AQ123" s="588">
        <v>3.14</v>
      </c>
      <c r="AR123" s="588">
        <v>0.9</v>
      </c>
      <c r="AS123" s="588">
        <v>14.27</v>
      </c>
      <c r="AT123" s="589">
        <v>51.63</v>
      </c>
      <c r="CD123" s="389"/>
      <c r="CE123" s="390"/>
      <c r="CI123" s="391"/>
    </row>
    <row r="124" spans="3:87" ht="16.5" customHeight="1">
      <c r="C124" s="439"/>
      <c r="D124" s="439"/>
      <c r="E124" s="355"/>
      <c r="F124" s="354"/>
      <c r="G124" s="354"/>
      <c r="H124" s="354"/>
      <c r="I124" s="354"/>
      <c r="J124" s="354"/>
      <c r="K124" s="354"/>
      <c r="L124" s="354"/>
      <c r="M124" s="354"/>
      <c r="N124" s="340">
        <v>1</v>
      </c>
      <c r="O124" s="473"/>
      <c r="P124" s="382"/>
      <c r="Q124" s="382"/>
      <c r="R124" s="398"/>
      <c r="S124" s="382"/>
      <c r="T124" s="382"/>
      <c r="U124" s="382"/>
      <c r="V124" s="382"/>
      <c r="W124" s="382"/>
      <c r="X124" s="383"/>
      <c r="Y124" s="384"/>
      <c r="Z124" s="385"/>
      <c r="AA124" s="384"/>
      <c r="AB124" s="386"/>
      <c r="AD124" s="355" t="str">
        <f>'队列-肺癌原始'!E235</f>
        <v>2022/2/18日,
下午</v>
      </c>
      <c r="AE124" s="355" t="str">
        <f>'队列-肺癌原始'!F235</f>
        <v>第二天</v>
      </c>
      <c r="AF124" s="355" t="str">
        <f>'队列-肺癌原始'!G235</f>
        <v>LCLN-ZS1E #000404</v>
      </c>
      <c r="AH124" s="570"/>
      <c r="AI124" s="571"/>
      <c r="AJ124" s="576"/>
      <c r="AK124" s="571"/>
      <c r="AL124" s="571"/>
      <c r="AM124" s="571"/>
      <c r="AN124" s="572"/>
      <c r="AO124" s="574"/>
      <c r="AP124" s="574"/>
      <c r="AQ124" s="574"/>
      <c r="AR124" s="574"/>
      <c r="AS124" s="574"/>
      <c r="AT124" s="575"/>
      <c r="CD124" s="389"/>
      <c r="CE124" s="390"/>
      <c r="CI124" s="391"/>
    </row>
    <row r="125" spans="3:87" ht="16.5" customHeight="1">
      <c r="C125" s="439"/>
      <c r="D125" s="439"/>
      <c r="E125" s="355"/>
      <c r="F125" s="354"/>
      <c r="G125" s="354"/>
      <c r="H125" s="354"/>
      <c r="I125" s="354"/>
      <c r="J125" s="354"/>
      <c r="K125" s="354"/>
      <c r="L125" s="354"/>
      <c r="M125" s="354"/>
      <c r="N125" s="340">
        <v>1</v>
      </c>
      <c r="O125" s="473"/>
      <c r="P125" s="382"/>
      <c r="Q125" s="382"/>
      <c r="R125" s="398"/>
      <c r="S125" s="382"/>
      <c r="T125" s="382"/>
      <c r="U125" s="382"/>
      <c r="V125" s="382"/>
      <c r="W125" s="382"/>
      <c r="X125" s="383"/>
      <c r="Y125" s="384"/>
      <c r="Z125" s="385"/>
      <c r="AA125" s="384"/>
      <c r="AB125" s="386"/>
      <c r="AD125" s="355" t="str">
        <f>'队列-肺癌原始'!E236</f>
        <v>2022/2/19日,
中午</v>
      </c>
      <c r="AE125" s="355" t="str">
        <f>'队列-肺癌原始'!F236</f>
        <v>第三天</v>
      </c>
      <c r="AF125" s="355" t="str">
        <f>'队列-肺癌原始'!G236</f>
        <v>LCLN-ZS1E #000458</v>
      </c>
      <c r="AH125" s="570"/>
      <c r="AI125" s="571"/>
      <c r="AJ125" s="576"/>
      <c r="AK125" s="571"/>
      <c r="AL125" s="571"/>
      <c r="AM125" s="571"/>
      <c r="AN125" s="572"/>
      <c r="AO125" s="574"/>
      <c r="AP125" s="574"/>
      <c r="AQ125" s="574"/>
      <c r="AR125" s="574"/>
      <c r="AS125" s="574"/>
      <c r="AT125" s="575"/>
      <c r="CD125" s="389"/>
      <c r="CE125" s="390"/>
      <c r="CI125" s="391"/>
    </row>
    <row r="126" spans="3:87" ht="16.5" customHeight="1">
      <c r="C126" s="439"/>
      <c r="D126" s="439"/>
      <c r="E126" s="355"/>
      <c r="F126" s="354"/>
      <c r="G126" s="354"/>
      <c r="H126" s="354"/>
      <c r="I126" s="354"/>
      <c r="J126" s="354"/>
      <c r="K126" s="354"/>
      <c r="L126" s="354"/>
      <c r="M126" s="354"/>
      <c r="N126" s="340">
        <v>1</v>
      </c>
      <c r="O126" s="473"/>
      <c r="P126" s="382"/>
      <c r="Q126" s="382"/>
      <c r="R126" s="398"/>
      <c r="S126" s="382"/>
      <c r="T126" s="382"/>
      <c r="U126" s="382"/>
      <c r="V126" s="382"/>
      <c r="W126" s="382"/>
      <c r="X126" s="383"/>
      <c r="Y126" s="384"/>
      <c r="Z126" s="385"/>
      <c r="AA126" s="384"/>
      <c r="AB126" s="386"/>
      <c r="AD126" s="355" t="str">
        <f>'队列-肺癌原始'!E237</f>
        <v>2022/2/20日,
中午</v>
      </c>
      <c r="AE126" s="355" t="str">
        <f>'队列-肺癌原始'!F237</f>
        <v>第四天</v>
      </c>
      <c r="AF126" s="355" t="str">
        <f>'队列-肺癌原始'!G237</f>
        <v>LCLN-ZS1E #000455</v>
      </c>
      <c r="AH126" s="570"/>
      <c r="AI126" s="571"/>
      <c r="AJ126" s="576"/>
      <c r="AK126" s="571"/>
      <c r="AL126" s="571"/>
      <c r="AM126" s="571"/>
      <c r="AN126" s="572"/>
      <c r="AO126" s="574"/>
      <c r="AP126" s="574"/>
      <c r="AQ126" s="574"/>
      <c r="AR126" s="574"/>
      <c r="AS126" s="574"/>
      <c r="AT126" s="575"/>
      <c r="CD126" s="389"/>
      <c r="CE126" s="390"/>
      <c r="CI126" s="391"/>
    </row>
    <row r="127" spans="3:87" ht="16.5" customHeight="1">
      <c r="C127" s="439"/>
      <c r="D127" s="439"/>
      <c r="E127" s="355"/>
      <c r="F127" s="354"/>
      <c r="G127" s="354"/>
      <c r="H127" s="354"/>
      <c r="I127" s="354"/>
      <c r="J127" s="354"/>
      <c r="K127" s="354"/>
      <c r="L127" s="354"/>
      <c r="M127" s="354"/>
      <c r="N127" s="340">
        <v>1</v>
      </c>
      <c r="O127" s="473"/>
      <c r="P127" s="382"/>
      <c r="Q127" s="382"/>
      <c r="R127" s="398"/>
      <c r="S127" s="382"/>
      <c r="T127" s="382"/>
      <c r="U127" s="382"/>
      <c r="V127" s="382"/>
      <c r="W127" s="382"/>
      <c r="X127" s="383"/>
      <c r="Y127" s="384"/>
      <c r="Z127" s="385"/>
      <c r="AA127" s="384"/>
      <c r="AB127" s="386"/>
      <c r="AD127" s="355" t="str">
        <f>'队列-肺癌原始'!E238</f>
        <v>2022/2/21日,
下午</v>
      </c>
      <c r="AE127" s="355" t="str">
        <f>'队列-肺癌原始'!F238</f>
        <v>第五天</v>
      </c>
      <c r="AF127" s="355" t="str">
        <f>'队列-肺癌原始'!G238</f>
        <v>LCLN-ZS1E #000447</v>
      </c>
      <c r="AH127" s="570"/>
      <c r="AI127" s="571"/>
      <c r="AJ127" s="576"/>
      <c r="AK127" s="571"/>
      <c r="AL127" s="571"/>
      <c r="AM127" s="571"/>
      <c r="AN127" s="572"/>
      <c r="AO127" s="574"/>
      <c r="AP127" s="574"/>
      <c r="AQ127" s="574"/>
      <c r="AR127" s="574"/>
      <c r="AS127" s="574"/>
      <c r="AT127" s="575"/>
      <c r="CD127" s="389"/>
      <c r="CE127" s="390"/>
      <c r="CI127" s="391"/>
    </row>
    <row r="128" spans="3:87" ht="16.5" customHeight="1">
      <c r="C128" s="439"/>
      <c r="D128" s="439"/>
      <c r="E128" s="355"/>
      <c r="F128" s="354"/>
      <c r="G128" s="354"/>
      <c r="H128" s="354"/>
      <c r="I128" s="354"/>
      <c r="J128" s="354"/>
      <c r="K128" s="354"/>
      <c r="L128" s="354"/>
      <c r="M128" s="354"/>
      <c r="N128" s="340">
        <v>1</v>
      </c>
      <c r="O128" s="473"/>
      <c r="P128" s="382"/>
      <c r="Q128" s="382"/>
      <c r="R128" s="398"/>
      <c r="S128" s="382"/>
      <c r="T128" s="382"/>
      <c r="U128" s="382"/>
      <c r="V128" s="382"/>
      <c r="W128" s="382"/>
      <c r="X128" s="383"/>
      <c r="Y128" s="384"/>
      <c r="Z128" s="385"/>
      <c r="AA128" s="384"/>
      <c r="AB128" s="386"/>
      <c r="AD128" s="355" t="str">
        <f>'队列-肺癌原始'!E239</f>
        <v>2022/2/22日,
中午</v>
      </c>
      <c r="AE128" s="355" t="str">
        <f>'队列-肺癌原始'!F239</f>
        <v>第六天</v>
      </c>
      <c r="AF128" s="355" t="str">
        <f>'队列-肺癌原始'!G239</f>
        <v>LCLN-ZS1E #000423</v>
      </c>
      <c r="AH128" s="570"/>
      <c r="AI128" s="571"/>
      <c r="AJ128" s="576"/>
      <c r="AK128" s="571"/>
      <c r="AL128" s="571"/>
      <c r="AM128" s="571"/>
      <c r="AN128" s="572"/>
      <c r="AO128" s="574"/>
      <c r="AP128" s="574"/>
      <c r="AQ128" s="574"/>
      <c r="AR128" s="574"/>
      <c r="AS128" s="574"/>
      <c r="AT128" s="575"/>
      <c r="CD128" s="389"/>
      <c r="CE128" s="390"/>
      <c r="CI128" s="391"/>
    </row>
    <row r="129" spans="3:87" ht="16.5" customHeight="1">
      <c r="C129" s="439"/>
      <c r="D129" s="439"/>
      <c r="E129" s="355"/>
      <c r="F129" s="354" t="s">
        <v>2754</v>
      </c>
      <c r="G129" s="354" t="s">
        <v>2889</v>
      </c>
      <c r="H129" s="354"/>
      <c r="I129" s="354" t="s">
        <v>2874</v>
      </c>
      <c r="J129" s="354" t="s">
        <v>2882</v>
      </c>
      <c r="K129" s="354">
        <v>1</v>
      </c>
      <c r="L129" s="354"/>
      <c r="M129" s="354"/>
      <c r="N129" s="340">
        <v>1</v>
      </c>
      <c r="O129" s="473">
        <v>1</v>
      </c>
      <c r="P129" s="382"/>
      <c r="Q129" s="382"/>
      <c r="R129" s="398"/>
      <c r="S129" s="382"/>
      <c r="T129" s="382"/>
      <c r="U129" s="382"/>
      <c r="V129" s="382"/>
      <c r="W129" s="382"/>
      <c r="X129" s="383"/>
      <c r="Y129" s="384"/>
      <c r="Z129" s="385"/>
      <c r="AA129" s="384"/>
      <c r="AB129" s="386"/>
      <c r="AD129" s="355" t="str">
        <f>'队列-肺癌原始'!E240</f>
        <v>2022/2/23日,
中午</v>
      </c>
      <c r="AE129" s="355" t="str">
        <f>'队列-肺癌原始'!F240</f>
        <v>第七天</v>
      </c>
      <c r="AF129" s="355" t="str">
        <f>'队列-肺癌原始'!G240</f>
        <v>LCLN-ZS1E #000442</v>
      </c>
      <c r="AH129" s="570"/>
      <c r="AI129" s="571"/>
      <c r="AJ129" s="576"/>
      <c r="AK129" s="571"/>
      <c r="AL129" s="571"/>
      <c r="AM129" s="571"/>
      <c r="AN129" s="572"/>
      <c r="AO129" s="574"/>
      <c r="AP129" s="574"/>
      <c r="AQ129" s="574"/>
      <c r="AR129" s="574"/>
      <c r="AS129" s="574"/>
      <c r="AT129" s="575"/>
      <c r="CD129" s="389"/>
      <c r="CE129" s="390"/>
      <c r="CI129" s="391"/>
    </row>
    <row r="130" spans="3:87" ht="16.5" customHeight="1">
      <c r="C130" s="458">
        <v>250</v>
      </c>
      <c r="D130" s="458" t="s">
        <v>2123</v>
      </c>
      <c r="E130" s="355"/>
      <c r="F130" s="354"/>
      <c r="G130" s="354"/>
      <c r="H130" s="354"/>
      <c r="I130" s="354"/>
      <c r="J130" s="354"/>
      <c r="K130" s="354"/>
      <c r="L130" s="354"/>
      <c r="M130" s="354"/>
      <c r="N130" s="340">
        <v>1</v>
      </c>
      <c r="O130" s="473"/>
      <c r="P130" s="382"/>
      <c r="Q130" s="382"/>
      <c r="R130" s="398"/>
      <c r="S130" s="382"/>
      <c r="T130" s="382"/>
      <c r="U130" s="382"/>
      <c r="V130" s="382"/>
      <c r="W130" s="291">
        <v>166</v>
      </c>
      <c r="X130" s="291">
        <v>71</v>
      </c>
      <c r="Y130" s="286" t="s">
        <v>1872</v>
      </c>
      <c r="Z130" s="303">
        <v>24046</v>
      </c>
      <c r="AA130" s="384">
        <f>2021-1965+1</f>
        <v>57</v>
      </c>
      <c r="AB130" s="386" t="s">
        <v>2760</v>
      </c>
      <c r="AC130" s="355" t="s">
        <v>2761</v>
      </c>
      <c r="AD130" s="355" t="str">
        <f>'队列-肺癌原始'!E243</f>
        <v>2022/2/17日,
下午</v>
      </c>
      <c r="AE130" s="355" t="str">
        <f>'队列-肺癌原始'!F243</f>
        <v>第一天</v>
      </c>
      <c r="AF130" s="355" t="str">
        <f>'队列-肺癌原始'!G243</f>
        <v>LCLN-ZS1E #000390</v>
      </c>
      <c r="AH130" s="570"/>
      <c r="AI130" s="571" t="s">
        <v>3025</v>
      </c>
      <c r="AJ130" s="571" t="s">
        <v>3025</v>
      </c>
      <c r="AK130" s="571" t="s">
        <v>3025</v>
      </c>
      <c r="AL130" s="571" t="s">
        <v>3025</v>
      </c>
      <c r="AM130" s="571" t="s">
        <v>3025</v>
      </c>
      <c r="AN130" s="572" t="s">
        <v>3025</v>
      </c>
      <c r="AO130" s="588">
        <v>5.3</v>
      </c>
      <c r="AP130" s="588">
        <v>1.84</v>
      </c>
      <c r="AQ130" s="588">
        <v>1.41</v>
      </c>
      <c r="AR130" s="588">
        <v>1</v>
      </c>
      <c r="AS130" s="588">
        <v>11.44</v>
      </c>
      <c r="AT130" s="589">
        <v>37.200000000000003</v>
      </c>
      <c r="CD130" s="389"/>
      <c r="CE130" s="390"/>
      <c r="CI130" s="391"/>
    </row>
    <row r="131" spans="3:87" ht="16.5" customHeight="1">
      <c r="C131" s="439"/>
      <c r="D131" s="439"/>
      <c r="E131" s="355"/>
      <c r="F131" s="354"/>
      <c r="G131" s="354"/>
      <c r="H131" s="354"/>
      <c r="I131" s="354"/>
      <c r="J131" s="354"/>
      <c r="K131" s="354"/>
      <c r="L131" s="354"/>
      <c r="M131" s="354"/>
      <c r="N131" s="340">
        <v>1</v>
      </c>
      <c r="O131" s="473"/>
      <c r="P131" s="382"/>
      <c r="Q131" s="382"/>
      <c r="R131" s="398"/>
      <c r="S131" s="382"/>
      <c r="T131" s="382"/>
      <c r="U131" s="382"/>
      <c r="V131" s="382"/>
      <c r="W131" s="382"/>
      <c r="X131" s="383"/>
      <c r="Y131" s="384"/>
      <c r="Z131" s="385"/>
      <c r="AA131" s="384"/>
      <c r="AB131" s="386"/>
      <c r="AD131" s="355" t="str">
        <f>'队列-肺癌原始'!E244</f>
        <v>2022/2/18日,
下午</v>
      </c>
      <c r="AE131" s="355" t="str">
        <f>'队列-肺癌原始'!F244</f>
        <v>第二天</v>
      </c>
      <c r="AF131" s="355" t="str">
        <f>'队列-肺癌原始'!G244</f>
        <v>LCLN-ZS1E #000402</v>
      </c>
      <c r="AH131" s="570"/>
      <c r="AI131" s="571"/>
      <c r="AJ131" s="576"/>
      <c r="AK131" s="571"/>
      <c r="AL131" s="571"/>
      <c r="AM131" s="571"/>
      <c r="AN131" s="572"/>
      <c r="AO131" s="574"/>
      <c r="AP131" s="574"/>
      <c r="AQ131" s="574"/>
      <c r="AR131" s="574"/>
      <c r="AS131" s="574"/>
      <c r="AT131" s="575"/>
      <c r="CD131" s="389"/>
      <c r="CE131" s="390"/>
      <c r="CI131" s="391"/>
    </row>
    <row r="132" spans="3:87" ht="16.5" customHeight="1">
      <c r="C132" s="439"/>
      <c r="D132" s="439"/>
      <c r="E132" s="355"/>
      <c r="F132" s="354"/>
      <c r="G132" s="354"/>
      <c r="H132" s="354"/>
      <c r="I132" s="354"/>
      <c r="J132" s="354"/>
      <c r="K132" s="354"/>
      <c r="L132" s="354"/>
      <c r="M132" s="354"/>
      <c r="N132" s="340">
        <v>1</v>
      </c>
      <c r="O132" s="473"/>
      <c r="P132" s="382"/>
      <c r="Q132" s="382"/>
      <c r="R132" s="398"/>
      <c r="S132" s="382"/>
      <c r="T132" s="382"/>
      <c r="U132" s="382"/>
      <c r="V132" s="382"/>
      <c r="W132" s="382"/>
      <c r="X132" s="383"/>
      <c r="Y132" s="384"/>
      <c r="Z132" s="385"/>
      <c r="AA132" s="384"/>
      <c r="AB132" s="386"/>
      <c r="AD132" s="355" t="str">
        <f>'队列-肺癌原始'!E245</f>
        <v>2022/2/19日,
下午</v>
      </c>
      <c r="AE132" s="355" t="str">
        <f>'队列-肺癌原始'!F245</f>
        <v>第三天</v>
      </c>
      <c r="AF132" s="355" t="str">
        <f>'队列-肺癌原始'!G245</f>
        <v>LCLN-ZS1E #000454</v>
      </c>
      <c r="AH132" s="570"/>
      <c r="AI132" s="571"/>
      <c r="AJ132" s="576"/>
      <c r="AK132" s="571"/>
      <c r="AL132" s="571"/>
      <c r="AM132" s="571"/>
      <c r="AN132" s="572"/>
      <c r="AO132" s="574"/>
      <c r="AP132" s="574"/>
      <c r="AQ132" s="574"/>
      <c r="AR132" s="574"/>
      <c r="AS132" s="574"/>
      <c r="AT132" s="575"/>
      <c r="CD132" s="389"/>
      <c r="CE132" s="390"/>
      <c r="CI132" s="391"/>
    </row>
    <row r="133" spans="3:87" ht="16.5" customHeight="1">
      <c r="C133" s="439"/>
      <c r="D133" s="439"/>
      <c r="E133" s="355"/>
      <c r="F133" s="354"/>
      <c r="G133" s="354"/>
      <c r="H133" s="354"/>
      <c r="I133" s="354"/>
      <c r="J133" s="354"/>
      <c r="K133" s="354"/>
      <c r="L133" s="354"/>
      <c r="M133" s="354"/>
      <c r="N133" s="340">
        <v>1</v>
      </c>
      <c r="O133" s="473"/>
      <c r="P133" s="382"/>
      <c r="Q133" s="382"/>
      <c r="R133" s="398"/>
      <c r="S133" s="382"/>
      <c r="T133" s="382"/>
      <c r="U133" s="382"/>
      <c r="V133" s="382"/>
      <c r="W133" s="382"/>
      <c r="X133" s="383"/>
      <c r="Y133" s="384"/>
      <c r="Z133" s="385"/>
      <c r="AA133" s="384"/>
      <c r="AB133" s="386"/>
      <c r="AD133" s="355" t="str">
        <f>'队列-肺癌原始'!E246</f>
        <v>2022/2/20日,
中午</v>
      </c>
      <c r="AE133" s="355" t="str">
        <f>'队列-肺癌原始'!F246</f>
        <v>第四天</v>
      </c>
      <c r="AF133" s="355" t="str">
        <f>'队列-肺癌原始'!G246</f>
        <v>LCLN-ZS1E #000453</v>
      </c>
      <c r="AH133" s="570"/>
      <c r="AI133" s="571"/>
      <c r="AJ133" s="576"/>
      <c r="AK133" s="571"/>
      <c r="AL133" s="571"/>
      <c r="AM133" s="571"/>
      <c r="AN133" s="572"/>
      <c r="AO133" s="574"/>
      <c r="AP133" s="574"/>
      <c r="AQ133" s="574"/>
      <c r="AR133" s="574"/>
      <c r="AS133" s="574"/>
      <c r="AT133" s="575"/>
      <c r="CD133" s="389"/>
      <c r="CE133" s="390"/>
      <c r="CI133" s="391"/>
    </row>
    <row r="134" spans="3:87" ht="16.5" customHeight="1">
      <c r="C134" s="439"/>
      <c r="D134" s="439"/>
      <c r="E134" s="355"/>
      <c r="F134" s="354" t="s">
        <v>2754</v>
      </c>
      <c r="G134" s="354" t="s">
        <v>2890</v>
      </c>
      <c r="H134" s="354"/>
      <c r="I134" s="354" t="s">
        <v>2877</v>
      </c>
      <c r="J134" s="354" t="s">
        <v>2878</v>
      </c>
      <c r="K134" s="354">
        <v>2</v>
      </c>
      <c r="L134" s="354"/>
      <c r="M134" s="354"/>
      <c r="N134" s="340">
        <v>1</v>
      </c>
      <c r="O134" s="473">
        <v>1</v>
      </c>
      <c r="P134" s="382"/>
      <c r="Q134" s="382"/>
      <c r="R134" s="398"/>
      <c r="S134" s="382"/>
      <c r="T134" s="382"/>
      <c r="U134" s="382"/>
      <c r="V134" s="382"/>
      <c r="W134" s="382"/>
      <c r="X134" s="383"/>
      <c r="Y134" s="384"/>
      <c r="Z134" s="385"/>
      <c r="AA134" s="384"/>
      <c r="AB134" s="386"/>
      <c r="AD134" s="355" t="str">
        <f>'队列-肺癌原始'!E247</f>
        <v>2022/2/21日,
下午</v>
      </c>
      <c r="AE134" s="355" t="str">
        <f>'队列-肺癌原始'!F247</f>
        <v>第五天</v>
      </c>
      <c r="AF134" s="355" t="str">
        <f>'队列-肺癌原始'!G247</f>
        <v>LCLN-ZS1E #000439</v>
      </c>
      <c r="AH134" s="570"/>
      <c r="AI134" s="571"/>
      <c r="AJ134" s="576"/>
      <c r="AK134" s="571"/>
      <c r="AL134" s="571"/>
      <c r="AM134" s="571"/>
      <c r="AN134" s="572"/>
      <c r="AO134" s="574"/>
      <c r="AP134" s="574"/>
      <c r="AQ134" s="574"/>
      <c r="AR134" s="574"/>
      <c r="AS134" s="574"/>
      <c r="AT134" s="575"/>
      <c r="CD134" s="389"/>
      <c r="CE134" s="390"/>
      <c r="CI134" s="391"/>
    </row>
    <row r="135" spans="3:87" ht="34">
      <c r="C135" s="458">
        <v>184</v>
      </c>
      <c r="D135" s="458" t="s">
        <v>2233</v>
      </c>
      <c r="E135" s="355"/>
      <c r="F135" s="354"/>
      <c r="G135" s="354"/>
      <c r="H135" s="354"/>
      <c r="I135" s="354"/>
      <c r="J135" s="354"/>
      <c r="K135" s="354"/>
      <c r="L135" s="354"/>
      <c r="M135" s="354"/>
      <c r="N135" s="340">
        <v>1</v>
      </c>
      <c r="O135" s="473"/>
      <c r="P135" s="382"/>
      <c r="Q135" s="382"/>
      <c r="R135" s="398"/>
      <c r="S135" s="382"/>
      <c r="T135" s="382"/>
      <c r="U135" s="382"/>
      <c r="V135" s="382"/>
      <c r="W135" s="291">
        <v>162</v>
      </c>
      <c r="X135" s="291">
        <v>52</v>
      </c>
      <c r="Y135" s="286" t="s">
        <v>1872</v>
      </c>
      <c r="Z135" s="303">
        <v>23628</v>
      </c>
      <c r="AA135" s="384">
        <f>2021-1964+1</f>
        <v>58</v>
      </c>
      <c r="AB135" s="386" t="s">
        <v>2760</v>
      </c>
      <c r="AC135" s="355" t="s">
        <v>2761</v>
      </c>
      <c r="AD135" s="355" t="str">
        <f>'队列-肺癌原始'!E251</f>
        <v>2022/2/23日,
中午</v>
      </c>
      <c r="AE135" s="355" t="str">
        <f>'队列-肺癌原始'!F251</f>
        <v>第一天</v>
      </c>
      <c r="AF135" s="355" t="str">
        <f>'队列-肺癌原始'!G251</f>
        <v>LCLN-ZS1E #000435</v>
      </c>
      <c r="AH135" s="570"/>
      <c r="AI135" s="571" t="s">
        <v>3025</v>
      </c>
      <c r="AJ135" s="571" t="s">
        <v>3025</v>
      </c>
      <c r="AK135" s="576" t="s">
        <v>3026</v>
      </c>
      <c r="AL135" s="571" t="s">
        <v>3025</v>
      </c>
      <c r="AM135" s="571" t="s">
        <v>3025</v>
      </c>
      <c r="AN135" s="572" t="s">
        <v>3025</v>
      </c>
      <c r="AO135" s="588">
        <v>18.100000000000001</v>
      </c>
      <c r="AP135" s="588">
        <v>1.49</v>
      </c>
      <c r="AQ135" s="593">
        <v>5.03</v>
      </c>
      <c r="AR135" s="588">
        <v>0.7</v>
      </c>
      <c r="AS135" s="588">
        <v>11.33</v>
      </c>
      <c r="AT135" s="589">
        <v>38.46</v>
      </c>
      <c r="CD135" s="389"/>
      <c r="CE135" s="390"/>
      <c r="CI135" s="391"/>
    </row>
    <row r="136" spans="3:87" ht="16.5" customHeight="1">
      <c r="C136" s="439"/>
      <c r="D136" s="439"/>
      <c r="E136" s="355"/>
      <c r="F136" s="354"/>
      <c r="G136" s="354"/>
      <c r="H136" s="354"/>
      <c r="I136" s="354"/>
      <c r="J136" s="354"/>
      <c r="K136" s="354"/>
      <c r="L136" s="354"/>
      <c r="M136" s="354"/>
      <c r="N136" s="340">
        <v>1</v>
      </c>
      <c r="O136" s="473"/>
      <c r="P136" s="382"/>
      <c r="Q136" s="382"/>
      <c r="R136" s="398"/>
      <c r="S136" s="382"/>
      <c r="T136" s="382"/>
      <c r="U136" s="382"/>
      <c r="V136" s="382"/>
      <c r="W136" s="382"/>
      <c r="X136" s="383"/>
      <c r="Y136" s="384"/>
      <c r="Z136" s="385"/>
      <c r="AA136" s="384"/>
      <c r="AB136" s="386"/>
      <c r="AD136" s="355" t="str">
        <f>'队列-肺癌原始'!E252</f>
        <v>2022/2/24日,
中午</v>
      </c>
      <c r="AE136" s="355" t="str">
        <f>'队列-肺癌原始'!F252</f>
        <v>第一天</v>
      </c>
      <c r="AF136" s="355" t="str">
        <f>'队列-肺癌原始'!G252</f>
        <v>LCLN-ZS1E #000408</v>
      </c>
      <c r="AH136" s="570"/>
      <c r="AI136" s="571"/>
      <c r="AJ136" s="576"/>
      <c r="AK136" s="571"/>
      <c r="AL136" s="571"/>
      <c r="AM136" s="571"/>
      <c r="AN136" s="572"/>
      <c r="AO136" s="574"/>
      <c r="AP136" s="574"/>
      <c r="AQ136" s="574"/>
      <c r="AR136" s="574"/>
      <c r="AS136" s="574"/>
      <c r="AT136" s="575"/>
      <c r="CD136" s="389"/>
      <c r="CE136" s="390"/>
      <c r="CI136" s="391"/>
    </row>
    <row r="137" spans="3:87" ht="16.5" customHeight="1">
      <c r="C137" s="439"/>
      <c r="D137" s="439"/>
      <c r="E137" s="355"/>
      <c r="F137" s="354"/>
      <c r="G137" s="354"/>
      <c r="H137" s="354"/>
      <c r="I137" s="354"/>
      <c r="J137" s="354"/>
      <c r="K137" s="354"/>
      <c r="L137" s="354"/>
      <c r="M137" s="354"/>
      <c r="N137" s="340">
        <v>1</v>
      </c>
      <c r="O137" s="473"/>
      <c r="P137" s="382"/>
      <c r="Q137" s="382"/>
      <c r="R137" s="398"/>
      <c r="S137" s="382"/>
      <c r="T137" s="382"/>
      <c r="U137" s="382"/>
      <c r="V137" s="382"/>
      <c r="W137" s="382"/>
      <c r="X137" s="383"/>
      <c r="Y137" s="384"/>
      <c r="Z137" s="385"/>
      <c r="AA137" s="384"/>
      <c r="AB137" s="386"/>
      <c r="AD137" s="355" t="str">
        <f>'队列-肺癌原始'!E253</f>
        <v>2022/2/25日,
中午</v>
      </c>
      <c r="AE137" s="355" t="str">
        <f>'队列-肺癌原始'!F253</f>
        <v>第二天</v>
      </c>
      <c r="AF137" s="355" t="str">
        <f>'队列-肺癌原始'!G253</f>
        <v>LCLN-ZS1E #000409</v>
      </c>
      <c r="AH137" s="570"/>
      <c r="AI137" s="571"/>
      <c r="AJ137" s="576"/>
      <c r="AK137" s="571"/>
      <c r="AL137" s="571"/>
      <c r="AM137" s="571"/>
      <c r="AN137" s="572"/>
      <c r="AO137" s="574"/>
      <c r="AP137" s="574"/>
      <c r="AQ137" s="574"/>
      <c r="AR137" s="574"/>
      <c r="AS137" s="574"/>
      <c r="AT137" s="575"/>
      <c r="CD137" s="389"/>
      <c r="CE137" s="390"/>
      <c r="CI137" s="391"/>
    </row>
    <row r="138" spans="3:87" ht="16.5" customHeight="1">
      <c r="C138" s="439"/>
      <c r="D138" s="439"/>
      <c r="E138" s="355"/>
      <c r="F138" s="354"/>
      <c r="G138" s="354"/>
      <c r="H138" s="354"/>
      <c r="I138" s="354"/>
      <c r="J138" s="354"/>
      <c r="K138" s="354"/>
      <c r="L138" s="354"/>
      <c r="M138" s="354"/>
      <c r="N138" s="340">
        <v>1</v>
      </c>
      <c r="O138" s="473"/>
      <c r="P138" s="382"/>
      <c r="Q138" s="382"/>
      <c r="R138" s="398"/>
      <c r="S138" s="382"/>
      <c r="T138" s="382"/>
      <c r="U138" s="382"/>
      <c r="V138" s="382"/>
      <c r="W138" s="382"/>
      <c r="X138" s="383"/>
      <c r="Y138" s="384"/>
      <c r="Z138" s="385"/>
      <c r="AA138" s="384"/>
      <c r="AB138" s="386"/>
      <c r="AD138" s="355" t="str">
        <f>'队列-肺癌原始'!E254</f>
        <v>2022/2/26日,
中午</v>
      </c>
      <c r="AE138" s="355" t="str">
        <f>'队列-肺癌原始'!F254</f>
        <v>第三天</v>
      </c>
      <c r="AF138" s="355" t="str">
        <f>'队列-肺癌原始'!G254</f>
        <v>ZS1E-Z ID#000268-1</v>
      </c>
      <c r="AH138" s="570"/>
      <c r="AI138" s="571"/>
      <c r="AJ138" s="576"/>
      <c r="AK138" s="571"/>
      <c r="AL138" s="571"/>
      <c r="AM138" s="571"/>
      <c r="AN138" s="572"/>
      <c r="AO138" s="574"/>
      <c r="AP138" s="574"/>
      <c r="AQ138" s="574"/>
      <c r="AR138" s="574"/>
      <c r="AS138" s="574"/>
      <c r="AT138" s="575"/>
      <c r="CD138" s="389"/>
      <c r="CE138" s="390"/>
      <c r="CI138" s="391"/>
    </row>
    <row r="139" spans="3:87" ht="16.5" customHeight="1">
      <c r="C139" s="439"/>
      <c r="D139" s="439"/>
      <c r="E139" s="355"/>
      <c r="F139" s="354"/>
      <c r="G139" s="354"/>
      <c r="H139" s="354"/>
      <c r="I139" s="354"/>
      <c r="J139" s="354"/>
      <c r="K139" s="354"/>
      <c r="L139" s="354"/>
      <c r="M139" s="354"/>
      <c r="N139" s="340">
        <v>1</v>
      </c>
      <c r="O139" s="473"/>
      <c r="P139" s="382"/>
      <c r="Q139" s="382"/>
      <c r="R139" s="398"/>
      <c r="S139" s="382"/>
      <c r="T139" s="382"/>
      <c r="U139" s="382"/>
      <c r="V139" s="382"/>
      <c r="W139" s="382"/>
      <c r="X139" s="383"/>
      <c r="Y139" s="384"/>
      <c r="Z139" s="385"/>
      <c r="AA139" s="384"/>
      <c r="AB139" s="386"/>
      <c r="AD139" s="355" t="str">
        <f>'队列-肺癌原始'!E255</f>
        <v>2022/2/26日,
中午</v>
      </c>
      <c r="AE139" s="355" t="str">
        <f>'队列-肺癌原始'!F255</f>
        <v>第三天</v>
      </c>
      <c r="AF139" s="355" t="str">
        <f>'队列-肺癌原始'!G255</f>
        <v>ZS1E-Z ID#000268-2</v>
      </c>
      <c r="AH139" s="570"/>
      <c r="AI139" s="571"/>
      <c r="AJ139" s="576"/>
      <c r="AK139" s="571"/>
      <c r="AL139" s="571"/>
      <c r="AM139" s="571"/>
      <c r="AN139" s="572"/>
      <c r="AO139" s="574"/>
      <c r="AP139" s="574"/>
      <c r="AQ139" s="574"/>
      <c r="AR139" s="574"/>
      <c r="AS139" s="574"/>
      <c r="AT139" s="575"/>
      <c r="CD139" s="389"/>
      <c r="CE139" s="390"/>
      <c r="CI139" s="391"/>
    </row>
    <row r="140" spans="3:87" ht="16.5" customHeight="1">
      <c r="C140" s="458">
        <v>27</v>
      </c>
      <c r="D140" s="458" t="s">
        <v>2235</v>
      </c>
      <c r="E140" s="355"/>
      <c r="F140" s="354" t="s">
        <v>2754</v>
      </c>
      <c r="G140" s="354" t="s">
        <v>2891</v>
      </c>
      <c r="H140" s="354"/>
      <c r="I140" s="354" t="s">
        <v>2874</v>
      </c>
      <c r="J140" s="354" t="s">
        <v>2892</v>
      </c>
      <c r="K140" s="354">
        <v>1</v>
      </c>
      <c r="L140" s="354"/>
      <c r="M140" s="354"/>
      <c r="N140" s="340">
        <v>1</v>
      </c>
      <c r="O140" s="473">
        <v>1</v>
      </c>
      <c r="P140" s="382"/>
      <c r="Q140" s="382"/>
      <c r="R140" s="398"/>
      <c r="S140" s="382"/>
      <c r="T140" s="382"/>
      <c r="U140" s="382"/>
      <c r="V140" s="382"/>
      <c r="W140" s="291">
        <v>164</v>
      </c>
      <c r="X140" s="291">
        <v>72</v>
      </c>
      <c r="Y140" s="286" t="s">
        <v>1872</v>
      </c>
      <c r="Z140" s="303">
        <v>32759</v>
      </c>
      <c r="AA140" s="384">
        <f>2021-1989+1</f>
        <v>33</v>
      </c>
      <c r="AB140" s="386" t="s">
        <v>2760</v>
      </c>
      <c r="AC140" s="355" t="s">
        <v>2761</v>
      </c>
      <c r="AD140" s="355" t="str">
        <f>'队列-肺癌原始'!E257</f>
        <v>2022/2/23日,
中午</v>
      </c>
      <c r="AE140" s="355" t="str">
        <f>'队列-肺癌原始'!F257</f>
        <v>第一天</v>
      </c>
      <c r="AF140" s="355" t="str">
        <f>'队列-肺癌原始'!G257</f>
        <v>LCLN-ZS1E #000441</v>
      </c>
      <c r="AH140" s="570"/>
      <c r="AI140" s="571" t="s">
        <v>3025</v>
      </c>
      <c r="AJ140" s="571" t="s">
        <v>3025</v>
      </c>
      <c r="AK140" s="571" t="s">
        <v>3025</v>
      </c>
      <c r="AL140" s="571" t="s">
        <v>3025</v>
      </c>
      <c r="AM140" s="571" t="s">
        <v>3025</v>
      </c>
      <c r="AN140" s="572" t="s">
        <v>3025</v>
      </c>
      <c r="AO140" s="588">
        <v>16.5</v>
      </c>
      <c r="AP140" s="588">
        <v>1.08</v>
      </c>
      <c r="AQ140" s="588">
        <v>0.73</v>
      </c>
      <c r="AR140" s="588">
        <v>0.6</v>
      </c>
      <c r="AS140" s="588">
        <v>6.19</v>
      </c>
      <c r="AT140" s="589">
        <v>24.47</v>
      </c>
      <c r="CD140" s="389"/>
      <c r="CE140" s="390"/>
      <c r="CI140" s="391"/>
    </row>
    <row r="141" spans="3:87" ht="16.5" customHeight="1">
      <c r="C141" s="439"/>
      <c r="D141" s="439"/>
      <c r="E141" s="355"/>
      <c r="F141" s="354"/>
      <c r="G141" s="354"/>
      <c r="H141" s="354"/>
      <c r="I141" s="354"/>
      <c r="J141" s="354"/>
      <c r="K141" s="354"/>
      <c r="L141" s="354"/>
      <c r="M141" s="354"/>
      <c r="N141" s="340">
        <v>1</v>
      </c>
      <c r="O141" s="473"/>
      <c r="P141" s="382"/>
      <c r="Q141" s="382"/>
      <c r="R141" s="398"/>
      <c r="S141" s="382"/>
      <c r="T141" s="382"/>
      <c r="U141" s="382"/>
      <c r="V141" s="382"/>
      <c r="W141" s="382"/>
      <c r="X141" s="383"/>
      <c r="Y141" s="384"/>
      <c r="Z141" s="385"/>
      <c r="AA141" s="384"/>
      <c r="AB141" s="386"/>
      <c r="AD141" s="355" t="str">
        <f>'队列-肺癌原始'!E258</f>
        <v>2022/2/25日,
中午</v>
      </c>
      <c r="AE141" s="355" t="str">
        <f>'队列-肺癌原始'!F258</f>
        <v>第二天</v>
      </c>
      <c r="AF141" s="355" t="str">
        <f>'队列-肺癌原始'!G258</f>
        <v>LCLN-ZS1E #000410</v>
      </c>
      <c r="AH141" s="570"/>
      <c r="AI141" s="571"/>
      <c r="AJ141" s="576"/>
      <c r="AK141" s="571"/>
      <c r="AL141" s="571"/>
      <c r="AM141" s="571"/>
      <c r="AN141" s="572"/>
      <c r="AO141" s="574"/>
      <c r="AP141" s="574"/>
      <c r="AQ141" s="574"/>
      <c r="AR141" s="574"/>
      <c r="AS141" s="574"/>
      <c r="AT141" s="575"/>
      <c r="CD141" s="389"/>
      <c r="CE141" s="390"/>
      <c r="CI141" s="391"/>
    </row>
    <row r="142" spans="3:87" ht="16.5" customHeight="1">
      <c r="C142" s="439"/>
      <c r="D142" s="439"/>
      <c r="E142" s="355"/>
      <c r="F142" s="354"/>
      <c r="G142" s="354"/>
      <c r="H142" s="354"/>
      <c r="I142" s="354"/>
      <c r="J142" s="354"/>
      <c r="K142" s="354"/>
      <c r="L142" s="354"/>
      <c r="M142" s="354"/>
      <c r="N142" s="340">
        <v>1</v>
      </c>
      <c r="O142" s="473"/>
      <c r="P142" s="382"/>
      <c r="Q142" s="382"/>
      <c r="R142" s="398"/>
      <c r="S142" s="382"/>
      <c r="T142" s="382"/>
      <c r="U142" s="382"/>
      <c r="V142" s="382"/>
      <c r="W142" s="382"/>
      <c r="X142" s="383"/>
      <c r="Y142" s="384"/>
      <c r="Z142" s="385"/>
      <c r="AA142" s="384"/>
      <c r="AB142" s="386"/>
      <c r="AD142" s="355" t="str">
        <f>'队列-肺癌原始'!E259</f>
        <v>2022/2/26日,
中午</v>
      </c>
      <c r="AE142" s="355" t="str">
        <f>'队列-肺癌原始'!F259</f>
        <v>第三天</v>
      </c>
      <c r="AF142" s="355" t="str">
        <f>'队列-肺癌原始'!G259</f>
        <v>ZS1E-Z ID#000266-1</v>
      </c>
      <c r="AH142" s="570"/>
      <c r="AI142" s="571"/>
      <c r="AJ142" s="576"/>
      <c r="AK142" s="571"/>
      <c r="AL142" s="571"/>
      <c r="AM142" s="571"/>
      <c r="AN142" s="572"/>
      <c r="AO142" s="574"/>
      <c r="AP142" s="574"/>
      <c r="AQ142" s="574"/>
      <c r="AR142" s="574"/>
      <c r="AS142" s="574"/>
      <c r="AT142" s="575"/>
      <c r="CD142" s="389"/>
      <c r="CE142" s="390"/>
      <c r="CI142" s="391"/>
    </row>
    <row r="143" spans="3:87" ht="16.5" customHeight="1">
      <c r="C143" s="439"/>
      <c r="D143" s="439"/>
      <c r="E143" s="355"/>
      <c r="F143" s="354"/>
      <c r="G143" s="354"/>
      <c r="H143" s="354"/>
      <c r="I143" s="354"/>
      <c r="J143" s="354"/>
      <c r="K143" s="354"/>
      <c r="L143" s="354"/>
      <c r="M143" s="354"/>
      <c r="N143" s="340">
        <v>1</v>
      </c>
      <c r="O143" s="473"/>
      <c r="P143" s="382"/>
      <c r="Q143" s="382"/>
      <c r="R143" s="398"/>
      <c r="S143" s="382"/>
      <c r="T143" s="382"/>
      <c r="U143" s="382"/>
      <c r="V143" s="382"/>
      <c r="W143" s="382"/>
      <c r="X143" s="383"/>
      <c r="Y143" s="384"/>
      <c r="Z143" s="385"/>
      <c r="AA143" s="384"/>
      <c r="AB143" s="386"/>
      <c r="AD143" s="355" t="str">
        <f>'队列-肺癌原始'!E260</f>
        <v>2022/2/26日,
中午</v>
      </c>
      <c r="AE143" s="355" t="str">
        <f>'队列-肺癌原始'!F260</f>
        <v>第三天</v>
      </c>
      <c r="AF143" s="355" t="str">
        <f>'队列-肺癌原始'!G260</f>
        <v>ZS1E-Z ID#000266-2</v>
      </c>
      <c r="AH143" s="570"/>
      <c r="AI143" s="571"/>
      <c r="AJ143" s="576"/>
      <c r="AK143" s="571"/>
      <c r="AL143" s="571"/>
      <c r="AM143" s="571"/>
      <c r="AN143" s="572"/>
      <c r="AO143" s="574"/>
      <c r="AP143" s="574"/>
      <c r="AQ143" s="574"/>
      <c r="AR143" s="574"/>
      <c r="AS143" s="574"/>
      <c r="AT143" s="575"/>
      <c r="CD143" s="389"/>
      <c r="CE143" s="390"/>
      <c r="CI143" s="391"/>
    </row>
    <row r="144" spans="3:87" ht="16.5" customHeight="1">
      <c r="C144" s="458">
        <v>131</v>
      </c>
      <c r="D144" s="458" t="s">
        <v>2239</v>
      </c>
      <c r="E144" s="355"/>
      <c r="F144" s="354" t="s">
        <v>2754</v>
      </c>
      <c r="G144" s="354" t="s">
        <v>2893</v>
      </c>
      <c r="H144" s="354"/>
      <c r="I144" s="354" t="s">
        <v>2884</v>
      </c>
      <c r="J144" s="354" t="s">
        <v>2894</v>
      </c>
      <c r="K144" s="354">
        <v>2</v>
      </c>
      <c r="L144" s="354"/>
      <c r="M144" s="354"/>
      <c r="N144" s="340">
        <v>1</v>
      </c>
      <c r="O144" s="473">
        <v>1</v>
      </c>
      <c r="P144" s="382"/>
      <c r="Q144" s="382"/>
      <c r="R144" s="398"/>
      <c r="S144" s="382"/>
      <c r="T144" s="382"/>
      <c r="U144" s="382"/>
      <c r="V144" s="382"/>
      <c r="W144" s="291">
        <v>156</v>
      </c>
      <c r="X144" s="291">
        <v>63</v>
      </c>
      <c r="Y144" s="286" t="s">
        <v>1872</v>
      </c>
      <c r="Z144" s="303">
        <v>19128</v>
      </c>
      <c r="AA144" s="384">
        <f>2021-1952+1</f>
        <v>70</v>
      </c>
      <c r="AB144" s="386" t="s">
        <v>2760</v>
      </c>
      <c r="AC144" s="355" t="s">
        <v>2761</v>
      </c>
      <c r="AD144" s="355" t="str">
        <f>'队列-肺癌原始'!E262</f>
        <v>2022/2/23日,
下午</v>
      </c>
      <c r="AE144" s="355" t="str">
        <f>'队列-肺癌原始'!F262</f>
        <v>第一天</v>
      </c>
      <c r="AF144" s="355" t="str">
        <f>'队列-肺癌原始'!G262</f>
        <v>LCLN-ZS1E #000425</v>
      </c>
      <c r="AH144" s="570"/>
      <c r="AI144" s="571" t="s">
        <v>3025</v>
      </c>
      <c r="AJ144" s="577" t="s">
        <v>3026</v>
      </c>
      <c r="AK144" s="571" t="s">
        <v>3025</v>
      </c>
      <c r="AL144" s="571" t="s">
        <v>3025</v>
      </c>
      <c r="AM144" s="571" t="s">
        <v>3025</v>
      </c>
      <c r="AN144" s="572" t="s">
        <v>3025</v>
      </c>
      <c r="AO144" s="588">
        <v>27.1</v>
      </c>
      <c r="AP144" s="594">
        <v>436.32</v>
      </c>
      <c r="AQ144" s="588">
        <v>3.26</v>
      </c>
      <c r="AR144" s="588">
        <v>0.4</v>
      </c>
      <c r="AS144" s="588">
        <v>12.67</v>
      </c>
      <c r="AT144" s="589">
        <v>37.950000000000003</v>
      </c>
      <c r="CD144" s="389"/>
      <c r="CE144" s="390"/>
      <c r="CI144" s="391"/>
    </row>
    <row r="145" spans="1:87" ht="16.5" customHeight="1">
      <c r="C145" s="439"/>
      <c r="D145" s="439"/>
      <c r="E145" s="355"/>
      <c r="F145" s="354"/>
      <c r="G145" s="354"/>
      <c r="H145" s="354"/>
      <c r="I145" s="354"/>
      <c r="J145" s="354"/>
      <c r="K145" s="354"/>
      <c r="L145" s="354"/>
      <c r="M145" s="354"/>
      <c r="N145" s="340">
        <v>1</v>
      </c>
      <c r="O145" s="473"/>
      <c r="P145" s="382"/>
      <c r="Q145" s="382"/>
      <c r="R145" s="398"/>
      <c r="S145" s="382"/>
      <c r="T145" s="382"/>
      <c r="U145" s="382"/>
      <c r="V145" s="382"/>
      <c r="W145" s="382"/>
      <c r="X145" s="383"/>
      <c r="Y145" s="384"/>
      <c r="Z145" s="385"/>
      <c r="AA145" s="384"/>
      <c r="AB145" s="386"/>
      <c r="AD145" s="355" t="str">
        <f>'队列-肺癌原始'!E263</f>
        <v>2022/2/25日,
中午</v>
      </c>
      <c r="AE145" s="355" t="str">
        <f>'队列-肺癌原始'!F263</f>
        <v>第二天</v>
      </c>
      <c r="AF145" s="355" t="str">
        <f>'队列-肺癌原始'!G263</f>
        <v>LCLN-ZS1E #000412</v>
      </c>
      <c r="AH145" s="570"/>
      <c r="AI145" s="571"/>
      <c r="AJ145" s="576"/>
      <c r="AK145" s="571"/>
      <c r="AL145" s="571"/>
      <c r="AM145" s="571"/>
      <c r="AN145" s="572"/>
      <c r="AO145" s="574"/>
      <c r="AP145" s="574"/>
      <c r="AQ145" s="574"/>
      <c r="AR145" s="574"/>
      <c r="AS145" s="574"/>
      <c r="AT145" s="575"/>
      <c r="CD145" s="389"/>
      <c r="CE145" s="390"/>
      <c r="CI145" s="391"/>
    </row>
    <row r="146" spans="1:87" ht="16.5" customHeight="1">
      <c r="C146" s="458">
        <v>492</v>
      </c>
      <c r="D146" s="458" t="s">
        <v>2247</v>
      </c>
      <c r="E146" s="355"/>
      <c r="F146" s="354" t="s">
        <v>2754</v>
      </c>
      <c r="G146" s="354" t="s">
        <v>2895</v>
      </c>
      <c r="H146" s="354"/>
      <c r="I146" s="354" t="s">
        <v>2886</v>
      </c>
      <c r="J146" s="354" t="s">
        <v>2896</v>
      </c>
      <c r="K146" s="354">
        <v>1</v>
      </c>
      <c r="L146" s="354"/>
      <c r="M146" s="354"/>
      <c r="N146" s="340">
        <v>1</v>
      </c>
      <c r="O146" s="473">
        <v>1</v>
      </c>
      <c r="P146" s="382"/>
      <c r="Q146" s="382"/>
      <c r="R146" s="398"/>
      <c r="S146" s="382"/>
      <c r="T146" s="382"/>
      <c r="U146" s="382"/>
      <c r="V146" s="382"/>
      <c r="W146" s="291">
        <v>171</v>
      </c>
      <c r="X146" s="291">
        <v>61.5</v>
      </c>
      <c r="Y146" s="384" t="s">
        <v>2759</v>
      </c>
      <c r="Z146" s="303">
        <v>25332</v>
      </c>
      <c r="AA146" s="384">
        <f>2021-1969+1</f>
        <v>53</v>
      </c>
      <c r="AB146" s="386" t="s">
        <v>2760</v>
      </c>
      <c r="AC146" s="355" t="s">
        <v>2761</v>
      </c>
      <c r="AD146" s="355" t="str">
        <f>'队列-肺癌原始'!E266</f>
        <v>2022/2/24日,
中午</v>
      </c>
      <c r="AE146" s="355" t="str">
        <f>'队列-肺癌原始'!F266</f>
        <v>第一天</v>
      </c>
      <c r="AF146" s="355" t="str">
        <f>'队列-肺癌原始'!G266</f>
        <v>LCLN-ZS1E #000429</v>
      </c>
      <c r="AH146" s="570"/>
      <c r="AI146" s="571" t="s">
        <v>3025</v>
      </c>
      <c r="AJ146" s="576" t="s">
        <v>3026</v>
      </c>
      <c r="AK146" s="571" t="s">
        <v>3025</v>
      </c>
      <c r="AL146" s="571" t="s">
        <v>3025</v>
      </c>
      <c r="AM146" s="576" t="s">
        <v>3026</v>
      </c>
      <c r="AN146" s="572" t="s">
        <v>3025</v>
      </c>
      <c r="AO146" s="588">
        <v>11.5</v>
      </c>
      <c r="AP146" s="593">
        <v>10.66</v>
      </c>
      <c r="AQ146" s="588">
        <v>2.25</v>
      </c>
      <c r="AR146" s="588">
        <v>0.7</v>
      </c>
      <c r="AS146" s="593">
        <v>23.2</v>
      </c>
      <c r="AT146" s="589">
        <v>22.73</v>
      </c>
      <c r="CD146" s="389"/>
      <c r="CE146" s="390"/>
      <c r="CI146" s="391"/>
    </row>
    <row r="147" spans="1:87" ht="16.5" customHeight="1">
      <c r="C147" s="439"/>
      <c r="D147" s="439"/>
      <c r="E147" s="355"/>
      <c r="F147" s="354"/>
      <c r="G147" s="354"/>
      <c r="H147" s="354"/>
      <c r="I147" s="354"/>
      <c r="J147" s="354"/>
      <c r="K147" s="354"/>
      <c r="L147" s="354"/>
      <c r="M147" s="354"/>
      <c r="N147" s="340">
        <v>1</v>
      </c>
      <c r="O147" s="473"/>
      <c r="P147" s="382"/>
      <c r="Q147" s="382"/>
      <c r="R147" s="398"/>
      <c r="S147" s="382"/>
      <c r="T147" s="382"/>
      <c r="U147" s="382"/>
      <c r="V147" s="382"/>
      <c r="W147" s="382"/>
      <c r="X147" s="383"/>
      <c r="Y147" s="384"/>
      <c r="Z147" s="385"/>
      <c r="AA147" s="384"/>
      <c r="AB147" s="386"/>
      <c r="AD147" s="355" t="str">
        <f>'队列-肺癌原始'!E267</f>
        <v>2022/2/25日,
中午</v>
      </c>
      <c r="AE147" s="355" t="str">
        <f>'队列-肺癌原始'!F267</f>
        <v>第二天</v>
      </c>
      <c r="AF147" s="355" t="str">
        <f>'队列-肺癌原始'!G267</f>
        <v>LCLN-ZS1E #000414</v>
      </c>
      <c r="AH147" s="570"/>
      <c r="AI147" s="571"/>
      <c r="AJ147" s="576"/>
      <c r="AK147" s="571"/>
      <c r="AL147" s="571"/>
      <c r="AM147" s="571"/>
      <c r="AN147" s="572"/>
      <c r="AO147" s="574"/>
      <c r="AP147" s="574"/>
      <c r="AQ147" s="574"/>
      <c r="AR147" s="574"/>
      <c r="AS147" s="574"/>
      <c r="AT147" s="575"/>
      <c r="CD147" s="389"/>
      <c r="CE147" s="390"/>
      <c r="CI147" s="391"/>
    </row>
    <row r="148" spans="1:87" ht="16.5" customHeight="1">
      <c r="C148" s="439"/>
      <c r="D148" s="439"/>
      <c r="E148" s="355"/>
      <c r="F148" s="354"/>
      <c r="G148" s="354"/>
      <c r="H148" s="354"/>
      <c r="I148" s="354"/>
      <c r="J148" s="354"/>
      <c r="K148" s="354"/>
      <c r="L148" s="354"/>
      <c r="M148" s="354"/>
      <c r="N148" s="340">
        <v>1</v>
      </c>
      <c r="O148" s="473"/>
      <c r="P148" s="382"/>
      <c r="Q148" s="382"/>
      <c r="R148" s="398"/>
      <c r="S148" s="382"/>
      <c r="T148" s="382"/>
      <c r="U148" s="382"/>
      <c r="V148" s="382"/>
      <c r="W148" s="382"/>
      <c r="X148" s="383"/>
      <c r="Y148" s="384"/>
      <c r="Z148" s="385"/>
      <c r="AA148" s="384"/>
      <c r="AB148" s="386"/>
      <c r="AD148" s="355" t="str">
        <f>'队列-肺癌原始'!E268</f>
        <v>2022/2/26日,
中午</v>
      </c>
      <c r="AE148" s="355" t="str">
        <f>'队列-肺癌原始'!F268</f>
        <v>第三天</v>
      </c>
      <c r="AF148" s="355" t="str">
        <f>'队列-肺癌原始'!G268</f>
        <v>ZS1E-Z ID#000256-1</v>
      </c>
      <c r="AH148" s="570"/>
      <c r="AI148" s="571"/>
      <c r="AJ148" s="576"/>
      <c r="AK148" s="571"/>
      <c r="AL148" s="571"/>
      <c r="AM148" s="571"/>
      <c r="AN148" s="572"/>
      <c r="AO148" s="574"/>
      <c r="AP148" s="574"/>
      <c r="AQ148" s="574"/>
      <c r="AR148" s="574"/>
      <c r="AS148" s="574"/>
      <c r="AT148" s="575"/>
      <c r="CD148" s="389"/>
      <c r="CE148" s="390"/>
      <c r="CI148" s="391"/>
    </row>
    <row r="149" spans="1:87" ht="16.5" customHeight="1">
      <c r="C149" s="439"/>
      <c r="D149" s="439"/>
      <c r="E149" s="355"/>
      <c r="F149" s="354"/>
      <c r="G149" s="354"/>
      <c r="H149" s="354"/>
      <c r="I149" s="354"/>
      <c r="J149" s="354"/>
      <c r="K149" s="354"/>
      <c r="L149" s="354"/>
      <c r="M149" s="354"/>
      <c r="N149" s="340">
        <v>1</v>
      </c>
      <c r="O149" s="473"/>
      <c r="P149" s="382"/>
      <c r="Q149" s="382"/>
      <c r="R149" s="398"/>
      <c r="S149" s="382"/>
      <c r="T149" s="382"/>
      <c r="U149" s="382"/>
      <c r="V149" s="382"/>
      <c r="W149" s="382"/>
      <c r="X149" s="383"/>
      <c r="Y149" s="384"/>
      <c r="Z149" s="385"/>
      <c r="AA149" s="384"/>
      <c r="AB149" s="386"/>
      <c r="AD149" s="355" t="str">
        <f>'队列-肺癌原始'!E269</f>
        <v>2022/2/26日,
中午</v>
      </c>
      <c r="AE149" s="355" t="str">
        <f>'队列-肺癌原始'!F269</f>
        <v>第三天</v>
      </c>
      <c r="AF149" s="355" t="str">
        <f>'队列-肺癌原始'!G269</f>
        <v>ZS1E-Z ID#000256-2</v>
      </c>
      <c r="AH149" s="570"/>
      <c r="AI149" s="571"/>
      <c r="AJ149" s="576"/>
      <c r="AK149" s="571"/>
      <c r="AL149" s="571"/>
      <c r="AM149" s="571"/>
      <c r="AN149" s="572"/>
      <c r="AO149" s="574"/>
      <c r="AP149" s="574"/>
      <c r="AQ149" s="574"/>
      <c r="AR149" s="574"/>
      <c r="AS149" s="574"/>
      <c r="AT149" s="575"/>
      <c r="CD149" s="389"/>
      <c r="CE149" s="390"/>
      <c r="CI149" s="391"/>
    </row>
    <row r="150" spans="1:87" ht="18.75" customHeight="1">
      <c r="C150" s="458">
        <v>474</v>
      </c>
      <c r="D150" s="458" t="s">
        <v>2207</v>
      </c>
      <c r="E150" s="355"/>
      <c r="F150" s="354" t="s">
        <v>2897</v>
      </c>
      <c r="G150" s="354" t="s">
        <v>2898</v>
      </c>
      <c r="H150" s="354"/>
      <c r="I150" s="354" t="s">
        <v>2877</v>
      </c>
      <c r="J150" s="354" t="s">
        <v>2882</v>
      </c>
      <c r="K150" s="354">
        <v>1</v>
      </c>
      <c r="L150" s="354"/>
      <c r="M150" s="354"/>
      <c r="N150" s="340">
        <v>1</v>
      </c>
      <c r="O150" s="473">
        <v>1</v>
      </c>
      <c r="P150" s="382"/>
      <c r="Q150" s="382"/>
      <c r="R150" s="398"/>
      <c r="S150" s="382"/>
      <c r="T150" s="382"/>
      <c r="U150" s="382"/>
      <c r="V150" s="382"/>
      <c r="W150" s="291">
        <v>165</v>
      </c>
      <c r="X150" s="291">
        <v>65</v>
      </c>
      <c r="Y150" s="384" t="s">
        <v>2759</v>
      </c>
      <c r="Z150" s="303">
        <v>22840</v>
      </c>
      <c r="AA150" s="384">
        <f>2021-1962+1</f>
        <v>60</v>
      </c>
      <c r="AB150" s="386" t="s">
        <v>2760</v>
      </c>
      <c r="AC150" s="355" t="s">
        <v>2761</v>
      </c>
      <c r="AD150" s="355" t="str">
        <f>'队列-肺癌原始'!E272</f>
        <v>2022/2/21日,
下午</v>
      </c>
      <c r="AE150" s="355" t="str">
        <f>'队列-肺癌原始'!F272</f>
        <v>第一天</v>
      </c>
      <c r="AF150" s="355" t="str">
        <f>'队列-肺癌原始'!G272</f>
        <v>LCLN-ZS1E #000437</v>
      </c>
      <c r="AH150" s="570"/>
      <c r="AI150" s="571" t="s">
        <v>3025</v>
      </c>
      <c r="AJ150" s="571" t="s">
        <v>3025</v>
      </c>
      <c r="AK150" s="571" t="s">
        <v>3025</v>
      </c>
      <c r="AL150" s="571" t="s">
        <v>3025</v>
      </c>
      <c r="AM150" s="571" t="s">
        <v>3025</v>
      </c>
      <c r="AN150" s="572" t="s">
        <v>3025</v>
      </c>
      <c r="AO150" s="588">
        <v>6.7</v>
      </c>
      <c r="AP150" s="588">
        <v>1.7</v>
      </c>
      <c r="AQ150" s="588">
        <v>0.96</v>
      </c>
      <c r="AR150" s="588">
        <v>0.6</v>
      </c>
      <c r="AS150" s="588">
        <v>8.89</v>
      </c>
      <c r="AT150" s="589">
        <v>17.59</v>
      </c>
      <c r="CD150" s="389"/>
      <c r="CE150" s="390"/>
      <c r="CI150" s="391"/>
    </row>
    <row r="151" spans="1:87" ht="16.5" customHeight="1">
      <c r="B151" s="398"/>
      <c r="C151" s="439"/>
      <c r="D151" s="439"/>
      <c r="E151" s="399"/>
      <c r="F151" s="400"/>
      <c r="G151" s="354"/>
      <c r="H151" s="354"/>
      <c r="I151" s="354"/>
      <c r="J151" s="354"/>
      <c r="K151" s="354"/>
      <c r="L151" s="354"/>
      <c r="M151" s="354"/>
      <c r="N151" s="340">
        <v>1</v>
      </c>
      <c r="O151" s="473"/>
      <c r="P151" s="382"/>
      <c r="Q151" s="382"/>
      <c r="R151" s="398"/>
      <c r="S151" s="382"/>
      <c r="T151" s="382"/>
      <c r="U151" s="382"/>
      <c r="V151" s="382"/>
      <c r="W151" s="382"/>
      <c r="X151" s="383"/>
      <c r="Y151" s="384"/>
      <c r="Z151" s="385"/>
      <c r="AA151" s="384"/>
      <c r="AB151" s="386"/>
      <c r="AD151" s="355" t="str">
        <f>'队列-肺癌原始'!E273</f>
        <v>2022/2/22日,
中午</v>
      </c>
      <c r="AE151" s="355" t="str">
        <f>'队列-肺癌原始'!F273</f>
        <v>第二天</v>
      </c>
      <c r="AF151" s="355" t="str">
        <f>'队列-肺癌原始'!G273</f>
        <v>LCLN-ZS1E #000431</v>
      </c>
      <c r="AH151" s="570"/>
      <c r="AI151" s="571"/>
      <c r="AJ151" s="576"/>
      <c r="AK151" s="571"/>
      <c r="AL151" s="571"/>
      <c r="AM151" s="571"/>
      <c r="AN151" s="572"/>
      <c r="AO151" s="574"/>
      <c r="AP151" s="574"/>
      <c r="AQ151" s="574"/>
      <c r="AR151" s="574"/>
      <c r="AS151" s="574"/>
      <c r="AT151" s="575"/>
      <c r="CD151" s="389"/>
      <c r="CE151" s="390"/>
      <c r="CI151" s="391"/>
    </row>
    <row r="152" spans="1:87" ht="16.5" customHeight="1" thickBot="1">
      <c r="B152" s="398"/>
      <c r="C152" s="439"/>
      <c r="D152" s="439"/>
      <c r="E152" s="399"/>
      <c r="F152" s="400"/>
      <c r="G152" s="354"/>
      <c r="H152" s="354"/>
      <c r="I152" s="354"/>
      <c r="J152" s="354"/>
      <c r="K152" s="354"/>
      <c r="L152" s="354"/>
      <c r="M152" s="354"/>
      <c r="N152" s="474">
        <v>1</v>
      </c>
      <c r="O152" s="475"/>
      <c r="P152" s="382"/>
      <c r="Q152" s="382"/>
      <c r="R152" s="398"/>
      <c r="S152" s="382"/>
      <c r="T152" s="382"/>
      <c r="U152" s="382"/>
      <c r="V152" s="382"/>
      <c r="W152" s="382"/>
      <c r="X152" s="383"/>
      <c r="Y152" s="384"/>
      <c r="Z152" s="385"/>
      <c r="AA152" s="384"/>
      <c r="AB152" s="386"/>
      <c r="AD152" s="355" t="str">
        <f>'队列-肺癌原始'!E274</f>
        <v>2022/2/24日,
中午</v>
      </c>
      <c r="AE152" s="355" t="str">
        <f>'队列-肺癌原始'!F274</f>
        <v>第三天</v>
      </c>
      <c r="AF152" s="355" t="str">
        <f>'队列-肺癌原始'!G274</f>
        <v>LCLN-ZS1E #000405</v>
      </c>
      <c r="AH152" s="578"/>
      <c r="AI152" s="579"/>
      <c r="AJ152" s="580"/>
      <c r="AK152" s="579"/>
      <c r="AL152" s="579"/>
      <c r="AM152" s="579"/>
      <c r="AN152" s="581"/>
      <c r="AO152" s="595"/>
      <c r="AP152" s="595"/>
      <c r="AQ152" s="595"/>
      <c r="AR152" s="595"/>
      <c r="AS152" s="595"/>
      <c r="AT152" s="596"/>
      <c r="CD152" s="389"/>
      <c r="CE152" s="390"/>
      <c r="CI152" s="391"/>
    </row>
    <row r="153" spans="1:87" ht="16.5" customHeight="1">
      <c r="B153" s="398"/>
      <c r="C153" s="439"/>
      <c r="D153" s="439"/>
      <c r="E153" s="399"/>
      <c r="F153" s="400"/>
      <c r="G153" s="354"/>
      <c r="H153" s="354"/>
      <c r="I153" s="354"/>
      <c r="J153" s="354"/>
      <c r="K153" s="354"/>
      <c r="L153" s="354"/>
      <c r="M153" s="354"/>
      <c r="N153" s="354"/>
      <c r="O153" s="354"/>
      <c r="P153" s="354"/>
      <c r="Q153" s="354"/>
      <c r="R153" s="398"/>
      <c r="S153" s="354"/>
      <c r="T153" s="354"/>
      <c r="U153" s="354"/>
      <c r="V153" s="354"/>
      <c r="W153" s="354"/>
      <c r="X153" s="383"/>
      <c r="Y153" s="384"/>
      <c r="Z153" s="385"/>
      <c r="AA153" s="384"/>
      <c r="AB153" s="386"/>
      <c r="AH153" s="387"/>
      <c r="AJ153" s="388"/>
      <c r="CD153" s="389"/>
      <c r="CE153" s="390"/>
      <c r="CI153" s="391"/>
    </row>
    <row r="154" spans="1:87" ht="25.5" customHeight="1">
      <c r="C154" s="456">
        <v>201</v>
      </c>
      <c r="D154" s="457" t="s">
        <v>52</v>
      </c>
      <c r="E154" s="381">
        <v>244877</v>
      </c>
      <c r="F154" s="354" t="s">
        <v>2754</v>
      </c>
      <c r="G154" s="354"/>
      <c r="H154" s="354"/>
      <c r="I154" s="354" t="s">
        <v>2814</v>
      </c>
      <c r="J154" s="354" t="s">
        <v>2706</v>
      </c>
      <c r="K154" s="354">
        <v>1</v>
      </c>
      <c r="L154" s="354"/>
      <c r="M154" s="354"/>
      <c r="N154" s="340">
        <v>1</v>
      </c>
      <c r="O154" s="473">
        <v>1</v>
      </c>
      <c r="P154" s="382"/>
      <c r="Q154" s="382"/>
      <c r="R154" s="398"/>
      <c r="S154" s="382"/>
      <c r="T154" s="382"/>
      <c r="U154" s="382"/>
      <c r="V154" s="382"/>
      <c r="W154" s="382">
        <v>176</v>
      </c>
      <c r="X154" s="383">
        <v>76.5</v>
      </c>
      <c r="Y154" s="384" t="s">
        <v>2759</v>
      </c>
      <c r="Z154" s="385">
        <v>23399</v>
      </c>
      <c r="AA154" s="384">
        <f>2021-1964+1</f>
        <v>58</v>
      </c>
      <c r="AB154" s="386" t="s">
        <v>2815</v>
      </c>
      <c r="AC154" s="355" t="s">
        <v>2761</v>
      </c>
      <c r="AD154" s="355" t="str">
        <f>登记表!B91</f>
        <v>2021-12-6日， 11:20AM</v>
      </c>
      <c r="AE154" s="355" t="str">
        <f>登记表!M91</f>
        <v>入院第1天</v>
      </c>
      <c r="AF154" s="393" t="str">
        <f>登记表!N91</f>
        <v>ZS1E-Z ID#000098</v>
      </c>
      <c r="AG154" s="394" t="s">
        <v>2816</v>
      </c>
      <c r="AH154" s="582">
        <v>44535</v>
      </c>
      <c r="AI154" s="571" t="s">
        <v>3025</v>
      </c>
      <c r="AJ154" s="571" t="s">
        <v>3025</v>
      </c>
      <c r="AK154" s="571" t="s">
        <v>3025</v>
      </c>
      <c r="AL154" s="571" t="s">
        <v>3025</v>
      </c>
      <c r="AM154" s="571" t="s">
        <v>3025</v>
      </c>
      <c r="AN154" s="571" t="s">
        <v>3025</v>
      </c>
      <c r="AO154" s="573">
        <v>10.199999999999999</v>
      </c>
      <c r="AP154" s="573">
        <v>2.54</v>
      </c>
      <c r="AQ154" s="573">
        <v>2.2999999999999998</v>
      </c>
      <c r="AR154" s="573">
        <v>0.7</v>
      </c>
      <c r="AS154" s="573">
        <v>22.65</v>
      </c>
      <c r="AT154" s="573">
        <v>35.1</v>
      </c>
      <c r="AX154" s="387">
        <v>44535</v>
      </c>
      <c r="AY154" s="355" t="s">
        <v>2817</v>
      </c>
      <c r="AZ154" s="355" t="s">
        <v>2817</v>
      </c>
      <c r="BA154" s="355" t="s">
        <v>2817</v>
      </c>
      <c r="BB154" s="355" t="s">
        <v>2817</v>
      </c>
      <c r="BC154" s="388" t="s">
        <v>2818</v>
      </c>
      <c r="BD154" s="355" t="s">
        <v>2817</v>
      </c>
      <c r="BE154" s="355" t="s">
        <v>2817</v>
      </c>
      <c r="BF154" s="355" t="s">
        <v>2817</v>
      </c>
      <c r="BG154" s="355" t="s">
        <v>2817</v>
      </c>
      <c r="CD154" s="389" t="s">
        <v>1952</v>
      </c>
      <c r="CE154" s="390" t="s">
        <v>2819</v>
      </c>
      <c r="CI154" s="391" t="s">
        <v>2778</v>
      </c>
    </row>
    <row r="155" spans="1:87" ht="25.5" customHeight="1">
      <c r="C155" s="456">
        <v>388</v>
      </c>
      <c r="D155" s="457" t="s">
        <v>54</v>
      </c>
      <c r="E155" s="381">
        <v>244872</v>
      </c>
      <c r="F155" s="354" t="s">
        <v>2808</v>
      </c>
      <c r="G155" s="354"/>
      <c r="H155" s="354"/>
      <c r="I155" s="354" t="s">
        <v>2809</v>
      </c>
      <c r="J155" s="354" t="s">
        <v>2810</v>
      </c>
      <c r="K155" s="354">
        <v>1</v>
      </c>
      <c r="L155" s="354"/>
      <c r="M155" s="354"/>
      <c r="N155" s="340">
        <v>1</v>
      </c>
      <c r="O155" s="473">
        <v>1</v>
      </c>
      <c r="P155" s="382"/>
      <c r="Q155" s="382"/>
      <c r="R155" s="398"/>
      <c r="S155" s="382"/>
      <c r="T155" s="382"/>
      <c r="U155" s="382"/>
      <c r="V155" s="382"/>
      <c r="W155" s="382">
        <v>155</v>
      </c>
      <c r="X155" s="383">
        <v>73</v>
      </c>
      <c r="Y155" s="384" t="s">
        <v>2786</v>
      </c>
      <c r="Z155" s="385">
        <v>24153</v>
      </c>
      <c r="AA155" s="384">
        <f t="shared" si="1"/>
        <v>56</v>
      </c>
      <c r="AB155" s="386" t="s">
        <v>2760</v>
      </c>
      <c r="AC155" s="355" t="s">
        <v>2761</v>
      </c>
      <c r="AD155" s="355" t="str">
        <f>登记表!B90</f>
        <v>2021-12-6日， 11:15AM</v>
      </c>
      <c r="AE155" s="355" t="str">
        <f>登记表!M90</f>
        <v>入院第1天</v>
      </c>
      <c r="AF155" s="393" t="str">
        <f>登记表!N90</f>
        <v>ZS1E-Z ID#000097</v>
      </c>
      <c r="AG155" s="394" t="s">
        <v>2807</v>
      </c>
      <c r="AH155" s="582">
        <v>44535</v>
      </c>
      <c r="AI155" s="571" t="s">
        <v>3025</v>
      </c>
      <c r="AJ155" s="571" t="s">
        <v>3025</v>
      </c>
      <c r="AK155" s="571" t="s">
        <v>3025</v>
      </c>
      <c r="AL155" s="571" t="s">
        <v>3025</v>
      </c>
      <c r="AM155" s="571" t="s">
        <v>3025</v>
      </c>
      <c r="AN155" s="571" t="s">
        <v>3025</v>
      </c>
      <c r="AO155" s="573">
        <v>14</v>
      </c>
      <c r="AP155" s="573">
        <v>0.93</v>
      </c>
      <c r="AQ155" s="573">
        <v>1.8</v>
      </c>
      <c r="AR155" s="573">
        <v>0.5</v>
      </c>
      <c r="AS155" s="573">
        <v>11.25</v>
      </c>
      <c r="AT155" s="573">
        <v>36.57</v>
      </c>
      <c r="BI155" s="387">
        <v>44535</v>
      </c>
      <c r="BJ155" s="355" t="s">
        <v>2787</v>
      </c>
      <c r="BK155" s="355" t="s">
        <v>2787</v>
      </c>
      <c r="BL155" s="355" t="s">
        <v>2787</v>
      </c>
      <c r="BM155" s="355" t="s">
        <v>2787</v>
      </c>
      <c r="BN155" s="355" t="s">
        <v>2787</v>
      </c>
      <c r="BO155" s="355" t="s">
        <v>2787</v>
      </c>
      <c r="BP155" s="355" t="s">
        <v>2787</v>
      </c>
      <c r="CD155" s="389" t="s">
        <v>1951</v>
      </c>
      <c r="CE155" s="390" t="s">
        <v>2811</v>
      </c>
      <c r="CI155" s="391" t="s">
        <v>2812</v>
      </c>
    </row>
    <row r="156" spans="1:87" ht="16.5" customHeight="1">
      <c r="C156" s="456">
        <v>22</v>
      </c>
      <c r="D156" s="457" t="s">
        <v>46</v>
      </c>
      <c r="E156" s="381">
        <v>243911</v>
      </c>
      <c r="F156" s="354" t="s">
        <v>2754</v>
      </c>
      <c r="G156" s="354"/>
      <c r="H156" s="354" t="s">
        <v>2803</v>
      </c>
      <c r="I156" s="354" t="s">
        <v>2801</v>
      </c>
      <c r="J156" s="354" t="s">
        <v>2804</v>
      </c>
      <c r="K156" s="354">
        <v>1</v>
      </c>
      <c r="L156" s="354"/>
      <c r="M156" s="354"/>
      <c r="N156" s="340">
        <v>1</v>
      </c>
      <c r="O156" s="473"/>
      <c r="P156" s="382"/>
      <c r="Q156" s="382"/>
      <c r="R156" s="398"/>
      <c r="S156" s="382"/>
      <c r="T156" s="382"/>
      <c r="U156" s="382"/>
      <c r="V156" s="382"/>
      <c r="W156" s="382">
        <v>150</v>
      </c>
      <c r="X156" s="383">
        <v>52</v>
      </c>
      <c r="Y156" s="384" t="s">
        <v>2786</v>
      </c>
      <c r="Z156" s="385">
        <v>24407</v>
      </c>
      <c r="AA156" s="384">
        <f t="shared" si="0"/>
        <v>56</v>
      </c>
      <c r="AB156" s="386" t="s">
        <v>2760</v>
      </c>
      <c r="AC156" s="355" t="s">
        <v>2761</v>
      </c>
      <c r="AD156" s="355" t="str">
        <f>登记表!B88</f>
        <v>2021-12-6日， 11:05AM</v>
      </c>
      <c r="AE156" s="355" t="str">
        <f>登记表!M88</f>
        <v>入院第3次</v>
      </c>
      <c r="AF156" s="393" t="str">
        <f>登记表!N88</f>
        <v>ZS1E-Z ID#000094</v>
      </c>
      <c r="AG156" s="394" t="s">
        <v>2807</v>
      </c>
      <c r="AH156" s="582">
        <v>44532</v>
      </c>
      <c r="AI156" s="571" t="s">
        <v>3025</v>
      </c>
      <c r="AJ156" s="571" t="s">
        <v>3025</v>
      </c>
      <c r="AK156" s="571" t="s">
        <v>3025</v>
      </c>
      <c r="AL156" s="571" t="s">
        <v>3025</v>
      </c>
      <c r="AM156" s="571" t="s">
        <v>3025</v>
      </c>
      <c r="AN156" s="571" t="s">
        <v>3025</v>
      </c>
      <c r="AO156" s="573">
        <v>8.5</v>
      </c>
      <c r="AP156" s="573">
        <v>1.65</v>
      </c>
      <c r="AQ156" s="573">
        <v>1.35</v>
      </c>
      <c r="AR156" s="573">
        <v>0.4</v>
      </c>
      <c r="AS156" s="573">
        <v>14.69</v>
      </c>
      <c r="AT156" s="573">
        <v>24.17</v>
      </c>
      <c r="BI156" s="387"/>
      <c r="BO156" s="388"/>
      <c r="CI156" s="391" t="s">
        <v>2778</v>
      </c>
    </row>
    <row r="157" spans="1:87" ht="16.5" customHeight="1">
      <c r="B157" s="398"/>
      <c r="C157" s="439"/>
      <c r="D157" s="439"/>
      <c r="E157" s="399"/>
      <c r="F157" s="400"/>
      <c r="G157" s="354"/>
      <c r="H157" s="354"/>
      <c r="I157" s="354"/>
      <c r="J157" s="354"/>
      <c r="K157" s="354"/>
      <c r="L157" s="354"/>
      <c r="M157" s="354"/>
      <c r="N157" s="354"/>
      <c r="O157" s="354"/>
      <c r="P157" s="354"/>
      <c r="Q157" s="354"/>
      <c r="R157" s="398"/>
      <c r="S157" s="354"/>
      <c r="T157" s="354"/>
      <c r="U157" s="354"/>
      <c r="V157" s="354"/>
      <c r="W157" s="354"/>
      <c r="X157" s="383"/>
      <c r="Y157" s="384"/>
      <c r="Z157" s="385"/>
      <c r="AA157" s="384"/>
      <c r="AB157" s="386"/>
      <c r="AH157" s="387"/>
      <c r="AJ157" s="388"/>
      <c r="CD157" s="389"/>
      <c r="CE157" s="390"/>
      <c r="CI157" s="391"/>
    </row>
    <row r="158" spans="1:87" s="398" customFormat="1" ht="46.75" customHeight="1" thickBot="1">
      <c r="A158" s="404"/>
      <c r="B158" s="404"/>
      <c r="C158" s="447"/>
      <c r="D158" s="448"/>
      <c r="E158" s="449"/>
      <c r="F158" s="404"/>
      <c r="G158" s="404"/>
      <c r="H158" s="404"/>
      <c r="I158" s="404"/>
      <c r="J158" s="404"/>
      <c r="K158" s="404"/>
      <c r="L158" s="404"/>
      <c r="M158" s="404"/>
      <c r="N158" s="404"/>
      <c r="O158" s="404"/>
      <c r="P158" s="404"/>
      <c r="Q158" s="404"/>
      <c r="S158" s="404"/>
      <c r="T158" s="404"/>
      <c r="U158" s="404"/>
      <c r="V158" s="404"/>
      <c r="W158" s="404"/>
      <c r="X158" s="450"/>
      <c r="Y158" s="451"/>
      <c r="Z158" s="452"/>
      <c r="AA158" s="451"/>
      <c r="AB158" s="453"/>
      <c r="AC158" s="404"/>
      <c r="AD158" s="404"/>
      <c r="AE158" s="404"/>
      <c r="AF158" s="393"/>
      <c r="AG158" s="404"/>
      <c r="AH158" s="360" t="s">
        <v>2899</v>
      </c>
      <c r="AX158" s="360" t="s">
        <v>2900</v>
      </c>
      <c r="AY158" s="361">
        <f>0/4</f>
        <v>0</v>
      </c>
      <c r="AZ158" s="361">
        <f t="shared" ref="AZ158:BG158" si="7">0/4</f>
        <v>0</v>
      </c>
      <c r="BA158" s="361">
        <f t="shared" si="7"/>
        <v>0</v>
      </c>
      <c r="BB158" s="361">
        <f t="shared" si="7"/>
        <v>0</v>
      </c>
      <c r="BC158" s="361">
        <f t="shared" si="7"/>
        <v>0</v>
      </c>
      <c r="BD158" s="361">
        <f t="shared" si="7"/>
        <v>0</v>
      </c>
      <c r="BE158" s="361">
        <f t="shared" si="7"/>
        <v>0</v>
      </c>
      <c r="BF158" s="361">
        <f t="shared" si="7"/>
        <v>0</v>
      </c>
      <c r="BG158" s="361">
        <f t="shared" si="7"/>
        <v>0</v>
      </c>
      <c r="BI158" s="360" t="s">
        <v>2901</v>
      </c>
      <c r="BJ158" s="361">
        <f>8/8</f>
        <v>1</v>
      </c>
      <c r="BK158" s="361">
        <f>0/8</f>
        <v>0</v>
      </c>
      <c r="BL158" s="361">
        <f>0/8</f>
        <v>0</v>
      </c>
      <c r="BM158" s="361">
        <f>8/8</f>
        <v>1</v>
      </c>
      <c r="BN158" s="361">
        <f>0/8</f>
        <v>0</v>
      </c>
      <c r="BO158" s="361">
        <f>0/8</f>
        <v>0</v>
      </c>
      <c r="BP158" s="361">
        <f>0/8</f>
        <v>0</v>
      </c>
      <c r="CD158" s="401"/>
      <c r="CE158" s="402"/>
      <c r="CI158" s="403"/>
    </row>
    <row r="159" spans="1:87" ht="63.75" customHeight="1">
      <c r="C159" s="459">
        <v>420</v>
      </c>
      <c r="D159" s="460" t="s">
        <v>34</v>
      </c>
      <c r="E159" s="381">
        <v>244456</v>
      </c>
      <c r="F159" s="354" t="s">
        <v>2902</v>
      </c>
      <c r="G159" s="354"/>
      <c r="H159" s="354" t="s">
        <v>2903</v>
      </c>
      <c r="I159" s="354" t="s">
        <v>2904</v>
      </c>
      <c r="J159" s="354"/>
      <c r="K159" s="354"/>
      <c r="L159" s="354" t="s">
        <v>2905</v>
      </c>
      <c r="M159" s="354"/>
      <c r="N159" s="354"/>
      <c r="O159" s="354"/>
      <c r="P159" s="463">
        <v>1</v>
      </c>
      <c r="Q159" s="464">
        <v>1</v>
      </c>
      <c r="R159" s="398"/>
      <c r="S159" s="354"/>
      <c r="T159" s="354"/>
      <c r="U159" s="354"/>
      <c r="V159" s="354"/>
      <c r="W159" s="382">
        <v>170</v>
      </c>
      <c r="X159" s="383">
        <v>69</v>
      </c>
      <c r="Y159" s="384" t="s">
        <v>2759</v>
      </c>
      <c r="Z159" s="385">
        <v>19381</v>
      </c>
      <c r="AA159" s="384">
        <f>2021-1953+1</f>
        <v>69</v>
      </c>
      <c r="AB159" s="386" t="s">
        <v>2906</v>
      </c>
      <c r="AC159" s="355" t="s">
        <v>2761</v>
      </c>
      <c r="AD159" s="355" t="str">
        <f>登记表!B54</f>
        <v>2021-11-28日， 9:05AM</v>
      </c>
      <c r="AE159" s="355" t="str">
        <f>登记表!M54</f>
        <v>术前，餐后</v>
      </c>
      <c r="AF159" s="359" t="str">
        <f>登记表!N54</f>
        <v>ZS1E-Z ID#000034</v>
      </c>
      <c r="AH159" s="404"/>
      <c r="AI159" s="404"/>
      <c r="AJ159" s="404"/>
      <c r="AK159" s="404"/>
      <c r="AL159" s="404"/>
      <c r="AM159" s="404"/>
      <c r="AN159" s="404"/>
      <c r="AO159" s="404"/>
      <c r="AP159" s="404"/>
      <c r="AQ159" s="404"/>
      <c r="AR159" s="404"/>
      <c r="AS159" s="404"/>
      <c r="AT159" s="404"/>
      <c r="AU159" s="404"/>
      <c r="AV159" s="404"/>
      <c r="CD159" s="389" t="s">
        <v>1961</v>
      </c>
      <c r="CE159" s="390" t="s">
        <v>2907</v>
      </c>
      <c r="CI159" s="405" t="s">
        <v>2908</v>
      </c>
    </row>
    <row r="160" spans="1:87" ht="25.5" customHeight="1">
      <c r="C160" s="459">
        <v>139</v>
      </c>
      <c r="D160" s="460" t="s">
        <v>42</v>
      </c>
      <c r="E160" s="381">
        <v>243707</v>
      </c>
      <c r="F160" s="354" t="s">
        <v>2909</v>
      </c>
      <c r="G160" s="354"/>
      <c r="H160" s="354"/>
      <c r="I160" s="354" t="s">
        <v>2910</v>
      </c>
      <c r="J160" s="354" t="s">
        <v>2911</v>
      </c>
      <c r="K160" s="354"/>
      <c r="L160" s="354"/>
      <c r="M160" s="354"/>
      <c r="N160" s="354"/>
      <c r="O160" s="354"/>
      <c r="P160" s="465">
        <v>1</v>
      </c>
      <c r="Q160" s="466">
        <v>1</v>
      </c>
      <c r="R160" s="398"/>
      <c r="S160" s="354"/>
      <c r="T160" s="354"/>
      <c r="U160" s="354"/>
      <c r="V160" s="354"/>
      <c r="W160" s="382">
        <v>166</v>
      </c>
      <c r="X160" s="383">
        <v>63.5</v>
      </c>
      <c r="Y160" s="384" t="s">
        <v>2759</v>
      </c>
      <c r="Z160" s="385">
        <v>18500</v>
      </c>
      <c r="AA160" s="384">
        <f>2021-1950+1</f>
        <v>72</v>
      </c>
      <c r="AB160" s="386" t="s">
        <v>2912</v>
      </c>
      <c r="AC160" s="355" t="s">
        <v>2761</v>
      </c>
      <c r="AD160" s="355" t="str">
        <f>登记表!B72</f>
        <v>2021-12-3日</v>
      </c>
      <c r="AE160" s="355" t="str">
        <f>登记表!M72</f>
        <v>入院</v>
      </c>
      <c r="AF160" s="359" t="str">
        <f>登记表!N72</f>
        <v>ZS1E-Z ID#000079</v>
      </c>
      <c r="AH160" s="387">
        <v>44531</v>
      </c>
      <c r="AI160" s="355" t="s">
        <v>2793</v>
      </c>
      <c r="AJ160" s="355" t="s">
        <v>2793</v>
      </c>
      <c r="AK160" s="355" t="s">
        <v>2793</v>
      </c>
      <c r="AL160" s="388" t="s">
        <v>2794</v>
      </c>
      <c r="AM160" s="355" t="s">
        <v>2793</v>
      </c>
      <c r="AN160" s="355" t="s">
        <v>2793</v>
      </c>
      <c r="AX160" s="387">
        <v>44531</v>
      </c>
      <c r="AY160" s="355" t="s">
        <v>2793</v>
      </c>
      <c r="AZ160" s="355" t="s">
        <v>2793</v>
      </c>
      <c r="BA160" s="355" t="s">
        <v>2793</v>
      </c>
      <c r="BB160" s="355" t="s">
        <v>2793</v>
      </c>
      <c r="BC160" s="355" t="s">
        <v>2793</v>
      </c>
      <c r="BD160" s="355" t="s">
        <v>2793</v>
      </c>
      <c r="BE160" s="355" t="s">
        <v>2793</v>
      </c>
      <c r="BF160" s="355" t="s">
        <v>2793</v>
      </c>
      <c r="BG160" s="355" t="s">
        <v>2793</v>
      </c>
      <c r="CD160" s="389" t="s">
        <v>1962</v>
      </c>
      <c r="CE160" s="390" t="s">
        <v>2913</v>
      </c>
      <c r="CI160" s="391" t="s">
        <v>2778</v>
      </c>
    </row>
    <row r="161" spans="1:87" ht="16.5" customHeight="1">
      <c r="C161" s="437">
        <v>139</v>
      </c>
      <c r="D161" s="438" t="s">
        <v>42</v>
      </c>
      <c r="E161" s="381">
        <v>243707</v>
      </c>
      <c r="F161" s="354" t="s">
        <v>2909</v>
      </c>
      <c r="G161" s="354"/>
      <c r="H161" s="354"/>
      <c r="I161" s="354" t="s">
        <v>2820</v>
      </c>
      <c r="J161" s="354" t="s">
        <v>2914</v>
      </c>
      <c r="K161" s="354"/>
      <c r="L161" s="354"/>
      <c r="M161" s="354"/>
      <c r="N161" s="354"/>
      <c r="O161" s="354"/>
      <c r="P161" s="465">
        <v>1</v>
      </c>
      <c r="Q161" s="466"/>
      <c r="R161" s="398"/>
      <c r="S161" s="354"/>
      <c r="T161" s="354"/>
      <c r="U161" s="354"/>
      <c r="V161" s="354"/>
      <c r="W161" s="382">
        <v>166</v>
      </c>
      <c r="X161" s="383">
        <v>63.5</v>
      </c>
      <c r="Y161" s="384" t="s">
        <v>2759</v>
      </c>
      <c r="Z161" s="385">
        <v>18500</v>
      </c>
      <c r="AA161" s="384">
        <f>2021-1950+1</f>
        <v>72</v>
      </c>
      <c r="AB161" s="386" t="s">
        <v>2915</v>
      </c>
      <c r="AC161" s="355" t="s">
        <v>2761</v>
      </c>
      <c r="AD161" s="355" t="str">
        <f>登记表!B79</f>
        <v>2021-12-4日， 11:50AM</v>
      </c>
      <c r="AE161" s="355" t="str">
        <f>登记表!M79</f>
        <v>入院第2次</v>
      </c>
      <c r="AF161" s="359" t="str">
        <f>登记表!N79</f>
        <v>ZS1E-Z ID#000087</v>
      </c>
      <c r="AH161" s="387"/>
      <c r="AL161" s="388"/>
      <c r="AX161" s="387"/>
      <c r="CI161" s="391" t="s">
        <v>2778</v>
      </c>
    </row>
    <row r="162" spans="1:87" ht="16.5" customHeight="1">
      <c r="C162" s="437">
        <v>139</v>
      </c>
      <c r="D162" s="438" t="s">
        <v>42</v>
      </c>
      <c r="E162" s="381">
        <v>243707</v>
      </c>
      <c r="F162" s="354" t="s">
        <v>2909</v>
      </c>
      <c r="G162" s="354"/>
      <c r="H162" s="354"/>
      <c r="I162" s="354" t="s">
        <v>2820</v>
      </c>
      <c r="J162" s="354" t="s">
        <v>2914</v>
      </c>
      <c r="K162" s="354"/>
      <c r="L162" s="354"/>
      <c r="M162" s="354"/>
      <c r="N162" s="354"/>
      <c r="O162" s="354"/>
      <c r="P162" s="465">
        <v>1</v>
      </c>
      <c r="Q162" s="466"/>
      <c r="R162" s="398"/>
      <c r="S162" s="354"/>
      <c r="T162" s="354"/>
      <c r="U162" s="354"/>
      <c r="V162" s="354"/>
      <c r="W162" s="382">
        <v>166</v>
      </c>
      <c r="X162" s="383">
        <v>63.5</v>
      </c>
      <c r="Y162" s="384" t="s">
        <v>2759</v>
      </c>
      <c r="Z162" s="385">
        <v>18500</v>
      </c>
      <c r="AA162" s="384">
        <f>2021-1950+1</f>
        <v>72</v>
      </c>
      <c r="AB162" s="386" t="s">
        <v>2915</v>
      </c>
      <c r="AC162" s="355" t="s">
        <v>2761</v>
      </c>
      <c r="AD162" s="355" t="str">
        <f>登记表!B84</f>
        <v>2021-12-5日， 12:01PM</v>
      </c>
      <c r="AE162" s="355" t="str">
        <f>登记表!M84</f>
        <v>入院第3次</v>
      </c>
      <c r="AF162" s="359" t="str">
        <f>登记表!N84</f>
        <v>ZS1E-Z ID#000091</v>
      </c>
      <c r="AH162" s="387"/>
      <c r="AL162" s="388"/>
      <c r="AX162" s="387"/>
      <c r="CI162" s="391" t="s">
        <v>2778</v>
      </c>
    </row>
    <row r="163" spans="1:87" ht="16.5" customHeight="1">
      <c r="C163" s="437">
        <v>139</v>
      </c>
      <c r="D163" s="438" t="s">
        <v>42</v>
      </c>
      <c r="E163" s="381">
        <v>243707</v>
      </c>
      <c r="F163" s="354" t="s">
        <v>2909</v>
      </c>
      <c r="G163" s="354"/>
      <c r="H163" s="354"/>
      <c r="I163" s="354" t="s">
        <v>2820</v>
      </c>
      <c r="J163" s="354" t="s">
        <v>2914</v>
      </c>
      <c r="K163" s="354"/>
      <c r="L163" s="354"/>
      <c r="M163" s="354"/>
      <c r="N163" s="354"/>
      <c r="O163" s="354"/>
      <c r="P163" s="465">
        <v>1</v>
      </c>
      <c r="Q163" s="466"/>
      <c r="R163" s="398"/>
      <c r="S163" s="354"/>
      <c r="T163" s="354"/>
      <c r="U163" s="354"/>
      <c r="V163" s="354"/>
      <c r="W163" s="382">
        <v>166</v>
      </c>
      <c r="X163" s="383">
        <v>63.5</v>
      </c>
      <c r="Y163" s="384" t="s">
        <v>2759</v>
      </c>
      <c r="Z163" s="385">
        <v>18500</v>
      </c>
      <c r="AA163" s="384">
        <f>2021-1950+1</f>
        <v>72</v>
      </c>
      <c r="AB163" s="386" t="s">
        <v>2915</v>
      </c>
      <c r="AC163" s="355" t="s">
        <v>2761</v>
      </c>
      <c r="AD163" s="355" t="str">
        <f>登记表!B87</f>
        <v>2021-12-6日， 11:00AM</v>
      </c>
      <c r="AE163" s="355" t="str">
        <f>登记表!M87</f>
        <v>入院第4次</v>
      </c>
      <c r="AF163" s="393" t="str">
        <f>登记表!N87</f>
        <v>ZS1E-Z ID#000093</v>
      </c>
      <c r="AG163" s="394" t="s">
        <v>2916</v>
      </c>
      <c r="AH163" s="387"/>
      <c r="AL163" s="388"/>
      <c r="AX163" s="387"/>
      <c r="CI163" s="391" t="s">
        <v>2778</v>
      </c>
    </row>
    <row r="164" spans="1:87" ht="16.5" customHeight="1">
      <c r="C164" s="461">
        <v>400</v>
      </c>
      <c r="D164" s="462" t="s">
        <v>65</v>
      </c>
      <c r="E164" s="354">
        <f>患者住院序列!F40</f>
        <v>245431</v>
      </c>
      <c r="F164" s="354" t="s">
        <v>2917</v>
      </c>
      <c r="G164" s="354"/>
      <c r="H164" s="354" t="s">
        <v>2918</v>
      </c>
      <c r="I164" s="354" t="s">
        <v>2820</v>
      </c>
      <c r="J164" s="354"/>
      <c r="K164" s="354"/>
      <c r="L164" s="354"/>
      <c r="M164" s="354"/>
      <c r="N164" s="354"/>
      <c r="O164" s="354"/>
      <c r="P164" s="465">
        <v>1</v>
      </c>
      <c r="Q164" s="466">
        <v>1</v>
      </c>
      <c r="R164" s="398"/>
      <c r="S164" s="354"/>
      <c r="T164" s="354"/>
      <c r="U164" s="354"/>
      <c r="V164" s="354"/>
      <c r="W164" s="382">
        <v>155</v>
      </c>
      <c r="X164" s="383">
        <v>68</v>
      </c>
      <c r="Y164" s="384" t="s">
        <v>2786</v>
      </c>
      <c r="Z164" s="385">
        <v>19836</v>
      </c>
      <c r="AA164" s="384">
        <f t="shared" ref="AA164:AA182" si="8">2021-1954+1</f>
        <v>68</v>
      </c>
      <c r="AB164" s="386" t="s">
        <v>2760</v>
      </c>
      <c r="AC164" s="355" t="s">
        <v>2761</v>
      </c>
      <c r="AD164" s="355" t="str">
        <f>登记表!B211</f>
        <v>2021-12-223日，下午四点左右</v>
      </c>
      <c r="AE164" s="355" t="str">
        <f>登记表!K211</f>
        <v>yes，第1次</v>
      </c>
      <c r="AF164" s="359" t="str">
        <f>登记表!N211</f>
        <v>ZS1E-Z ID#000183</v>
      </c>
      <c r="AH164" s="387">
        <v>44551</v>
      </c>
      <c r="AI164" s="388" t="s">
        <v>2805</v>
      </c>
      <c r="AJ164" s="388" t="s">
        <v>2805</v>
      </c>
      <c r="AK164" s="388" t="s">
        <v>2805</v>
      </c>
      <c r="AL164" s="355" t="s">
        <v>2787</v>
      </c>
      <c r="AM164" s="355" t="s">
        <v>2787</v>
      </c>
      <c r="AN164" s="355" t="s">
        <v>2787</v>
      </c>
      <c r="BI164" s="387">
        <v>44551</v>
      </c>
      <c r="BJ164" s="388" t="s">
        <v>2805</v>
      </c>
      <c r="BK164" s="355" t="s">
        <v>2787</v>
      </c>
      <c r="BL164" s="355" t="s">
        <v>2787</v>
      </c>
      <c r="BM164" s="388" t="s">
        <v>2805</v>
      </c>
      <c r="BN164" s="355" t="s">
        <v>2787</v>
      </c>
      <c r="BO164" s="355" t="s">
        <v>2787</v>
      </c>
      <c r="BP164" s="355" t="s">
        <v>2787</v>
      </c>
      <c r="CD164" s="389" t="s">
        <v>1963</v>
      </c>
      <c r="CE164" s="390" t="s">
        <v>2919</v>
      </c>
      <c r="CI164" s="391" t="s">
        <v>2920</v>
      </c>
    </row>
    <row r="165" spans="1:87" ht="16.5" customHeight="1">
      <c r="C165" s="434">
        <v>400</v>
      </c>
      <c r="D165" s="337" t="s">
        <v>65</v>
      </c>
      <c r="E165" s="354">
        <v>245431</v>
      </c>
      <c r="F165" s="354" t="s">
        <v>2917</v>
      </c>
      <c r="G165" s="354"/>
      <c r="H165" s="354" t="s">
        <v>2918</v>
      </c>
      <c r="I165" s="354" t="s">
        <v>2820</v>
      </c>
      <c r="J165" s="354"/>
      <c r="K165" s="354"/>
      <c r="L165" s="354"/>
      <c r="M165" s="354"/>
      <c r="N165" s="354"/>
      <c r="O165" s="354"/>
      <c r="P165" s="465">
        <v>1</v>
      </c>
      <c r="Q165" s="466"/>
      <c r="R165" s="398"/>
      <c r="S165" s="354"/>
      <c r="T165" s="354"/>
      <c r="U165" s="354"/>
      <c r="V165" s="354"/>
      <c r="W165" s="382">
        <v>155</v>
      </c>
      <c r="X165" s="383">
        <v>68</v>
      </c>
      <c r="Y165" s="384" t="s">
        <v>2786</v>
      </c>
      <c r="Z165" s="385">
        <v>19836</v>
      </c>
      <c r="AA165" s="384">
        <f t="shared" si="8"/>
        <v>68</v>
      </c>
      <c r="AB165" s="386" t="s">
        <v>2760</v>
      </c>
      <c r="AC165" s="355" t="s">
        <v>2761</v>
      </c>
      <c r="AD165" s="355" t="str">
        <f>登记表!B216</f>
        <v>2021-12-24日；下午三四点左右采样</v>
      </c>
      <c r="AE165" s="355" t="str">
        <f>登记表!K216</f>
        <v>yes，第2次</v>
      </c>
      <c r="AF165" s="359" t="str">
        <f>登记表!N216</f>
        <v>ZS1E-Z ID#000187</v>
      </c>
      <c r="AH165" s="387"/>
      <c r="AI165" s="388"/>
      <c r="AJ165" s="388"/>
      <c r="AK165" s="388"/>
      <c r="BI165" s="387"/>
      <c r="BJ165" s="388"/>
      <c r="BM165" s="388"/>
      <c r="CI165" s="391" t="s">
        <v>2920</v>
      </c>
    </row>
    <row r="166" spans="1:87" ht="16.5" customHeight="1">
      <c r="C166" s="434">
        <v>400</v>
      </c>
      <c r="D166" s="337" t="s">
        <v>65</v>
      </c>
      <c r="E166" s="354">
        <v>245431</v>
      </c>
      <c r="F166" s="354" t="s">
        <v>2917</v>
      </c>
      <c r="G166" s="354"/>
      <c r="H166" s="354" t="s">
        <v>2918</v>
      </c>
      <c r="I166" s="354" t="s">
        <v>2820</v>
      </c>
      <c r="J166" s="354"/>
      <c r="K166" s="354"/>
      <c r="L166" s="354"/>
      <c r="M166" s="354"/>
      <c r="N166" s="354"/>
      <c r="O166" s="354"/>
      <c r="P166" s="465">
        <v>1</v>
      </c>
      <c r="Q166" s="466"/>
      <c r="R166" s="398"/>
      <c r="S166" s="354"/>
      <c r="T166" s="354"/>
      <c r="U166" s="354"/>
      <c r="V166" s="354"/>
      <c r="W166" s="382">
        <v>155</v>
      </c>
      <c r="X166" s="383">
        <v>68</v>
      </c>
      <c r="Y166" s="384" t="s">
        <v>2786</v>
      </c>
      <c r="Z166" s="385">
        <v>19836</v>
      </c>
      <c r="AA166" s="384">
        <f t="shared" si="8"/>
        <v>68</v>
      </c>
      <c r="AB166" s="386" t="s">
        <v>2760</v>
      </c>
      <c r="AC166" s="355" t="s">
        <v>2761</v>
      </c>
      <c r="AD166" s="355" t="str">
        <f>登记表!B224</f>
        <v>2021-12-25日；下午三四点左右采样</v>
      </c>
      <c r="AE166" s="355" t="str">
        <f>登记表!K224</f>
        <v>yes，第3次</v>
      </c>
      <c r="AF166" s="359" t="str">
        <f>登记表!N224</f>
        <v>ZS1E-Z ID#000193</v>
      </c>
      <c r="AH166" s="387"/>
      <c r="AI166" s="388"/>
      <c r="AJ166" s="388"/>
      <c r="AK166" s="388"/>
      <c r="BI166" s="387"/>
      <c r="BJ166" s="388"/>
      <c r="BM166" s="388"/>
      <c r="CI166" s="391" t="s">
        <v>2920</v>
      </c>
    </row>
    <row r="167" spans="1:87" ht="16.5" customHeight="1">
      <c r="C167" s="434">
        <v>400</v>
      </c>
      <c r="D167" s="337" t="s">
        <v>65</v>
      </c>
      <c r="E167" s="354">
        <v>245431</v>
      </c>
      <c r="F167" s="354" t="s">
        <v>2917</v>
      </c>
      <c r="G167" s="354"/>
      <c r="H167" s="354" t="s">
        <v>2918</v>
      </c>
      <c r="I167" s="354" t="s">
        <v>2820</v>
      </c>
      <c r="J167" s="354"/>
      <c r="K167" s="354"/>
      <c r="L167" s="354"/>
      <c r="M167" s="354"/>
      <c r="N167" s="354"/>
      <c r="O167" s="354"/>
      <c r="P167" s="465">
        <v>1</v>
      </c>
      <c r="Q167" s="466"/>
      <c r="R167" s="398"/>
      <c r="S167" s="354"/>
      <c r="T167" s="354"/>
      <c r="U167" s="354"/>
      <c r="V167" s="354"/>
      <c r="W167" s="382">
        <v>155</v>
      </c>
      <c r="X167" s="383">
        <v>68</v>
      </c>
      <c r="Y167" s="384" t="s">
        <v>2786</v>
      </c>
      <c r="Z167" s="385">
        <v>19836</v>
      </c>
      <c r="AA167" s="384">
        <f t="shared" si="8"/>
        <v>68</v>
      </c>
      <c r="AB167" s="386" t="s">
        <v>2760</v>
      </c>
      <c r="AC167" s="355" t="s">
        <v>2761</v>
      </c>
      <c r="AD167" s="355" t="str">
        <f>登记表!B231</f>
        <v>2021-12-26日；</v>
      </c>
      <c r="AE167" s="355" t="str">
        <f>登记表!K231</f>
        <v>yes，第4次</v>
      </c>
      <c r="AF167" s="359" t="str">
        <f>登记表!N231</f>
        <v>ZS1E-Z ID#000149</v>
      </c>
      <c r="AH167" s="387"/>
      <c r="AI167" s="388"/>
      <c r="AJ167" s="388"/>
      <c r="AK167" s="388"/>
      <c r="BI167" s="387"/>
      <c r="BJ167" s="388"/>
      <c r="BM167" s="388"/>
      <c r="CI167" s="391" t="s">
        <v>2920</v>
      </c>
    </row>
    <row r="168" spans="1:87" ht="16.5" customHeight="1">
      <c r="C168" s="434">
        <v>400</v>
      </c>
      <c r="D168" s="337" t="s">
        <v>65</v>
      </c>
      <c r="E168" s="354">
        <v>245431</v>
      </c>
      <c r="F168" s="354" t="s">
        <v>2917</v>
      </c>
      <c r="G168" s="354"/>
      <c r="H168" s="354" t="s">
        <v>2918</v>
      </c>
      <c r="I168" s="354" t="s">
        <v>2820</v>
      </c>
      <c r="J168" s="354"/>
      <c r="K168" s="354"/>
      <c r="L168" s="354"/>
      <c r="M168" s="354"/>
      <c r="N168" s="354"/>
      <c r="O168" s="354"/>
      <c r="P168" s="465">
        <v>1</v>
      </c>
      <c r="Q168" s="466"/>
      <c r="R168" s="398"/>
      <c r="S168" s="354"/>
      <c r="T168" s="354"/>
      <c r="U168" s="354"/>
      <c r="V168" s="354"/>
      <c r="W168" s="382">
        <v>155</v>
      </c>
      <c r="X168" s="383">
        <v>68</v>
      </c>
      <c r="Y168" s="384" t="s">
        <v>2786</v>
      </c>
      <c r="Z168" s="385">
        <v>19836</v>
      </c>
      <c r="AA168" s="384">
        <f t="shared" si="8"/>
        <v>68</v>
      </c>
      <c r="AB168" s="386" t="s">
        <v>2760</v>
      </c>
      <c r="AC168" s="355" t="s">
        <v>2761</v>
      </c>
      <c r="AD168" s="355" t="str">
        <f>登记表!B239</f>
        <v>2021-12-27日；</v>
      </c>
      <c r="AE168" s="355" t="str">
        <f>登记表!K239</f>
        <v>yes，第5次</v>
      </c>
      <c r="AF168" s="359" t="str">
        <f>登记表!N239</f>
        <v>ZS1E-Z ID#000150</v>
      </c>
      <c r="AH168" s="387"/>
      <c r="AI168" s="388"/>
      <c r="AJ168" s="388"/>
      <c r="AK168" s="388"/>
      <c r="BI168" s="387"/>
      <c r="BJ168" s="388"/>
      <c r="BM168" s="388"/>
      <c r="CI168" s="391" t="s">
        <v>2920</v>
      </c>
    </row>
    <row r="169" spans="1:87" ht="16.5" customHeight="1">
      <c r="C169" s="434">
        <v>400</v>
      </c>
      <c r="D169" s="337" t="s">
        <v>65</v>
      </c>
      <c r="E169" s="354">
        <v>245431</v>
      </c>
      <c r="F169" s="354" t="s">
        <v>2917</v>
      </c>
      <c r="G169" s="354"/>
      <c r="H169" s="354" t="s">
        <v>2918</v>
      </c>
      <c r="I169" s="354" t="s">
        <v>2820</v>
      </c>
      <c r="J169" s="354"/>
      <c r="K169" s="354"/>
      <c r="L169" s="354"/>
      <c r="M169" s="354"/>
      <c r="N169" s="354"/>
      <c r="O169" s="354"/>
      <c r="P169" s="465">
        <v>1</v>
      </c>
      <c r="Q169" s="466"/>
      <c r="R169" s="398"/>
      <c r="S169" s="354"/>
      <c r="T169" s="354"/>
      <c r="U169" s="354"/>
      <c r="V169" s="354"/>
      <c r="W169" s="382">
        <v>155</v>
      </c>
      <c r="X169" s="383">
        <v>68</v>
      </c>
      <c r="Y169" s="384" t="s">
        <v>2786</v>
      </c>
      <c r="Z169" s="385">
        <v>19836</v>
      </c>
      <c r="AA169" s="384">
        <f t="shared" si="8"/>
        <v>68</v>
      </c>
      <c r="AB169" s="386" t="s">
        <v>2760</v>
      </c>
      <c r="AC169" s="355" t="s">
        <v>2761</v>
      </c>
      <c r="AD169" s="355" t="str">
        <f>登记表!B248</f>
        <v>2021-12-28日；</v>
      </c>
      <c r="AE169" s="355" t="str">
        <f>登记表!K248</f>
        <v>yes，第6次</v>
      </c>
      <c r="AF169" s="359" t="str">
        <f>登记表!N248</f>
        <v>ZS1E-Z ID#000145</v>
      </c>
      <c r="AH169" s="387"/>
      <c r="AI169" s="388"/>
      <c r="AJ169" s="388"/>
      <c r="AK169" s="388"/>
      <c r="BI169" s="387"/>
      <c r="BJ169" s="388"/>
      <c r="BM169" s="388"/>
      <c r="CI169" s="391" t="s">
        <v>2920</v>
      </c>
    </row>
    <row r="170" spans="1:87" ht="16.5" customHeight="1">
      <c r="C170" s="434">
        <v>400</v>
      </c>
      <c r="D170" s="337" t="s">
        <v>65</v>
      </c>
      <c r="E170" s="354">
        <v>245431</v>
      </c>
      <c r="F170" s="354" t="s">
        <v>2917</v>
      </c>
      <c r="G170" s="354"/>
      <c r="H170" s="354" t="s">
        <v>2918</v>
      </c>
      <c r="I170" s="354" t="s">
        <v>2820</v>
      </c>
      <c r="J170" s="354"/>
      <c r="K170" s="354"/>
      <c r="L170" s="354"/>
      <c r="M170" s="354"/>
      <c r="N170" s="354"/>
      <c r="O170" s="354"/>
      <c r="P170" s="465">
        <v>1</v>
      </c>
      <c r="Q170" s="466"/>
      <c r="R170" s="398"/>
      <c r="S170" s="354"/>
      <c r="T170" s="354"/>
      <c r="U170" s="354"/>
      <c r="V170" s="354"/>
      <c r="W170" s="382">
        <v>155</v>
      </c>
      <c r="X170" s="383">
        <v>68</v>
      </c>
      <c r="Y170" s="384" t="s">
        <v>2786</v>
      </c>
      <c r="Z170" s="385">
        <v>19836</v>
      </c>
      <c r="AA170" s="384">
        <f t="shared" si="8"/>
        <v>68</v>
      </c>
      <c r="AB170" s="386" t="s">
        <v>2760</v>
      </c>
      <c r="AC170" s="355" t="s">
        <v>2761</v>
      </c>
      <c r="AD170" s="355" t="str">
        <f>登记表!B253</f>
        <v>2021-12-29日；</v>
      </c>
      <c r="AE170" s="355" t="str">
        <f>登记表!K253</f>
        <v>yes，第7次</v>
      </c>
      <c r="AF170" s="359" t="str">
        <f>登记表!N253</f>
        <v>ZS1E-Z ID#000117</v>
      </c>
      <c r="AH170" s="387"/>
      <c r="AI170" s="388"/>
      <c r="AJ170" s="388"/>
      <c r="AK170" s="388"/>
      <c r="BI170" s="387"/>
      <c r="BJ170" s="388"/>
      <c r="BM170" s="388"/>
      <c r="CI170" s="391" t="s">
        <v>2920</v>
      </c>
    </row>
    <row r="171" spans="1:87" ht="16.5" customHeight="1" thickBot="1">
      <c r="C171" s="434">
        <v>400</v>
      </c>
      <c r="D171" s="337" t="s">
        <v>65</v>
      </c>
      <c r="E171" s="354">
        <v>245431</v>
      </c>
      <c r="F171" s="354" t="s">
        <v>2917</v>
      </c>
      <c r="G171" s="354"/>
      <c r="H171" s="354" t="s">
        <v>2918</v>
      </c>
      <c r="I171" s="354" t="s">
        <v>2820</v>
      </c>
      <c r="J171" s="354"/>
      <c r="K171" s="354"/>
      <c r="L171" s="354"/>
      <c r="M171" s="354"/>
      <c r="N171" s="354"/>
      <c r="O171" s="354"/>
      <c r="P171" s="467">
        <v>1</v>
      </c>
      <c r="Q171" s="468"/>
      <c r="R171" s="398"/>
      <c r="S171" s="354"/>
      <c r="T171" s="354"/>
      <c r="U171" s="354"/>
      <c r="V171" s="354"/>
      <c r="W171" s="382">
        <v>155</v>
      </c>
      <c r="X171" s="383">
        <v>68</v>
      </c>
      <c r="Y171" s="384" t="s">
        <v>2786</v>
      </c>
      <c r="Z171" s="385">
        <v>19836</v>
      </c>
      <c r="AA171" s="384">
        <f t="shared" si="8"/>
        <v>68</v>
      </c>
      <c r="AB171" s="386" t="s">
        <v>2760</v>
      </c>
      <c r="AC171" s="355" t="s">
        <v>2761</v>
      </c>
      <c r="AD171" s="355" t="str">
        <f>登记表!B265</f>
        <v>2021-12-30日；</v>
      </c>
      <c r="AE171" s="355" t="str">
        <f>登记表!K265</f>
        <v>yes，第8次</v>
      </c>
      <c r="AF171" s="359" t="str">
        <f>登记表!N265</f>
        <v>ZS1E-Z ID#000122</v>
      </c>
      <c r="AH171" s="387"/>
      <c r="AI171" s="388"/>
      <c r="AJ171" s="388"/>
      <c r="AK171" s="388"/>
      <c r="BI171" s="387"/>
      <c r="BJ171" s="388"/>
      <c r="BM171" s="388"/>
      <c r="CI171" s="391" t="s">
        <v>2920</v>
      </c>
    </row>
    <row r="172" spans="1:87" ht="16.5" customHeight="1">
      <c r="F172" s="354"/>
      <c r="G172" s="354"/>
      <c r="H172" s="354"/>
      <c r="I172" s="354"/>
      <c r="J172" s="354"/>
      <c r="K172" s="354"/>
      <c r="L172" s="354"/>
      <c r="M172" s="354"/>
      <c r="N172" s="354"/>
      <c r="O172" s="354"/>
      <c r="P172" s="354"/>
      <c r="Q172" s="354"/>
      <c r="R172" s="398"/>
      <c r="S172" s="354"/>
      <c r="T172" s="354"/>
      <c r="U172" s="354"/>
      <c r="V172" s="354"/>
      <c r="W172" s="354"/>
      <c r="X172" s="383"/>
      <c r="Y172" s="384"/>
      <c r="Z172" s="385"/>
      <c r="AA172" s="384"/>
      <c r="AB172" s="386"/>
      <c r="AH172" s="387"/>
      <c r="AI172" s="388"/>
      <c r="AJ172" s="388"/>
      <c r="AK172" s="388"/>
      <c r="BI172" s="387"/>
      <c r="BJ172" s="388"/>
      <c r="BM172" s="388"/>
      <c r="CI172" s="391"/>
    </row>
    <row r="173" spans="1:87" ht="16.5" customHeight="1">
      <c r="F173" s="354"/>
      <c r="G173" s="354"/>
      <c r="H173" s="354"/>
      <c r="I173" s="354"/>
      <c r="J173" s="354"/>
      <c r="K173" s="354"/>
      <c r="L173" s="354"/>
      <c r="M173" s="354"/>
      <c r="N173" s="354"/>
      <c r="O173" s="354"/>
      <c r="P173" s="354"/>
      <c r="Q173" s="354"/>
      <c r="R173" s="398"/>
      <c r="S173" s="354"/>
      <c r="T173" s="354"/>
      <c r="U173" s="354"/>
      <c r="V173" s="354"/>
      <c r="W173" s="354"/>
      <c r="X173" s="383"/>
      <c r="Y173" s="384"/>
      <c r="Z173" s="385"/>
      <c r="AA173" s="384"/>
      <c r="AB173" s="386"/>
      <c r="AH173" s="387"/>
      <c r="AI173" s="388"/>
      <c r="AJ173" s="388"/>
      <c r="AK173" s="388"/>
      <c r="BI173" s="387"/>
      <c r="BJ173" s="388"/>
      <c r="BM173" s="388"/>
      <c r="CI173" s="391"/>
    </row>
    <row r="174" spans="1:87" ht="16.5" customHeight="1">
      <c r="F174" s="354"/>
      <c r="G174" s="354"/>
      <c r="H174" s="354"/>
      <c r="I174" s="354"/>
      <c r="J174" s="354"/>
      <c r="K174" s="354"/>
      <c r="L174" s="354"/>
      <c r="M174" s="354"/>
      <c r="N174" s="354"/>
      <c r="O174" s="354"/>
      <c r="P174" s="354"/>
      <c r="Q174" s="354"/>
      <c r="R174" s="398"/>
      <c r="S174" s="354"/>
      <c r="T174" s="354"/>
      <c r="U174" s="354"/>
      <c r="V174" s="354"/>
      <c r="W174" s="354"/>
      <c r="X174" s="383"/>
      <c r="Y174" s="384"/>
      <c r="Z174" s="385"/>
      <c r="AA174" s="384"/>
      <c r="AB174" s="386"/>
      <c r="AH174" s="387"/>
      <c r="AI174" s="388"/>
      <c r="AJ174" s="388"/>
      <c r="AK174" s="388"/>
      <c r="BI174" s="387"/>
      <c r="BJ174" s="388"/>
      <c r="BM174" s="388"/>
      <c r="CI174" s="391"/>
    </row>
    <row r="175" spans="1:87" ht="16.5" customHeight="1">
      <c r="F175" s="354"/>
      <c r="G175" s="354"/>
      <c r="H175" s="354"/>
      <c r="I175" s="354"/>
      <c r="J175" s="354"/>
      <c r="K175" s="354"/>
      <c r="L175" s="354"/>
      <c r="M175" s="354"/>
      <c r="N175" s="354"/>
      <c r="O175" s="354"/>
      <c r="P175" s="354"/>
      <c r="Q175" s="354"/>
      <c r="R175" s="398"/>
      <c r="S175" s="354"/>
      <c r="T175" s="354"/>
      <c r="U175" s="354"/>
      <c r="V175" s="354"/>
      <c r="W175" s="354"/>
      <c r="X175" s="383"/>
      <c r="Y175" s="384"/>
      <c r="Z175" s="385"/>
      <c r="AA175" s="384"/>
      <c r="AB175" s="386"/>
      <c r="AH175" s="387"/>
      <c r="AI175" s="388"/>
      <c r="AJ175" s="388"/>
      <c r="AK175" s="388"/>
      <c r="BI175" s="387"/>
      <c r="BJ175" s="388"/>
      <c r="BM175" s="388"/>
      <c r="CI175" s="391"/>
    </row>
    <row r="176" spans="1:87" ht="37.75" customHeight="1" thickBot="1">
      <c r="A176" s="404"/>
      <c r="B176" s="404"/>
      <c r="C176" s="447"/>
      <c r="D176" s="448"/>
      <c r="E176" s="449"/>
      <c r="F176" s="404"/>
      <c r="G176" s="404"/>
      <c r="H176" s="404"/>
      <c r="I176" s="404"/>
      <c r="J176" s="404"/>
      <c r="K176" s="404"/>
      <c r="L176" s="404"/>
      <c r="M176" s="404"/>
      <c r="N176" s="404"/>
      <c r="O176" s="404"/>
      <c r="P176" s="404"/>
      <c r="Q176" s="404"/>
      <c r="R176" s="398"/>
      <c r="S176" s="404"/>
      <c r="T176" s="404"/>
      <c r="U176" s="404"/>
      <c r="V176" s="404"/>
      <c r="W176" s="404"/>
      <c r="X176" s="450"/>
      <c r="Y176" s="451"/>
      <c r="Z176" s="452"/>
      <c r="AA176" s="451"/>
      <c r="AB176" s="453"/>
      <c r="AC176" s="404"/>
      <c r="AD176" s="404"/>
      <c r="AE176" s="404"/>
      <c r="AF176" s="393"/>
      <c r="AG176" s="404"/>
      <c r="AH176" s="360" t="s">
        <v>2707</v>
      </c>
      <c r="AI176" s="388"/>
      <c r="AJ176" s="388"/>
      <c r="AK176" s="388"/>
      <c r="AX176" s="360" t="s">
        <v>2900</v>
      </c>
      <c r="BI176" s="360" t="s">
        <v>2901</v>
      </c>
      <c r="BJ176" s="388"/>
      <c r="BM176" s="388"/>
      <c r="BR176" s="360" t="s">
        <v>2710</v>
      </c>
      <c r="CI176" s="391"/>
    </row>
    <row r="177" spans="3:87" ht="16.5" customHeight="1">
      <c r="C177" s="434">
        <v>171</v>
      </c>
      <c r="D177" s="337" t="s">
        <v>61</v>
      </c>
      <c r="E177" s="354">
        <f>患者住院序列!F37</f>
        <v>245267</v>
      </c>
      <c r="F177" s="392" t="s">
        <v>2921</v>
      </c>
      <c r="G177" s="354"/>
      <c r="H177" s="354" t="s">
        <v>2922</v>
      </c>
      <c r="I177" s="392" t="s">
        <v>2923</v>
      </c>
      <c r="J177" s="392" t="s">
        <v>2924</v>
      </c>
      <c r="K177" s="392"/>
      <c r="L177" s="392"/>
      <c r="M177" s="392"/>
      <c r="S177" s="482">
        <v>1</v>
      </c>
      <c r="T177" s="354"/>
      <c r="U177" s="354"/>
      <c r="V177" s="354"/>
      <c r="W177" s="382">
        <v>157</v>
      </c>
      <c r="X177" s="383">
        <v>50</v>
      </c>
      <c r="Y177" s="384" t="s">
        <v>2759</v>
      </c>
      <c r="Z177" s="406" t="s">
        <v>1886</v>
      </c>
      <c r="AA177" s="384">
        <f t="shared" si="8"/>
        <v>68</v>
      </c>
      <c r="AB177" s="386" t="s">
        <v>2925</v>
      </c>
      <c r="AC177" s="355" t="s">
        <v>2761</v>
      </c>
      <c r="AD177" s="355" t="str">
        <f>登记表!B186</f>
        <v>2021-12-18日；</v>
      </c>
      <c r="AE177" s="355" t="str">
        <f>登记表!M186</f>
        <v>入院 第1次</v>
      </c>
      <c r="AF177" s="359" t="str">
        <f>登记表!N186</f>
        <v>ZS1E-Z ID#000167</v>
      </c>
      <c r="AH177" s="387">
        <v>44546</v>
      </c>
      <c r="AI177" s="355" t="s">
        <v>2793</v>
      </c>
      <c r="AJ177" s="355" t="s">
        <v>2793</v>
      </c>
      <c r="AK177" s="388" t="s">
        <v>2794</v>
      </c>
      <c r="AL177" s="355" t="s">
        <v>2793</v>
      </c>
      <c r="AM177" s="388" t="s">
        <v>2794</v>
      </c>
      <c r="AN177" s="355" t="s">
        <v>2793</v>
      </c>
      <c r="AX177" s="387">
        <v>44546</v>
      </c>
      <c r="AY177" s="355" t="s">
        <v>2793</v>
      </c>
      <c r="AZ177" s="355" t="s">
        <v>2793</v>
      </c>
      <c r="BA177" s="388" t="s">
        <v>2794</v>
      </c>
      <c r="BB177" s="355" t="s">
        <v>2793</v>
      </c>
      <c r="BC177" s="388" t="s">
        <v>2794</v>
      </c>
      <c r="BD177" s="355" t="s">
        <v>2793</v>
      </c>
      <c r="BE177" s="355" t="s">
        <v>2793</v>
      </c>
      <c r="BF177" s="355" t="s">
        <v>2793</v>
      </c>
      <c r="BG177" s="355" t="s">
        <v>2793</v>
      </c>
      <c r="CD177" s="389" t="s">
        <v>1964</v>
      </c>
      <c r="CE177" s="390" t="s">
        <v>2926</v>
      </c>
      <c r="CI177" s="391" t="s">
        <v>2927</v>
      </c>
    </row>
    <row r="178" spans="3:87" ht="16.5" customHeight="1">
      <c r="C178" s="434">
        <v>171</v>
      </c>
      <c r="D178" s="337" t="s">
        <v>61</v>
      </c>
      <c r="E178" s="354">
        <v>245267</v>
      </c>
      <c r="F178" s="392" t="s">
        <v>2921</v>
      </c>
      <c r="G178" s="354"/>
      <c r="H178" s="354" t="s">
        <v>2922</v>
      </c>
      <c r="I178" s="392" t="s">
        <v>2923</v>
      </c>
      <c r="J178" s="392" t="s">
        <v>2924</v>
      </c>
      <c r="K178" s="392"/>
      <c r="L178" s="392"/>
      <c r="M178" s="392"/>
      <c r="S178" s="483">
        <v>1</v>
      </c>
      <c r="T178" s="354"/>
      <c r="U178" s="354"/>
      <c r="V178" s="354"/>
      <c r="W178" s="382">
        <v>157</v>
      </c>
      <c r="X178" s="383">
        <v>50</v>
      </c>
      <c r="Y178" s="384" t="s">
        <v>2759</v>
      </c>
      <c r="Z178" s="406" t="s">
        <v>1886</v>
      </c>
      <c r="AA178" s="384">
        <f t="shared" si="8"/>
        <v>68</v>
      </c>
      <c r="AB178" s="386" t="s">
        <v>2928</v>
      </c>
      <c r="AC178" s="355" t="s">
        <v>2761</v>
      </c>
      <c r="AD178" s="355" t="str">
        <f>登记表!B189</f>
        <v>2021-12-19日；</v>
      </c>
      <c r="AE178" s="355" t="str">
        <f>登记表!M189</f>
        <v>入院 第2次</v>
      </c>
      <c r="AF178" s="359" t="str">
        <f>登记表!N189</f>
        <v>ZS1E-Z ID#000169</v>
      </c>
      <c r="AH178" s="387"/>
      <c r="AK178" s="388"/>
      <c r="AM178" s="388"/>
      <c r="AX178" s="387"/>
      <c r="BA178" s="388"/>
      <c r="BC178" s="388"/>
      <c r="CI178" s="391" t="s">
        <v>2927</v>
      </c>
    </row>
    <row r="179" spans="3:87" ht="16.5" customHeight="1">
      <c r="C179" s="434">
        <v>171</v>
      </c>
      <c r="D179" s="337" t="s">
        <v>61</v>
      </c>
      <c r="E179" s="354">
        <v>245267</v>
      </c>
      <c r="F179" s="392" t="s">
        <v>2921</v>
      </c>
      <c r="G179" s="354"/>
      <c r="H179" s="354" t="s">
        <v>2922</v>
      </c>
      <c r="I179" s="392" t="s">
        <v>2923</v>
      </c>
      <c r="J179" s="392" t="s">
        <v>2924</v>
      </c>
      <c r="K179" s="392"/>
      <c r="L179" s="392"/>
      <c r="M179" s="392"/>
      <c r="S179" s="483">
        <v>1</v>
      </c>
      <c r="T179" s="354"/>
      <c r="U179" s="354"/>
      <c r="V179" s="354"/>
      <c r="W179" s="382">
        <v>157</v>
      </c>
      <c r="X179" s="383">
        <v>50</v>
      </c>
      <c r="Y179" s="384" t="s">
        <v>2759</v>
      </c>
      <c r="Z179" s="406" t="s">
        <v>1886</v>
      </c>
      <c r="AA179" s="384">
        <f t="shared" si="8"/>
        <v>68</v>
      </c>
      <c r="AB179" s="386" t="s">
        <v>2929</v>
      </c>
      <c r="AC179" s="355" t="s">
        <v>2761</v>
      </c>
      <c r="AD179" s="355" t="str">
        <f>登记表!B194</f>
        <v>2021-12-20日；</v>
      </c>
      <c r="AE179" s="355" t="str">
        <f>登记表!M194</f>
        <v>入院 第3次</v>
      </c>
      <c r="AF179" s="359" t="str">
        <f>登记表!N194</f>
        <v>ZS1E-Z ID#000199</v>
      </c>
      <c r="AH179" s="387"/>
      <c r="AK179" s="388"/>
      <c r="AM179" s="388"/>
      <c r="AX179" s="387"/>
      <c r="BA179" s="388"/>
      <c r="BC179" s="388"/>
      <c r="CI179" s="391" t="s">
        <v>2927</v>
      </c>
    </row>
    <row r="180" spans="3:87" ht="16.5" customHeight="1">
      <c r="C180" s="434">
        <v>171</v>
      </c>
      <c r="D180" s="337" t="s">
        <v>61</v>
      </c>
      <c r="E180" s="354">
        <v>245267</v>
      </c>
      <c r="F180" s="392" t="s">
        <v>2921</v>
      </c>
      <c r="G180" s="354"/>
      <c r="H180" s="354" t="s">
        <v>2922</v>
      </c>
      <c r="I180" s="392" t="s">
        <v>2923</v>
      </c>
      <c r="J180" s="392" t="s">
        <v>2924</v>
      </c>
      <c r="K180" s="392"/>
      <c r="L180" s="392"/>
      <c r="M180" s="392"/>
      <c r="S180" s="483">
        <v>1</v>
      </c>
      <c r="T180" s="354"/>
      <c r="U180" s="354"/>
      <c r="V180" s="354"/>
      <c r="W180" s="382">
        <v>157</v>
      </c>
      <c r="X180" s="383">
        <v>50</v>
      </c>
      <c r="Y180" s="384" t="s">
        <v>2759</v>
      </c>
      <c r="Z180" s="406" t="s">
        <v>1886</v>
      </c>
      <c r="AA180" s="384">
        <f t="shared" si="8"/>
        <v>68</v>
      </c>
      <c r="AB180" s="386" t="s">
        <v>2930</v>
      </c>
      <c r="AC180" s="355" t="s">
        <v>2761</v>
      </c>
      <c r="AD180" s="355" t="str">
        <f>登记表!B200</f>
        <v>2021-12-21日；11:20AM</v>
      </c>
      <c r="AE180" s="355" t="str">
        <f>登记表!M200</f>
        <v>入院 第4次</v>
      </c>
      <c r="AF180" s="359" t="str">
        <f>登记表!N200</f>
        <v>ZS1E-M ID#000175</v>
      </c>
      <c r="AH180" s="387"/>
      <c r="AK180" s="388"/>
      <c r="AM180" s="388"/>
      <c r="AX180" s="387"/>
      <c r="BA180" s="388"/>
      <c r="BC180" s="388"/>
      <c r="CI180" s="391" t="s">
        <v>2927</v>
      </c>
    </row>
    <row r="181" spans="3:87" ht="16.5" customHeight="1">
      <c r="C181" s="434">
        <v>171</v>
      </c>
      <c r="D181" s="337" t="s">
        <v>61</v>
      </c>
      <c r="E181" s="354">
        <v>245267</v>
      </c>
      <c r="F181" s="392" t="s">
        <v>2921</v>
      </c>
      <c r="G181" s="354"/>
      <c r="H181" s="354" t="s">
        <v>2922</v>
      </c>
      <c r="I181" s="392" t="s">
        <v>2923</v>
      </c>
      <c r="J181" s="392" t="s">
        <v>2924</v>
      </c>
      <c r="K181" s="392"/>
      <c r="L181" s="392"/>
      <c r="M181" s="392"/>
      <c r="S181" s="483">
        <v>1</v>
      </c>
      <c r="T181" s="354"/>
      <c r="U181" s="354"/>
      <c r="V181" s="354"/>
      <c r="W181" s="382">
        <v>157</v>
      </c>
      <c r="X181" s="383">
        <v>50</v>
      </c>
      <c r="Y181" s="384" t="s">
        <v>2759</v>
      </c>
      <c r="Z181" s="406" t="s">
        <v>1886</v>
      </c>
      <c r="AA181" s="384">
        <f t="shared" si="8"/>
        <v>68</v>
      </c>
      <c r="AB181" s="386" t="s">
        <v>2931</v>
      </c>
      <c r="AC181" s="355" t="s">
        <v>2761</v>
      </c>
      <c r="AD181" s="355" t="str">
        <f>登记表!B205</f>
        <v>2021-12-22日；11:16AM</v>
      </c>
      <c r="AE181" s="355" t="str">
        <f>登记表!M205</f>
        <v>入院 第5次</v>
      </c>
      <c r="AF181" s="359" t="str">
        <f>登记表!N205</f>
        <v>ZS1E-Z ID#000177</v>
      </c>
      <c r="AH181" s="387"/>
      <c r="AK181" s="388"/>
      <c r="AM181" s="388"/>
      <c r="AX181" s="387"/>
      <c r="BA181" s="388"/>
      <c r="BC181" s="388"/>
      <c r="CI181" s="391" t="s">
        <v>2927</v>
      </c>
    </row>
    <row r="182" spans="3:87" ht="16.5" customHeight="1" thickBot="1">
      <c r="C182" s="434">
        <v>171</v>
      </c>
      <c r="D182" s="337" t="s">
        <v>61</v>
      </c>
      <c r="E182" s="354">
        <v>245267</v>
      </c>
      <c r="F182" s="392" t="s">
        <v>2921</v>
      </c>
      <c r="G182" s="354"/>
      <c r="H182" s="354" t="s">
        <v>2922</v>
      </c>
      <c r="I182" s="392" t="s">
        <v>2923</v>
      </c>
      <c r="J182" s="392" t="s">
        <v>2924</v>
      </c>
      <c r="K182" s="392"/>
      <c r="L182" s="392"/>
      <c r="M182" s="392"/>
      <c r="S182" s="484">
        <v>1</v>
      </c>
      <c r="T182" s="354"/>
      <c r="U182" s="354"/>
      <c r="V182" s="354"/>
      <c r="W182" s="382">
        <v>157</v>
      </c>
      <c r="X182" s="383">
        <v>50</v>
      </c>
      <c r="Y182" s="384" t="s">
        <v>2759</v>
      </c>
      <c r="Z182" s="406" t="s">
        <v>1886</v>
      </c>
      <c r="AA182" s="384">
        <f t="shared" si="8"/>
        <v>68</v>
      </c>
      <c r="AB182" s="386" t="s">
        <v>2932</v>
      </c>
      <c r="AC182" s="355" t="s">
        <v>2761</v>
      </c>
      <c r="AD182" s="355" t="str">
        <f>登记表!B210</f>
        <v>2021-12-223日，下午四点左右</v>
      </c>
      <c r="AE182" s="355" t="str">
        <f>登记表!M210</f>
        <v>入院 第6次</v>
      </c>
      <c r="AF182" s="359" t="str">
        <f>登记表!N210</f>
        <v>ZS1E-Z ID#000182</v>
      </c>
      <c r="AH182" s="387"/>
      <c r="AK182" s="388"/>
      <c r="AM182" s="388"/>
      <c r="AX182" s="387"/>
      <c r="BA182" s="388"/>
      <c r="BC182" s="388"/>
      <c r="CI182" s="391" t="s">
        <v>2927</v>
      </c>
    </row>
    <row r="183" spans="3:87" ht="16.5" customHeight="1">
      <c r="C183" s="434">
        <v>193</v>
      </c>
      <c r="D183" s="337" t="s">
        <v>58</v>
      </c>
      <c r="E183" s="381">
        <f>患者住院序列!F31</f>
        <v>243710</v>
      </c>
      <c r="F183" s="392" t="s">
        <v>2933</v>
      </c>
      <c r="G183" s="392"/>
      <c r="H183" s="392" t="s">
        <v>2934</v>
      </c>
      <c r="I183" s="392" t="s">
        <v>2935</v>
      </c>
      <c r="J183" s="392" t="s">
        <v>2936</v>
      </c>
      <c r="K183" s="392"/>
      <c r="L183" s="392"/>
      <c r="M183" s="392"/>
      <c r="T183" s="482">
        <v>1</v>
      </c>
      <c r="U183" s="354"/>
      <c r="V183" s="354"/>
      <c r="W183" s="382">
        <v>174</v>
      </c>
      <c r="X183" s="383">
        <v>80</v>
      </c>
      <c r="Y183" s="384" t="s">
        <v>2759</v>
      </c>
      <c r="Z183" s="385">
        <v>18723</v>
      </c>
      <c r="AA183" s="384">
        <f>2021-1951+1</f>
        <v>71</v>
      </c>
      <c r="AB183" s="386" t="s">
        <v>2937</v>
      </c>
      <c r="AC183" s="355" t="s">
        <v>2761</v>
      </c>
      <c r="AD183" s="355" t="str">
        <f>登记表!B142</f>
        <v>2021-12-14日</v>
      </c>
      <c r="AE183" s="355" t="str">
        <f>登记表!M142</f>
        <v>入院第1天（标签贴错成门诊的编号了）</v>
      </c>
      <c r="AF183" s="359" t="str">
        <f>登记表!N142</f>
        <v>ZS1E-M ID#000093</v>
      </c>
      <c r="AH183" s="387">
        <v>44543</v>
      </c>
      <c r="AI183" s="355" t="s">
        <v>2793</v>
      </c>
      <c r="AJ183" s="355" t="s">
        <v>2793</v>
      </c>
      <c r="AK183" s="355" t="s">
        <v>2793</v>
      </c>
      <c r="AL183" s="355" t="s">
        <v>2793</v>
      </c>
      <c r="AM183" s="355" t="s">
        <v>2793</v>
      </c>
      <c r="AN183" s="355" t="s">
        <v>2793</v>
      </c>
      <c r="AX183" s="387"/>
      <c r="CD183" s="404"/>
      <c r="CE183" s="407"/>
      <c r="CI183" s="391" t="s">
        <v>2938</v>
      </c>
    </row>
    <row r="184" spans="3:87" ht="16.5" customHeight="1">
      <c r="C184" s="434">
        <v>193</v>
      </c>
      <c r="D184" s="337" t="s">
        <v>58</v>
      </c>
      <c r="E184" s="381">
        <v>243710</v>
      </c>
      <c r="F184" s="392" t="s">
        <v>2933</v>
      </c>
      <c r="G184" s="392"/>
      <c r="H184" s="392" t="s">
        <v>2939</v>
      </c>
      <c r="I184" s="392" t="s">
        <v>2940</v>
      </c>
      <c r="J184" s="392" t="s">
        <v>2941</v>
      </c>
      <c r="K184" s="392"/>
      <c r="L184" s="392"/>
      <c r="M184" s="392"/>
      <c r="T184" s="483">
        <v>1</v>
      </c>
      <c r="U184" s="354"/>
      <c r="V184" s="354"/>
      <c r="W184" s="382">
        <v>174</v>
      </c>
      <c r="X184" s="383">
        <v>80</v>
      </c>
      <c r="Y184" s="384" t="s">
        <v>2759</v>
      </c>
      <c r="Z184" s="385">
        <v>18723</v>
      </c>
      <c r="AA184" s="384">
        <f>2021-1951+1</f>
        <v>71</v>
      </c>
      <c r="AB184" s="386" t="s">
        <v>2942</v>
      </c>
      <c r="AC184" s="355" t="s">
        <v>2761</v>
      </c>
      <c r="AD184" s="355" t="str">
        <f>登记表!B179</f>
        <v>2021-12-16日；中午左右</v>
      </c>
      <c r="AE184" s="355" t="str">
        <f>登记表!M179</f>
        <v>入院第4天（第2次）</v>
      </c>
      <c r="AF184" s="393" t="str">
        <f>登记表!N179</f>
        <v>ZS1E-Z ID#000159</v>
      </c>
      <c r="AG184" s="394" t="s">
        <v>2943</v>
      </c>
      <c r="AH184" s="387"/>
      <c r="AX184" s="387"/>
      <c r="CI184" s="391" t="s">
        <v>2938</v>
      </c>
    </row>
    <row r="185" spans="3:87" ht="16.5" customHeight="1">
      <c r="C185" s="434">
        <v>193</v>
      </c>
      <c r="D185" s="337" t="s">
        <v>58</v>
      </c>
      <c r="E185" s="381">
        <v>243710</v>
      </c>
      <c r="F185" s="392" t="s">
        <v>2933</v>
      </c>
      <c r="G185" s="392"/>
      <c r="H185" s="392" t="s">
        <v>2939</v>
      </c>
      <c r="I185" s="392" t="s">
        <v>2940</v>
      </c>
      <c r="J185" s="392" t="s">
        <v>2941</v>
      </c>
      <c r="K185" s="392"/>
      <c r="L185" s="392"/>
      <c r="M185" s="392"/>
      <c r="T185" s="483">
        <v>1</v>
      </c>
      <c r="U185" s="354"/>
      <c r="V185" s="354"/>
      <c r="W185" s="382">
        <v>174</v>
      </c>
      <c r="X185" s="383">
        <v>80</v>
      </c>
      <c r="Y185" s="384" t="s">
        <v>2759</v>
      </c>
      <c r="Z185" s="385">
        <v>18723</v>
      </c>
      <c r="AA185" s="384">
        <f>2021-1951+1</f>
        <v>71</v>
      </c>
      <c r="AB185" s="386" t="s">
        <v>2944</v>
      </c>
      <c r="AC185" s="355" t="s">
        <v>2761</v>
      </c>
      <c r="AD185" s="355" t="str">
        <f>登记表!B181</f>
        <v>2021-12-17日；11:10AM左右</v>
      </c>
      <c r="AE185" s="355" t="str">
        <f>登记表!M181</f>
        <v>入院第5天（第3次）</v>
      </c>
      <c r="AF185" s="359" t="str">
        <f>登记表!N181</f>
        <v>ZS1E-Z ID#000161</v>
      </c>
      <c r="AH185" s="387"/>
      <c r="AX185" s="387"/>
      <c r="CI185" s="391" t="s">
        <v>2938</v>
      </c>
    </row>
    <row r="186" spans="3:87" ht="16.5" customHeight="1">
      <c r="C186" s="434">
        <v>193</v>
      </c>
      <c r="D186" s="337" t="s">
        <v>58</v>
      </c>
      <c r="E186" s="381">
        <v>243710</v>
      </c>
      <c r="F186" s="392" t="s">
        <v>2933</v>
      </c>
      <c r="G186" s="392"/>
      <c r="H186" s="392" t="s">
        <v>2939</v>
      </c>
      <c r="I186" s="392" t="s">
        <v>2940</v>
      </c>
      <c r="J186" s="392" t="s">
        <v>2941</v>
      </c>
      <c r="K186" s="392"/>
      <c r="L186" s="392"/>
      <c r="M186" s="392"/>
      <c r="T186" s="483">
        <v>1</v>
      </c>
      <c r="U186" s="354"/>
      <c r="V186" s="354"/>
      <c r="W186" s="382">
        <v>174</v>
      </c>
      <c r="X186" s="383">
        <v>80</v>
      </c>
      <c r="Y186" s="384" t="s">
        <v>2759</v>
      </c>
      <c r="Z186" s="385">
        <v>18723</v>
      </c>
      <c r="AA186" s="384">
        <f>2021-1951+1</f>
        <v>71</v>
      </c>
      <c r="AB186" s="386" t="s">
        <v>2945</v>
      </c>
      <c r="AC186" s="355" t="s">
        <v>2761</v>
      </c>
      <c r="AD186" s="355" t="str">
        <f>登记表!B184</f>
        <v>2021-12-18日；</v>
      </c>
      <c r="AE186" s="355" t="str">
        <f>登记表!M184</f>
        <v>入院 第4次</v>
      </c>
      <c r="AF186" s="359" t="str">
        <f>登记表!N184</f>
        <v>ZS1E-Z ID#000164</v>
      </c>
      <c r="AH186" s="387"/>
      <c r="AX186" s="387"/>
      <c r="CI186" s="391" t="s">
        <v>2938</v>
      </c>
    </row>
    <row r="187" spans="3:87" ht="16.5" customHeight="1" thickBot="1">
      <c r="C187" s="434">
        <v>193</v>
      </c>
      <c r="D187" s="337" t="s">
        <v>58</v>
      </c>
      <c r="E187" s="381">
        <v>243710</v>
      </c>
      <c r="F187" s="392" t="s">
        <v>2933</v>
      </c>
      <c r="G187" s="392"/>
      <c r="H187" s="392" t="s">
        <v>2939</v>
      </c>
      <c r="I187" s="392" t="s">
        <v>2940</v>
      </c>
      <c r="J187" s="392" t="s">
        <v>2941</v>
      </c>
      <c r="K187" s="392"/>
      <c r="L187" s="392"/>
      <c r="M187" s="392"/>
      <c r="T187" s="484">
        <v>1</v>
      </c>
      <c r="U187" s="354"/>
      <c r="V187" s="354"/>
      <c r="W187" s="382">
        <v>174</v>
      </c>
      <c r="X187" s="383">
        <v>80</v>
      </c>
      <c r="Y187" s="384" t="s">
        <v>2759</v>
      </c>
      <c r="Z187" s="385">
        <v>18723</v>
      </c>
      <c r="AA187" s="384">
        <f>2021-1951+1</f>
        <v>71</v>
      </c>
      <c r="AB187" s="386" t="s">
        <v>2946</v>
      </c>
      <c r="AC187" s="355" t="s">
        <v>2761</v>
      </c>
      <c r="AD187" s="355" t="str">
        <f>登记表!B188</f>
        <v>2021-12-19日；</v>
      </c>
      <c r="AE187" s="355" t="str">
        <f>登记表!M188</f>
        <v>入院 第5次</v>
      </c>
      <c r="AF187" s="359" t="str">
        <f>登记表!N188</f>
        <v>ZS1E-Z ID#000170</v>
      </c>
      <c r="AH187" s="387"/>
      <c r="AX187" s="387"/>
      <c r="CI187" s="391" t="s">
        <v>2938</v>
      </c>
    </row>
    <row r="188" spans="3:87" ht="25.5" customHeight="1">
      <c r="C188" s="437">
        <v>350</v>
      </c>
      <c r="D188" s="438" t="s">
        <v>48</v>
      </c>
      <c r="E188" s="381">
        <v>244820</v>
      </c>
      <c r="F188" s="408" t="s">
        <v>2947</v>
      </c>
      <c r="G188" s="354"/>
      <c r="H188" s="354"/>
      <c r="I188" s="354" t="s">
        <v>2948</v>
      </c>
      <c r="J188" s="354" t="s">
        <v>2949</v>
      </c>
      <c r="K188" s="354"/>
      <c r="L188" s="354"/>
      <c r="M188" s="354"/>
      <c r="U188" s="486">
        <v>1</v>
      </c>
      <c r="V188" s="354"/>
      <c r="W188" s="382">
        <v>156</v>
      </c>
      <c r="X188" s="383">
        <v>49</v>
      </c>
      <c r="Y188" s="384" t="s">
        <v>2786</v>
      </c>
      <c r="Z188" s="385">
        <v>25610</v>
      </c>
      <c r="AA188" s="384">
        <f>2021-1970+1</f>
        <v>52</v>
      </c>
      <c r="AB188" s="386" t="s">
        <v>2760</v>
      </c>
      <c r="AC188" s="355" t="s">
        <v>2761</v>
      </c>
      <c r="AD188" s="355" t="str">
        <f>登记表!B75</f>
        <v>2021-12-4日， 11:20AM</v>
      </c>
      <c r="AE188" s="355" t="str">
        <f>登记表!M75</f>
        <v>入院第1次</v>
      </c>
      <c r="AF188" s="359" t="str">
        <f>登记表!N75</f>
        <v>ZS1E-Z ID#000082</v>
      </c>
      <c r="AH188" s="387">
        <v>44533</v>
      </c>
      <c r="AI188" s="355" t="s">
        <v>2950</v>
      </c>
      <c r="AJ188" s="355" t="s">
        <v>2950</v>
      </c>
      <c r="AK188" s="355" t="s">
        <v>2950</v>
      </c>
      <c r="AL188" s="355" t="s">
        <v>2950</v>
      </c>
      <c r="AM188" s="355" t="s">
        <v>2950</v>
      </c>
      <c r="AN188" s="355" t="s">
        <v>2950</v>
      </c>
      <c r="BI188" s="387">
        <v>44533</v>
      </c>
      <c r="BJ188" s="355" t="s">
        <v>2950</v>
      </c>
      <c r="BK188" s="355" t="s">
        <v>2950</v>
      </c>
      <c r="BL188" s="355" t="s">
        <v>2950</v>
      </c>
      <c r="BM188" s="355" t="s">
        <v>2950</v>
      </c>
      <c r="BN188" s="355" t="s">
        <v>2950</v>
      </c>
      <c r="BO188" s="355" t="s">
        <v>2950</v>
      </c>
      <c r="BP188" s="355" t="s">
        <v>2950</v>
      </c>
      <c r="CD188" s="389" t="s">
        <v>1951</v>
      </c>
      <c r="CE188" s="390" t="s">
        <v>2951</v>
      </c>
      <c r="CI188" s="355" t="s">
        <v>2952</v>
      </c>
    </row>
    <row r="189" spans="3:87" ht="17.25" customHeight="1">
      <c r="C189" s="437">
        <v>350</v>
      </c>
      <c r="D189" s="438" t="s">
        <v>48</v>
      </c>
      <c r="E189" s="381">
        <v>244820</v>
      </c>
      <c r="F189" s="408" t="s">
        <v>2947</v>
      </c>
      <c r="G189" s="354"/>
      <c r="H189" s="354"/>
      <c r="I189" s="354" t="s">
        <v>2953</v>
      </c>
      <c r="J189" s="354" t="s">
        <v>2706</v>
      </c>
      <c r="K189" s="354"/>
      <c r="L189" s="354"/>
      <c r="M189" s="354"/>
      <c r="U189" s="487">
        <v>1</v>
      </c>
      <c r="V189" s="354"/>
      <c r="W189" s="382">
        <v>156</v>
      </c>
      <c r="X189" s="383">
        <v>49</v>
      </c>
      <c r="Y189" s="384" t="s">
        <v>2786</v>
      </c>
      <c r="Z189" s="385">
        <v>25610</v>
      </c>
      <c r="AA189" s="384">
        <f t="shared" ref="AA189:AA191" si="9">2021-1970+1</f>
        <v>52</v>
      </c>
      <c r="AB189" s="386" t="s">
        <v>2760</v>
      </c>
      <c r="AC189" s="355" t="s">
        <v>2761</v>
      </c>
      <c r="AD189" s="355" t="str">
        <f>登记表!B93</f>
        <v>2021-12-6日， 11:30AM</v>
      </c>
      <c r="AE189" s="355" t="str">
        <f>登记表!M93</f>
        <v>入院第3天第2次</v>
      </c>
      <c r="AF189" s="393" t="str">
        <f>登记表!N93</f>
        <v>ZS1E-Z ID#000100</v>
      </c>
      <c r="AG189" s="394" t="s">
        <v>2954</v>
      </c>
      <c r="AH189" s="387"/>
      <c r="BI189" s="387"/>
      <c r="CI189" s="355" t="s">
        <v>2952</v>
      </c>
    </row>
    <row r="190" spans="3:87" ht="17.25" customHeight="1">
      <c r="C190" s="437">
        <v>350</v>
      </c>
      <c r="D190" s="438" t="s">
        <v>48</v>
      </c>
      <c r="E190" s="381">
        <v>244820</v>
      </c>
      <c r="F190" s="408" t="s">
        <v>2947</v>
      </c>
      <c r="G190" s="354"/>
      <c r="H190" s="354"/>
      <c r="I190" s="354" t="s">
        <v>2953</v>
      </c>
      <c r="J190" s="354" t="s">
        <v>2706</v>
      </c>
      <c r="K190" s="354"/>
      <c r="L190" s="354"/>
      <c r="M190" s="354"/>
      <c r="U190" s="487">
        <v>1</v>
      </c>
      <c r="V190" s="354"/>
      <c r="W190" s="382">
        <v>156</v>
      </c>
      <c r="X190" s="383">
        <v>49</v>
      </c>
      <c r="Y190" s="384" t="s">
        <v>2786</v>
      </c>
      <c r="Z190" s="385">
        <v>25610</v>
      </c>
      <c r="AA190" s="384">
        <f t="shared" si="9"/>
        <v>52</v>
      </c>
      <c r="AB190" s="386" t="s">
        <v>2760</v>
      </c>
      <c r="AC190" s="355" t="s">
        <v>2761</v>
      </c>
      <c r="AD190" s="355" t="str">
        <f>登记表!B104</f>
        <v>2021-12-7日， 7:20AM</v>
      </c>
      <c r="AE190" s="355" t="str">
        <f>登记表!M104</f>
        <v>入院第3天第3次</v>
      </c>
      <c r="AF190" s="359" t="str">
        <f>登记表!N104</f>
        <v>ZS1E-Z ID#000046</v>
      </c>
      <c r="AH190" s="387"/>
      <c r="BI190" s="387"/>
      <c r="CI190" s="355" t="s">
        <v>2952</v>
      </c>
    </row>
    <row r="191" spans="3:87" ht="17.25" customHeight="1">
      <c r="C191" s="437">
        <v>350</v>
      </c>
      <c r="D191" s="438" t="s">
        <v>48</v>
      </c>
      <c r="E191" s="381">
        <v>244820</v>
      </c>
      <c r="F191" s="408" t="s">
        <v>2947</v>
      </c>
      <c r="G191" s="354"/>
      <c r="H191" s="354"/>
      <c r="I191" s="354" t="s">
        <v>2953</v>
      </c>
      <c r="J191" s="354" t="s">
        <v>2706</v>
      </c>
      <c r="K191" s="354"/>
      <c r="L191" s="354"/>
      <c r="M191" s="354"/>
      <c r="U191" s="487">
        <v>1</v>
      </c>
      <c r="V191" s="354"/>
      <c r="W191" s="382">
        <v>156</v>
      </c>
      <c r="X191" s="383">
        <v>49</v>
      </c>
      <c r="Y191" s="384" t="s">
        <v>2786</v>
      </c>
      <c r="Z191" s="385">
        <v>25610</v>
      </c>
      <c r="AA191" s="384">
        <f t="shared" si="9"/>
        <v>52</v>
      </c>
      <c r="AB191" s="386" t="s">
        <v>2760</v>
      </c>
      <c r="AC191" s="355" t="s">
        <v>2761</v>
      </c>
      <c r="AD191" s="355" t="str">
        <f>登记表!B115</f>
        <v>2021-12-8日， 11:50AM</v>
      </c>
      <c r="AE191" s="355" t="str">
        <f>登记表!M115</f>
        <v>入院第4天第4次</v>
      </c>
      <c r="AF191" s="359" t="str">
        <f>登记表!N115</f>
        <v>ZS1E-Z ID#000055</v>
      </c>
      <c r="AH191" s="387"/>
      <c r="BI191" s="387"/>
      <c r="CI191" s="355" t="s">
        <v>2952</v>
      </c>
    </row>
    <row r="192" spans="3:87" ht="16.5" customHeight="1">
      <c r="C192" s="434">
        <v>357</v>
      </c>
      <c r="D192" s="337" t="s">
        <v>81</v>
      </c>
      <c r="E192" s="354">
        <f>患者住院序列!F48</f>
        <v>243608</v>
      </c>
      <c r="F192" s="408" t="s">
        <v>2955</v>
      </c>
      <c r="G192" s="354"/>
      <c r="H192" s="354"/>
      <c r="I192" s="408" t="s">
        <v>2814</v>
      </c>
      <c r="J192" s="408" t="s">
        <v>2706</v>
      </c>
      <c r="K192" s="408"/>
      <c r="L192" s="408"/>
      <c r="M192" s="408"/>
      <c r="U192" s="487">
        <v>1</v>
      </c>
      <c r="V192" s="354"/>
      <c r="W192" s="382">
        <v>166</v>
      </c>
      <c r="X192" s="383">
        <v>74</v>
      </c>
      <c r="Y192" s="384" t="s">
        <v>2759</v>
      </c>
      <c r="Z192" s="385">
        <v>21514</v>
      </c>
      <c r="AA192" s="384">
        <f t="shared" ref="AA192:AA198" si="10">2021-1958+1</f>
        <v>64</v>
      </c>
      <c r="AB192" s="386" t="s">
        <v>2956</v>
      </c>
      <c r="AC192" s="355" t="s">
        <v>2761</v>
      </c>
      <c r="AD192" s="355" t="str">
        <f>登记表!B293</f>
        <v>2022/1/4 日</v>
      </c>
      <c r="AE192" s="355" t="str">
        <f>登记表!K293</f>
        <v>yes，第1次</v>
      </c>
      <c r="AF192" s="359" t="str">
        <f>登记表!N293</f>
        <v>ZS1E-Z ID#000249</v>
      </c>
      <c r="AH192" s="387">
        <v>44564</v>
      </c>
      <c r="AI192" s="355" t="s">
        <v>2817</v>
      </c>
      <c r="AJ192" s="388" t="s">
        <v>2818</v>
      </c>
      <c r="AK192" s="355" t="s">
        <v>2817</v>
      </c>
      <c r="AL192" s="355" t="s">
        <v>2817</v>
      </c>
      <c r="AM192" s="388" t="s">
        <v>2818</v>
      </c>
      <c r="AN192" s="355" t="s">
        <v>2817</v>
      </c>
      <c r="AX192" s="387">
        <v>44564</v>
      </c>
      <c r="AY192" s="355" t="s">
        <v>2817</v>
      </c>
      <c r="AZ192" s="355" t="s">
        <v>2817</v>
      </c>
      <c r="BA192" s="388" t="s">
        <v>2818</v>
      </c>
      <c r="BB192" s="355" t="s">
        <v>2817</v>
      </c>
      <c r="BC192" s="388" t="s">
        <v>2818</v>
      </c>
      <c r="BD192" s="355" t="s">
        <v>2817</v>
      </c>
      <c r="BE192" s="355" t="s">
        <v>2817</v>
      </c>
      <c r="BF192" s="355" t="s">
        <v>2817</v>
      </c>
      <c r="BG192" s="355" t="s">
        <v>2817</v>
      </c>
      <c r="CD192" s="389" t="s">
        <v>1965</v>
      </c>
      <c r="CE192" s="390" t="s">
        <v>2957</v>
      </c>
      <c r="CI192" s="391" t="s">
        <v>2958</v>
      </c>
    </row>
    <row r="193" spans="3:87" ht="16.5" customHeight="1">
      <c r="C193" s="434">
        <v>357</v>
      </c>
      <c r="D193" s="337" t="s">
        <v>81</v>
      </c>
      <c r="E193" s="354">
        <v>243608</v>
      </c>
      <c r="F193" s="408" t="s">
        <v>2955</v>
      </c>
      <c r="G193" s="354"/>
      <c r="H193" s="354"/>
      <c r="I193" s="408" t="s">
        <v>2814</v>
      </c>
      <c r="J193" s="408" t="s">
        <v>2706</v>
      </c>
      <c r="K193" s="408"/>
      <c r="L193" s="408"/>
      <c r="M193" s="408"/>
      <c r="U193" s="487">
        <v>1</v>
      </c>
      <c r="V193" s="354"/>
      <c r="W193" s="382">
        <v>166</v>
      </c>
      <c r="X193" s="383">
        <v>74</v>
      </c>
      <c r="Y193" s="384" t="s">
        <v>2759</v>
      </c>
      <c r="Z193" s="385">
        <v>21514</v>
      </c>
      <c r="AA193" s="384">
        <f t="shared" si="10"/>
        <v>64</v>
      </c>
      <c r="AB193" s="386" t="s">
        <v>2959</v>
      </c>
      <c r="AC193" s="355" t="s">
        <v>2761</v>
      </c>
      <c r="AD193" s="355" t="str">
        <f>登记表!B298</f>
        <v>2022/1/5 日</v>
      </c>
      <c r="AE193" s="355" t="str">
        <f>登记表!K298</f>
        <v>yes，第2次</v>
      </c>
      <c r="AF193" s="359" t="str">
        <f>登记表!N298</f>
        <v>ZS1E-M ID#000098</v>
      </c>
      <c r="AH193" s="387"/>
      <c r="AJ193" s="388"/>
      <c r="AM193" s="388"/>
      <c r="AX193" s="387"/>
      <c r="BA193" s="388"/>
      <c r="BC193" s="388"/>
      <c r="CI193" s="391" t="s">
        <v>2958</v>
      </c>
    </row>
    <row r="194" spans="3:87" ht="16.5" customHeight="1">
      <c r="C194" s="434">
        <v>357</v>
      </c>
      <c r="D194" s="337" t="s">
        <v>81</v>
      </c>
      <c r="E194" s="354">
        <v>243608</v>
      </c>
      <c r="F194" s="408" t="s">
        <v>2955</v>
      </c>
      <c r="G194" s="354"/>
      <c r="H194" s="354"/>
      <c r="I194" s="408" t="s">
        <v>2814</v>
      </c>
      <c r="J194" s="408" t="s">
        <v>2706</v>
      </c>
      <c r="K194" s="408"/>
      <c r="L194" s="408"/>
      <c r="M194" s="408"/>
      <c r="U194" s="487">
        <v>1</v>
      </c>
      <c r="V194" s="354"/>
      <c r="W194" s="382">
        <v>166</v>
      </c>
      <c r="X194" s="383">
        <v>74</v>
      </c>
      <c r="Y194" s="384" t="s">
        <v>2759</v>
      </c>
      <c r="Z194" s="385">
        <v>21514</v>
      </c>
      <c r="AA194" s="384">
        <f t="shared" si="10"/>
        <v>64</v>
      </c>
      <c r="AB194" s="386" t="s">
        <v>2960</v>
      </c>
      <c r="AC194" s="355" t="s">
        <v>2761</v>
      </c>
      <c r="AD194" s="355" t="str">
        <f>登记表!B303</f>
        <v>2022/1/6日</v>
      </c>
      <c r="AE194" s="355" t="str">
        <f>登记表!K303</f>
        <v>yes，第3次</v>
      </c>
      <c r="AF194" s="359" t="str">
        <f>登记表!N303</f>
        <v>ZS1E-Z ID#000130</v>
      </c>
      <c r="AH194" s="387"/>
      <c r="AJ194" s="388"/>
      <c r="AM194" s="388"/>
      <c r="AX194" s="387"/>
      <c r="BA194" s="388"/>
      <c r="BC194" s="388"/>
      <c r="CI194" s="391" t="s">
        <v>2958</v>
      </c>
    </row>
    <row r="195" spans="3:87" ht="16.5" customHeight="1">
      <c r="C195" s="434">
        <v>357</v>
      </c>
      <c r="D195" s="337" t="s">
        <v>81</v>
      </c>
      <c r="E195" s="354">
        <v>243608</v>
      </c>
      <c r="F195" s="408" t="s">
        <v>2955</v>
      </c>
      <c r="G195" s="354"/>
      <c r="H195" s="354"/>
      <c r="I195" s="408" t="s">
        <v>2814</v>
      </c>
      <c r="J195" s="408" t="s">
        <v>2706</v>
      </c>
      <c r="K195" s="408"/>
      <c r="L195" s="408"/>
      <c r="M195" s="408"/>
      <c r="U195" s="487">
        <v>1</v>
      </c>
      <c r="V195" s="354"/>
      <c r="W195" s="382">
        <v>166</v>
      </c>
      <c r="X195" s="383">
        <v>74</v>
      </c>
      <c r="Y195" s="384" t="s">
        <v>2759</v>
      </c>
      <c r="Z195" s="385">
        <v>21514</v>
      </c>
      <c r="AA195" s="384">
        <f t="shared" si="10"/>
        <v>64</v>
      </c>
      <c r="AB195" s="386" t="s">
        <v>2961</v>
      </c>
      <c r="AC195" s="355" t="s">
        <v>2761</v>
      </c>
      <c r="AD195" s="355" t="str">
        <f>登记表!B312</f>
        <v>2022/1/7日</v>
      </c>
      <c r="AE195" s="355" t="str">
        <f>登记表!K312</f>
        <v>yes，第4次</v>
      </c>
      <c r="AF195" s="359" t="str">
        <f>登记表!N312</f>
        <v>ZS1E-Z ID#000226</v>
      </c>
      <c r="AH195" s="387"/>
      <c r="AJ195" s="388"/>
      <c r="AM195" s="388"/>
      <c r="AX195" s="387"/>
      <c r="BA195" s="388"/>
      <c r="BC195" s="388"/>
      <c r="CI195" s="391" t="s">
        <v>2958</v>
      </c>
    </row>
    <row r="196" spans="3:87" ht="16.5" customHeight="1">
      <c r="C196" s="434">
        <v>357</v>
      </c>
      <c r="D196" s="337" t="s">
        <v>81</v>
      </c>
      <c r="E196" s="354">
        <v>243608</v>
      </c>
      <c r="F196" s="408" t="s">
        <v>2955</v>
      </c>
      <c r="G196" s="354"/>
      <c r="H196" s="354"/>
      <c r="I196" s="408" t="s">
        <v>2814</v>
      </c>
      <c r="J196" s="408" t="s">
        <v>2706</v>
      </c>
      <c r="K196" s="408"/>
      <c r="L196" s="408"/>
      <c r="M196" s="408"/>
      <c r="U196" s="487">
        <v>1</v>
      </c>
      <c r="V196" s="354"/>
      <c r="W196" s="382">
        <v>166</v>
      </c>
      <c r="X196" s="383">
        <v>74</v>
      </c>
      <c r="Y196" s="384" t="s">
        <v>2759</v>
      </c>
      <c r="Z196" s="385">
        <v>21514</v>
      </c>
      <c r="AA196" s="384">
        <f t="shared" si="10"/>
        <v>64</v>
      </c>
      <c r="AB196" s="386" t="s">
        <v>2962</v>
      </c>
      <c r="AC196" s="355" t="s">
        <v>2761</v>
      </c>
      <c r="AD196" s="355" t="str">
        <f>登记表!B317</f>
        <v>2022/1/8日</v>
      </c>
      <c r="AE196" s="355" t="str">
        <f>登记表!K317</f>
        <v>yes，第5次</v>
      </c>
      <c r="AF196" s="359" t="str">
        <f>登记表!N317</f>
        <v>ZS1E-Z ID#000231</v>
      </c>
      <c r="AH196" s="387"/>
      <c r="AJ196" s="388"/>
      <c r="AM196" s="388"/>
      <c r="AX196" s="387"/>
      <c r="BA196" s="388"/>
      <c r="BC196" s="388"/>
      <c r="CI196" s="391" t="s">
        <v>2958</v>
      </c>
    </row>
    <row r="197" spans="3:87" ht="16.5" customHeight="1">
      <c r="C197" s="434">
        <v>357</v>
      </c>
      <c r="D197" s="337" t="s">
        <v>81</v>
      </c>
      <c r="E197" s="354">
        <v>243608</v>
      </c>
      <c r="F197" s="408" t="s">
        <v>2955</v>
      </c>
      <c r="G197" s="354"/>
      <c r="H197" s="354"/>
      <c r="I197" s="408" t="s">
        <v>2814</v>
      </c>
      <c r="J197" s="408" t="s">
        <v>2706</v>
      </c>
      <c r="K197" s="408"/>
      <c r="L197" s="408"/>
      <c r="M197" s="408"/>
      <c r="U197" s="487">
        <v>1</v>
      </c>
      <c r="V197" s="354"/>
      <c r="W197" s="382">
        <v>166</v>
      </c>
      <c r="X197" s="383">
        <v>74</v>
      </c>
      <c r="Y197" s="384" t="s">
        <v>2759</v>
      </c>
      <c r="Z197" s="385">
        <v>21514</v>
      </c>
      <c r="AA197" s="384">
        <f t="shared" si="10"/>
        <v>64</v>
      </c>
      <c r="AB197" s="386" t="s">
        <v>2963</v>
      </c>
      <c r="AC197" s="355" t="s">
        <v>2761</v>
      </c>
      <c r="AD197" s="355" t="str">
        <f>登记表!B324</f>
        <v>2022/1/9日</v>
      </c>
      <c r="AE197" s="355" t="str">
        <f>登记表!K324</f>
        <v>yes，第6次</v>
      </c>
      <c r="AF197" s="359" t="str">
        <f>登记表!N324</f>
        <v>ZS1E-Z ID#000228</v>
      </c>
      <c r="AH197" s="387"/>
      <c r="AJ197" s="388"/>
      <c r="AM197" s="388"/>
      <c r="AX197" s="387"/>
      <c r="BA197" s="388"/>
      <c r="BC197" s="388"/>
      <c r="CI197" s="391" t="s">
        <v>2958</v>
      </c>
    </row>
    <row r="198" spans="3:87" ht="16.5" customHeight="1">
      <c r="C198" s="434">
        <v>357</v>
      </c>
      <c r="D198" s="337" t="s">
        <v>81</v>
      </c>
      <c r="E198" s="354">
        <v>243608</v>
      </c>
      <c r="F198" s="408" t="s">
        <v>2955</v>
      </c>
      <c r="G198" s="354"/>
      <c r="H198" s="354"/>
      <c r="I198" s="408" t="s">
        <v>2814</v>
      </c>
      <c r="J198" s="408" t="s">
        <v>2706</v>
      </c>
      <c r="K198" s="408"/>
      <c r="L198" s="408"/>
      <c r="M198" s="408"/>
      <c r="U198" s="487">
        <v>1</v>
      </c>
      <c r="V198" s="354"/>
      <c r="W198" s="382">
        <v>166</v>
      </c>
      <c r="X198" s="383">
        <v>74</v>
      </c>
      <c r="Y198" s="384" t="s">
        <v>2759</v>
      </c>
      <c r="Z198" s="385">
        <v>21514</v>
      </c>
      <c r="AA198" s="384">
        <f t="shared" si="10"/>
        <v>64</v>
      </c>
      <c r="AB198" s="386" t="s">
        <v>2964</v>
      </c>
      <c r="AC198" s="355" t="s">
        <v>2761</v>
      </c>
      <c r="AD198" s="355" t="str">
        <f>登记表!B339</f>
        <v>2021.1.10-上午11:12</v>
      </c>
      <c r="AE198" s="355" t="str">
        <f>登记表!K339</f>
        <v>yes，第7次</v>
      </c>
      <c r="AF198" s="359" t="str">
        <f>登记表!N339</f>
        <v>ZS1E-Z ID#000240</v>
      </c>
      <c r="AH198" s="387"/>
      <c r="AJ198" s="388"/>
      <c r="AM198" s="388"/>
      <c r="AX198" s="387"/>
      <c r="BA198" s="388"/>
      <c r="BC198" s="388"/>
      <c r="CI198" s="391" t="s">
        <v>2958</v>
      </c>
    </row>
    <row r="199" spans="3:87" ht="36" customHeight="1">
      <c r="C199" s="434">
        <v>390</v>
      </c>
      <c r="D199" s="337" t="s">
        <v>93</v>
      </c>
      <c r="E199" s="381">
        <f>患者住院序列!F58</f>
        <v>246128</v>
      </c>
      <c r="F199" s="408" t="s">
        <v>2955</v>
      </c>
      <c r="H199" s="354"/>
      <c r="I199" s="354" t="s">
        <v>2953</v>
      </c>
      <c r="J199" s="354" t="s">
        <v>2965</v>
      </c>
      <c r="K199" s="354"/>
      <c r="L199" s="354"/>
      <c r="M199" s="354"/>
      <c r="U199" s="487">
        <v>1</v>
      </c>
      <c r="V199" s="354"/>
      <c r="W199" s="382">
        <v>152</v>
      </c>
      <c r="X199" s="383">
        <v>52</v>
      </c>
      <c r="Y199" s="384" t="s">
        <v>2786</v>
      </c>
      <c r="Z199" s="385">
        <v>22734</v>
      </c>
      <c r="AA199" s="384">
        <f>2021-1962+1</f>
        <v>60</v>
      </c>
      <c r="AB199" s="386" t="s">
        <v>2760</v>
      </c>
      <c r="AC199" s="355" t="s">
        <v>2761</v>
      </c>
      <c r="AD199" s="355" t="str">
        <f>登记表!B354</f>
        <v xml:space="preserve">2022-1-12， 16:10PM </v>
      </c>
      <c r="AE199" s="355" t="str">
        <f>登记表!K354</f>
        <v>yes，第1次</v>
      </c>
      <c r="AF199" s="359" t="str">
        <f>登记表!N354</f>
        <v>ZS1E-Z ID#000297</v>
      </c>
      <c r="AH199" s="387">
        <v>44572</v>
      </c>
      <c r="AI199" s="355" t="s">
        <v>2817</v>
      </c>
      <c r="AJ199" s="355" t="s">
        <v>2817</v>
      </c>
      <c r="AK199" s="355" t="s">
        <v>2817</v>
      </c>
      <c r="AL199" s="388" t="s">
        <v>2818</v>
      </c>
      <c r="AM199" s="355" t="s">
        <v>2817</v>
      </c>
      <c r="AN199" s="355" t="s">
        <v>2817</v>
      </c>
      <c r="BI199" s="387">
        <v>44572</v>
      </c>
      <c r="BJ199" s="355" t="s">
        <v>2817</v>
      </c>
      <c r="BK199" s="355" t="s">
        <v>2817</v>
      </c>
      <c r="BL199" s="355" t="s">
        <v>2817</v>
      </c>
      <c r="BM199" s="355" t="s">
        <v>2817</v>
      </c>
      <c r="BN199" s="355" t="s">
        <v>2817</v>
      </c>
      <c r="BO199" s="355" t="s">
        <v>2817</v>
      </c>
      <c r="BP199" s="355" t="s">
        <v>2817</v>
      </c>
      <c r="CD199" s="389" t="s">
        <v>1966</v>
      </c>
      <c r="CE199" s="390" t="s">
        <v>2966</v>
      </c>
      <c r="CI199" s="391" t="s">
        <v>2967</v>
      </c>
    </row>
    <row r="200" spans="3:87" ht="16.5" customHeight="1">
      <c r="C200" s="434">
        <v>390</v>
      </c>
      <c r="D200" s="337" t="s">
        <v>93</v>
      </c>
      <c r="E200" s="354">
        <v>246128</v>
      </c>
      <c r="F200" s="408" t="s">
        <v>2955</v>
      </c>
      <c r="H200" s="354"/>
      <c r="I200" s="354" t="s">
        <v>2968</v>
      </c>
      <c r="J200" s="354" t="s">
        <v>1923</v>
      </c>
      <c r="K200" s="354"/>
      <c r="L200" s="354"/>
      <c r="M200" s="354"/>
      <c r="U200" s="487">
        <v>1</v>
      </c>
      <c r="V200" s="354"/>
      <c r="W200" s="382">
        <v>152</v>
      </c>
      <c r="X200" s="383">
        <v>52</v>
      </c>
      <c r="Y200" s="384" t="s">
        <v>2786</v>
      </c>
      <c r="Z200" s="385">
        <v>22734</v>
      </c>
      <c r="AA200" s="384">
        <f>2021-1962+1</f>
        <v>60</v>
      </c>
      <c r="AB200" s="386" t="s">
        <v>2760</v>
      </c>
      <c r="AC200" s="355" t="s">
        <v>2761</v>
      </c>
      <c r="AD200" s="355" t="str">
        <f>登记表!B366</f>
        <v>2022/1/13日</v>
      </c>
      <c r="AE200" s="355" t="str">
        <f>登记表!K366</f>
        <v>yes，第2次</v>
      </c>
      <c r="AF200" s="359" t="str">
        <f>登记表!N366</f>
        <v>ZS1E-Z ID#000262</v>
      </c>
      <c r="AH200" s="387"/>
      <c r="AL200" s="388"/>
      <c r="BI200" s="387"/>
      <c r="CI200" s="391" t="s">
        <v>2967</v>
      </c>
    </row>
    <row r="201" spans="3:87" ht="16.5" customHeight="1" thickBot="1">
      <c r="C201" s="434">
        <v>390</v>
      </c>
      <c r="D201" s="337" t="s">
        <v>93</v>
      </c>
      <c r="E201" s="354">
        <v>246128</v>
      </c>
      <c r="F201" s="408" t="s">
        <v>2955</v>
      </c>
      <c r="H201" s="354"/>
      <c r="I201" s="354" t="s">
        <v>2968</v>
      </c>
      <c r="J201" s="354" t="s">
        <v>1923</v>
      </c>
      <c r="K201" s="354"/>
      <c r="L201" s="354"/>
      <c r="M201" s="354"/>
      <c r="U201" s="488">
        <v>1</v>
      </c>
      <c r="V201" s="354"/>
      <c r="W201" s="382">
        <v>152</v>
      </c>
      <c r="X201" s="383">
        <v>52</v>
      </c>
      <c r="Y201" s="384" t="s">
        <v>2786</v>
      </c>
      <c r="Z201" s="385">
        <v>22734</v>
      </c>
      <c r="AA201" s="384">
        <f>2021-1962+1</f>
        <v>60</v>
      </c>
      <c r="AB201" s="386" t="s">
        <v>2760</v>
      </c>
      <c r="AC201" s="355" t="s">
        <v>2761</v>
      </c>
      <c r="AD201" s="355" t="str">
        <f>登记表!B367</f>
        <v>2022/1/14日 11:05AM</v>
      </c>
      <c r="AE201" s="355" t="str">
        <f>登记表!K367</f>
        <v>yes，第3次</v>
      </c>
      <c r="AF201" s="359" t="str">
        <f>登记表!N367</f>
        <v>ZS1E-Z ID#000340</v>
      </c>
      <c r="AH201" s="387"/>
      <c r="AL201" s="388"/>
      <c r="BI201" s="387"/>
      <c r="CI201" s="391" t="s">
        <v>2967</v>
      </c>
    </row>
    <row r="202" spans="3:87" ht="17" thickBot="1"/>
    <row r="203" spans="3:87" ht="33" thickBot="1">
      <c r="C203" s="441">
        <v>197</v>
      </c>
      <c r="D203" s="442" t="s">
        <v>1925</v>
      </c>
      <c r="E203" s="410">
        <v>235378</v>
      </c>
      <c r="F203" s="409" t="s">
        <v>2969</v>
      </c>
      <c r="H203" s="392" t="s">
        <v>2970</v>
      </c>
      <c r="I203" s="355" t="s">
        <v>2971</v>
      </c>
      <c r="N203" s="355"/>
      <c r="O203" s="355"/>
      <c r="P203" s="355"/>
      <c r="Q203" s="355"/>
      <c r="R203" s="398"/>
      <c r="S203" s="355"/>
      <c r="T203" s="355"/>
      <c r="U203" s="355"/>
      <c r="V203" s="479"/>
      <c r="W203" s="382">
        <v>153</v>
      </c>
      <c r="X203" s="383">
        <v>57</v>
      </c>
      <c r="Y203" s="384" t="s">
        <v>2786</v>
      </c>
      <c r="Z203" s="385">
        <v>23257</v>
      </c>
      <c r="AA203" s="384">
        <f>2021-1963+1</f>
        <v>59</v>
      </c>
      <c r="AB203" s="386" t="s">
        <v>2760</v>
      </c>
      <c r="AC203" s="355" t="s">
        <v>2761</v>
      </c>
      <c r="AD203" s="355" t="s">
        <v>2972</v>
      </c>
      <c r="AE203" s="355" t="s">
        <v>2973</v>
      </c>
      <c r="AF203" s="359" t="s">
        <v>204</v>
      </c>
      <c r="AG203" s="411" t="s">
        <v>2974</v>
      </c>
      <c r="AH203" s="404"/>
      <c r="AI203" s="404"/>
      <c r="AJ203" s="404"/>
      <c r="AK203" s="404"/>
      <c r="AL203" s="404"/>
      <c r="AM203" s="404"/>
      <c r="AN203" s="404"/>
      <c r="AO203" s="404"/>
      <c r="AP203" s="404"/>
      <c r="AQ203" s="404"/>
      <c r="AR203" s="404"/>
      <c r="AS203" s="404"/>
      <c r="AT203" s="404"/>
      <c r="AU203" s="404"/>
      <c r="AV203" s="404"/>
      <c r="CD203" s="389" t="s">
        <v>2975</v>
      </c>
      <c r="CI203" s="391" t="s">
        <v>2976</v>
      </c>
    </row>
    <row r="204" spans="3:87" ht="55" customHeight="1" thickBot="1">
      <c r="C204" s="437">
        <v>120</v>
      </c>
      <c r="D204" s="438" t="s">
        <v>10</v>
      </c>
      <c r="E204" s="381">
        <v>244227</v>
      </c>
      <c r="F204" s="392" t="s">
        <v>2977</v>
      </c>
      <c r="G204" s="354"/>
      <c r="H204" s="354"/>
      <c r="I204" s="392" t="s">
        <v>2978</v>
      </c>
      <c r="J204" s="392" t="s">
        <v>1921</v>
      </c>
      <c r="K204" s="392">
        <v>1</v>
      </c>
      <c r="L204" s="392"/>
      <c r="N204" s="355"/>
      <c r="O204" s="355"/>
      <c r="P204" s="355"/>
      <c r="Q204" s="355"/>
      <c r="R204" s="398"/>
      <c r="S204" s="355"/>
      <c r="T204" s="355"/>
      <c r="U204" s="355"/>
      <c r="V204" s="481"/>
      <c r="W204" s="382">
        <v>159</v>
      </c>
      <c r="X204" s="383">
        <v>45</v>
      </c>
      <c r="Y204" s="384" t="s">
        <v>2759</v>
      </c>
      <c r="Z204" s="385">
        <v>21904</v>
      </c>
      <c r="AA204" s="384">
        <f>2021-1959+1</f>
        <v>63</v>
      </c>
      <c r="AB204" s="386" t="s">
        <v>2979</v>
      </c>
      <c r="AC204" s="355" t="s">
        <v>2761</v>
      </c>
      <c r="AD204" s="355" t="str">
        <f>登记表!B9</f>
        <v>2021-11-18日， 12:39PM</v>
      </c>
      <c r="AE204" s="355" t="str">
        <f>登记表!M9</f>
        <v>术前</v>
      </c>
      <c r="AF204" s="359" t="str">
        <f>登记表!N9</f>
        <v>ZS1E-Z ID#000005</v>
      </c>
      <c r="AG204" s="411" t="s">
        <v>2974</v>
      </c>
      <c r="AH204" s="387">
        <v>44517</v>
      </c>
      <c r="AI204" s="355" t="s">
        <v>2765</v>
      </c>
      <c r="AJ204" s="355" t="s">
        <v>2765</v>
      </c>
      <c r="AK204" s="355" t="s">
        <v>2765</v>
      </c>
      <c r="AL204" s="355" t="s">
        <v>2765</v>
      </c>
      <c r="AM204" s="355" t="s">
        <v>2765</v>
      </c>
      <c r="AN204" s="355" t="s">
        <v>2765</v>
      </c>
      <c r="CD204" s="389" t="s">
        <v>1968</v>
      </c>
      <c r="CE204" s="390" t="s">
        <v>2980</v>
      </c>
      <c r="CI204" s="355" t="s">
        <v>2981</v>
      </c>
    </row>
    <row r="205" spans="3:87" ht="34">
      <c r="C205" s="443">
        <v>234</v>
      </c>
      <c r="D205" s="444" t="s">
        <v>85</v>
      </c>
      <c r="E205" s="354" t="s">
        <v>1927</v>
      </c>
      <c r="F205" s="412" t="s">
        <v>2982</v>
      </c>
      <c r="I205" s="413" t="s">
        <v>2983</v>
      </c>
      <c r="N205" s="345"/>
      <c r="O205" s="346"/>
      <c r="P205" s="341"/>
      <c r="Q205" s="341"/>
      <c r="R205" s="344"/>
      <c r="S205" s="342"/>
      <c r="T205" s="342"/>
      <c r="U205" s="347"/>
      <c r="V205" s="480"/>
      <c r="W205" s="414">
        <v>149</v>
      </c>
      <c r="X205" s="415">
        <v>50</v>
      </c>
      <c r="Y205" s="416" t="s">
        <v>2786</v>
      </c>
      <c r="Z205" s="417">
        <v>14642</v>
      </c>
      <c r="AA205" s="384">
        <f t="shared" ref="AA205:AA210" si="11">2021-1940+1</f>
        <v>82</v>
      </c>
      <c r="AB205" s="386" t="s">
        <v>2760</v>
      </c>
      <c r="AC205" s="355" t="s">
        <v>2761</v>
      </c>
      <c r="AD205" s="418" t="s">
        <v>2984</v>
      </c>
      <c r="AE205" s="418" t="s">
        <v>2985</v>
      </c>
      <c r="AF205" s="419" t="s">
        <v>1352</v>
      </c>
      <c r="AH205" s="387">
        <v>44569</v>
      </c>
      <c r="AI205" s="355" t="s">
        <v>2765</v>
      </c>
      <c r="AJ205" s="355" t="s">
        <v>2765</v>
      </c>
      <c r="AK205" s="355" t="s">
        <v>2765</v>
      </c>
      <c r="AL205" s="355" t="s">
        <v>2765</v>
      </c>
      <c r="AM205" s="355" t="s">
        <v>2765</v>
      </c>
      <c r="AN205" s="355" t="s">
        <v>2765</v>
      </c>
      <c r="BR205" s="387">
        <v>44569</v>
      </c>
      <c r="BS205" s="355" t="s">
        <v>2765</v>
      </c>
      <c r="BT205" s="355" t="s">
        <v>2765</v>
      </c>
      <c r="BU205" s="355" t="s">
        <v>2765</v>
      </c>
      <c r="BV205" s="355" t="s">
        <v>2765</v>
      </c>
      <c r="BW205" s="355" t="s">
        <v>2765</v>
      </c>
      <c r="BX205" s="355" t="s">
        <v>2765</v>
      </c>
      <c r="BY205" s="355" t="s">
        <v>2765</v>
      </c>
      <c r="BZ205" s="355">
        <v>132</v>
      </c>
      <c r="CA205" s="355">
        <v>22.1</v>
      </c>
      <c r="CD205" s="389" t="s">
        <v>1967</v>
      </c>
      <c r="CE205" s="390" t="s">
        <v>2986</v>
      </c>
      <c r="CI205" s="391" t="s">
        <v>2987</v>
      </c>
    </row>
    <row r="206" spans="3:87" ht="17">
      <c r="C206" s="443">
        <v>234</v>
      </c>
      <c r="D206" s="444" t="s">
        <v>85</v>
      </c>
      <c r="E206" s="354" t="s">
        <v>1927</v>
      </c>
      <c r="F206" s="412" t="s">
        <v>2982</v>
      </c>
      <c r="I206" s="413" t="s">
        <v>2983</v>
      </c>
      <c r="N206" s="345"/>
      <c r="O206" s="346"/>
      <c r="P206" s="341"/>
      <c r="Q206" s="341"/>
      <c r="R206" s="344"/>
      <c r="S206" s="342"/>
      <c r="T206" s="342"/>
      <c r="U206" s="347"/>
      <c r="V206" s="343"/>
      <c r="W206" s="414">
        <v>149</v>
      </c>
      <c r="X206" s="415">
        <v>50</v>
      </c>
      <c r="Y206" s="416" t="s">
        <v>2786</v>
      </c>
      <c r="Z206" s="417">
        <v>14642</v>
      </c>
      <c r="AA206" s="384">
        <f t="shared" si="11"/>
        <v>82</v>
      </c>
      <c r="AB206" s="386" t="s">
        <v>2760</v>
      </c>
      <c r="AC206" s="355" t="s">
        <v>2761</v>
      </c>
      <c r="AD206" s="418" t="s">
        <v>2988</v>
      </c>
      <c r="AE206" s="418" t="s">
        <v>2989</v>
      </c>
      <c r="AF206" s="419" t="s">
        <v>1424</v>
      </c>
      <c r="AH206" s="387">
        <v>44569</v>
      </c>
      <c r="AI206" s="355" t="s">
        <v>2765</v>
      </c>
      <c r="AJ206" s="355" t="s">
        <v>2765</v>
      </c>
      <c r="AK206" s="355" t="s">
        <v>2765</v>
      </c>
      <c r="AL206" s="355" t="s">
        <v>2765</v>
      </c>
      <c r="AM206" s="355" t="s">
        <v>2765</v>
      </c>
      <c r="AN206" s="355" t="s">
        <v>2765</v>
      </c>
      <c r="BR206" s="387">
        <v>44569</v>
      </c>
      <c r="BS206" s="355" t="s">
        <v>2765</v>
      </c>
      <c r="BT206" s="355" t="s">
        <v>2765</v>
      </c>
      <c r="BU206" s="355" t="s">
        <v>2765</v>
      </c>
      <c r="BV206" s="355" t="s">
        <v>2765</v>
      </c>
      <c r="BW206" s="355" t="s">
        <v>2765</v>
      </c>
      <c r="BX206" s="355" t="s">
        <v>2765</v>
      </c>
      <c r="BY206" s="355" t="s">
        <v>2765</v>
      </c>
      <c r="BZ206" s="355">
        <v>132</v>
      </c>
      <c r="CA206" s="355">
        <v>22.1</v>
      </c>
      <c r="CI206" s="391" t="s">
        <v>2987</v>
      </c>
    </row>
    <row r="207" spans="3:87" ht="17">
      <c r="C207" s="443">
        <v>234</v>
      </c>
      <c r="D207" s="444" t="s">
        <v>85</v>
      </c>
      <c r="E207" s="354" t="s">
        <v>1927</v>
      </c>
      <c r="F207" s="412" t="s">
        <v>2982</v>
      </c>
      <c r="I207" s="413" t="s">
        <v>2983</v>
      </c>
      <c r="N207" s="345"/>
      <c r="O207" s="346"/>
      <c r="P207" s="341"/>
      <c r="Q207" s="341"/>
      <c r="R207" s="344"/>
      <c r="S207" s="342"/>
      <c r="T207" s="342"/>
      <c r="U207" s="347"/>
      <c r="V207" s="343"/>
      <c r="W207" s="414">
        <v>149</v>
      </c>
      <c r="X207" s="415">
        <v>50</v>
      </c>
      <c r="Y207" s="416" t="s">
        <v>2786</v>
      </c>
      <c r="Z207" s="417">
        <v>14642</v>
      </c>
      <c r="AA207" s="384">
        <f t="shared" si="11"/>
        <v>82</v>
      </c>
      <c r="AB207" s="386" t="s">
        <v>2760</v>
      </c>
      <c r="AC207" s="355" t="s">
        <v>2761</v>
      </c>
      <c r="AD207" s="418" t="s">
        <v>2990</v>
      </c>
      <c r="AE207" s="418" t="s">
        <v>2991</v>
      </c>
      <c r="AF207" s="419" t="s">
        <v>1441</v>
      </c>
      <c r="AH207" s="387">
        <v>44569</v>
      </c>
      <c r="AI207" s="355" t="s">
        <v>2765</v>
      </c>
      <c r="AJ207" s="355" t="s">
        <v>2765</v>
      </c>
      <c r="AK207" s="355" t="s">
        <v>2765</v>
      </c>
      <c r="AL207" s="355" t="s">
        <v>2765</v>
      </c>
      <c r="AM207" s="355" t="s">
        <v>2765</v>
      </c>
      <c r="AN207" s="355" t="s">
        <v>2765</v>
      </c>
      <c r="BR207" s="387">
        <v>44569</v>
      </c>
      <c r="BS207" s="355" t="s">
        <v>2765</v>
      </c>
      <c r="BT207" s="355" t="s">
        <v>2765</v>
      </c>
      <c r="BU207" s="355" t="s">
        <v>2765</v>
      </c>
      <c r="BV207" s="355" t="s">
        <v>2765</v>
      </c>
      <c r="BW207" s="355" t="s">
        <v>2765</v>
      </c>
      <c r="BX207" s="355" t="s">
        <v>2765</v>
      </c>
      <c r="BY207" s="355" t="s">
        <v>2765</v>
      </c>
      <c r="BZ207" s="355">
        <v>132</v>
      </c>
      <c r="CA207" s="355">
        <v>22.1</v>
      </c>
      <c r="CI207" s="391" t="s">
        <v>2987</v>
      </c>
    </row>
    <row r="208" spans="3:87" ht="17">
      <c r="C208" s="443">
        <v>234</v>
      </c>
      <c r="D208" s="444" t="s">
        <v>85</v>
      </c>
      <c r="E208" s="354" t="s">
        <v>1927</v>
      </c>
      <c r="F208" s="412" t="s">
        <v>2982</v>
      </c>
      <c r="I208" s="413" t="s">
        <v>2983</v>
      </c>
      <c r="N208" s="345"/>
      <c r="O208" s="346"/>
      <c r="P208" s="341"/>
      <c r="Q208" s="341"/>
      <c r="R208" s="344"/>
      <c r="S208" s="342"/>
      <c r="T208" s="342"/>
      <c r="U208" s="347"/>
      <c r="V208" s="343"/>
      <c r="W208" s="414">
        <v>149</v>
      </c>
      <c r="X208" s="415">
        <v>50</v>
      </c>
      <c r="Y208" s="416" t="s">
        <v>2786</v>
      </c>
      <c r="Z208" s="417">
        <v>14642</v>
      </c>
      <c r="AA208" s="384">
        <f t="shared" si="11"/>
        <v>82</v>
      </c>
      <c r="AB208" s="386" t="s">
        <v>2760</v>
      </c>
      <c r="AC208" s="355" t="s">
        <v>2761</v>
      </c>
      <c r="AD208" s="418" t="s">
        <v>2992</v>
      </c>
      <c r="AE208" s="418" t="s">
        <v>2993</v>
      </c>
      <c r="AF208" s="419" t="s">
        <v>1443</v>
      </c>
      <c r="AH208" s="387">
        <v>44569</v>
      </c>
      <c r="AI208" s="355" t="s">
        <v>2765</v>
      </c>
      <c r="AJ208" s="355" t="s">
        <v>2765</v>
      </c>
      <c r="AK208" s="355" t="s">
        <v>2765</v>
      </c>
      <c r="AL208" s="355" t="s">
        <v>2765</v>
      </c>
      <c r="AM208" s="355" t="s">
        <v>2765</v>
      </c>
      <c r="AN208" s="355" t="s">
        <v>2765</v>
      </c>
      <c r="BR208" s="387">
        <v>44569</v>
      </c>
      <c r="BS208" s="355" t="s">
        <v>2765</v>
      </c>
      <c r="BT208" s="355" t="s">
        <v>2765</v>
      </c>
      <c r="BU208" s="355" t="s">
        <v>2765</v>
      </c>
      <c r="BV208" s="355" t="s">
        <v>2765</v>
      </c>
      <c r="BW208" s="355" t="s">
        <v>2765</v>
      </c>
      <c r="BX208" s="355" t="s">
        <v>2765</v>
      </c>
      <c r="BY208" s="355" t="s">
        <v>2765</v>
      </c>
      <c r="BZ208" s="355">
        <v>132</v>
      </c>
      <c r="CA208" s="355">
        <v>22.1</v>
      </c>
      <c r="CI208" s="391" t="s">
        <v>2987</v>
      </c>
    </row>
    <row r="209" spans="3:87" ht="17">
      <c r="C209" s="443">
        <v>234</v>
      </c>
      <c r="D209" s="444" t="s">
        <v>85</v>
      </c>
      <c r="E209" s="354" t="s">
        <v>1927</v>
      </c>
      <c r="F209" s="412" t="s">
        <v>2982</v>
      </c>
      <c r="I209" s="413" t="s">
        <v>2983</v>
      </c>
      <c r="N209" s="345"/>
      <c r="O209" s="346"/>
      <c r="P209" s="341"/>
      <c r="Q209" s="341"/>
      <c r="R209" s="344"/>
      <c r="S209" s="342"/>
      <c r="T209" s="342"/>
      <c r="U209" s="347"/>
      <c r="V209" s="343"/>
      <c r="W209" s="414">
        <v>149</v>
      </c>
      <c r="X209" s="415">
        <v>50</v>
      </c>
      <c r="Y209" s="416" t="s">
        <v>2786</v>
      </c>
      <c r="Z209" s="417">
        <v>14642</v>
      </c>
      <c r="AA209" s="384">
        <f t="shared" si="11"/>
        <v>82</v>
      </c>
      <c r="AB209" s="386" t="s">
        <v>2760</v>
      </c>
      <c r="AC209" s="355" t="s">
        <v>2761</v>
      </c>
      <c r="AD209" s="418" t="s">
        <v>2994</v>
      </c>
      <c r="AE209" s="418" t="s">
        <v>2995</v>
      </c>
      <c r="AF209" s="419" t="s">
        <v>1476</v>
      </c>
      <c r="AH209" s="387">
        <v>44569</v>
      </c>
      <c r="AI209" s="355" t="s">
        <v>2765</v>
      </c>
      <c r="AJ209" s="355" t="s">
        <v>2765</v>
      </c>
      <c r="AK209" s="355" t="s">
        <v>2765</v>
      </c>
      <c r="AL209" s="355" t="s">
        <v>2765</v>
      </c>
      <c r="AM209" s="355" t="s">
        <v>2765</v>
      </c>
      <c r="AN209" s="355" t="s">
        <v>2765</v>
      </c>
      <c r="BR209" s="387">
        <v>44569</v>
      </c>
      <c r="BS209" s="355" t="s">
        <v>2765</v>
      </c>
      <c r="BT209" s="355" t="s">
        <v>2765</v>
      </c>
      <c r="BU209" s="355" t="s">
        <v>2765</v>
      </c>
      <c r="BV209" s="355" t="s">
        <v>2765</v>
      </c>
      <c r="BW209" s="355" t="s">
        <v>2765</v>
      </c>
      <c r="BX209" s="355" t="s">
        <v>2765</v>
      </c>
      <c r="BY209" s="355" t="s">
        <v>2765</v>
      </c>
      <c r="BZ209" s="355">
        <v>132</v>
      </c>
      <c r="CA209" s="355">
        <v>22.1</v>
      </c>
      <c r="CI209" s="391" t="s">
        <v>2987</v>
      </c>
    </row>
    <row r="210" spans="3:87" ht="18" thickBot="1">
      <c r="C210" s="443">
        <v>234</v>
      </c>
      <c r="D210" s="444" t="s">
        <v>85</v>
      </c>
      <c r="E210" s="354" t="s">
        <v>1927</v>
      </c>
      <c r="F210" s="412" t="s">
        <v>2982</v>
      </c>
      <c r="I210" s="413" t="s">
        <v>2983</v>
      </c>
      <c r="N210" s="348"/>
      <c r="O210" s="349"/>
      <c r="P210" s="350"/>
      <c r="Q210" s="350"/>
      <c r="R210" s="485"/>
      <c r="S210" s="351"/>
      <c r="T210" s="351"/>
      <c r="U210" s="352"/>
      <c r="V210" s="353"/>
      <c r="W210" s="414">
        <v>149</v>
      </c>
      <c r="X210" s="415">
        <v>50</v>
      </c>
      <c r="Y210" s="416" t="s">
        <v>2786</v>
      </c>
      <c r="Z210" s="417">
        <v>14642</v>
      </c>
      <c r="AA210" s="384">
        <f t="shared" si="11"/>
        <v>82</v>
      </c>
      <c r="AB210" s="386" t="s">
        <v>2760</v>
      </c>
      <c r="AC210" s="355" t="s">
        <v>2761</v>
      </c>
      <c r="AD210" s="418" t="s">
        <v>2996</v>
      </c>
      <c r="AE210" s="418" t="s">
        <v>2997</v>
      </c>
      <c r="AF210" s="419" t="s">
        <v>1501</v>
      </c>
      <c r="AH210" s="387">
        <v>44569</v>
      </c>
      <c r="AI210" s="355" t="s">
        <v>2765</v>
      </c>
      <c r="AJ210" s="355" t="s">
        <v>2765</v>
      </c>
      <c r="AK210" s="355" t="s">
        <v>2765</v>
      </c>
      <c r="AL210" s="355" t="s">
        <v>2765</v>
      </c>
      <c r="AM210" s="355" t="s">
        <v>2765</v>
      </c>
      <c r="AN210" s="355" t="s">
        <v>2765</v>
      </c>
      <c r="BR210" s="387">
        <v>44569</v>
      </c>
      <c r="BS210" s="355" t="s">
        <v>2765</v>
      </c>
      <c r="BT210" s="355" t="s">
        <v>2765</v>
      </c>
      <c r="BU210" s="355" t="s">
        <v>2765</v>
      </c>
      <c r="BV210" s="355" t="s">
        <v>2765</v>
      </c>
      <c r="BW210" s="355" t="s">
        <v>2765</v>
      </c>
      <c r="BX210" s="355" t="s">
        <v>2765</v>
      </c>
      <c r="BY210" s="355" t="s">
        <v>2765</v>
      </c>
      <c r="BZ210" s="355">
        <v>132</v>
      </c>
      <c r="CA210" s="355">
        <v>22.1</v>
      </c>
      <c r="CI210" s="391" t="s">
        <v>2987</v>
      </c>
    </row>
  </sheetData>
  <mergeCells count="2">
    <mergeCell ref="AH1:AN1"/>
    <mergeCell ref="AO1:AT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75"/>
  <sheetViews>
    <sheetView topLeftCell="D11" zoomScale="85" zoomScaleNormal="85" workbookViewId="0">
      <selection activeCell="E45" sqref="E45:I45"/>
    </sheetView>
  </sheetViews>
  <sheetFormatPr baseColWidth="10" defaultColWidth="8.83203125" defaultRowHeight="16"/>
  <cols>
    <col min="1" max="2" width="8.83203125" style="304"/>
    <col min="3" max="3" width="24.83203125" style="304" customWidth="1"/>
    <col min="4" max="4" width="57.1640625" style="304" customWidth="1"/>
    <col min="5" max="5" width="8.83203125" style="305"/>
    <col min="6" max="6" width="8.83203125" style="304"/>
    <col min="7" max="8" width="8.83203125" style="239"/>
    <col min="9" max="9" width="13" style="239" customWidth="1"/>
    <col min="10" max="10" width="8.83203125" style="239"/>
    <col min="11" max="11" width="8.6640625" style="239" customWidth="1"/>
    <col min="12" max="13" width="8.83203125" style="239"/>
    <col min="14" max="14" width="24.6640625" style="239" customWidth="1"/>
    <col min="15" max="15" width="26.6640625" style="239" customWidth="1"/>
    <col min="16" max="16" width="13" style="239" customWidth="1"/>
    <col min="17" max="20" width="8.83203125" style="239"/>
    <col min="21" max="21" width="20" style="239" customWidth="1"/>
    <col min="22" max="22" width="36" style="239" customWidth="1"/>
    <col min="23" max="23" width="58.5" style="239" customWidth="1"/>
    <col min="24" max="24" width="15.6640625" style="239" customWidth="1"/>
    <col min="25" max="25" width="27.1640625" style="239" customWidth="1"/>
    <col min="26" max="26" width="15.5" style="239" customWidth="1"/>
    <col min="27" max="16384" width="8.83203125" style="239"/>
  </cols>
  <sheetData>
    <row r="1" spans="1:51" s="287" customFormat="1">
      <c r="A1" s="224" t="s">
        <v>1</v>
      </c>
      <c r="B1" s="224" t="s">
        <v>2</v>
      </c>
      <c r="C1" s="284" t="s">
        <v>1732</v>
      </c>
      <c r="D1" s="284" t="s">
        <v>1897</v>
      </c>
      <c r="E1" s="285" t="s">
        <v>1864</v>
      </c>
      <c r="F1" s="284" t="s">
        <v>1865</v>
      </c>
      <c r="G1" s="286" t="s">
        <v>1866</v>
      </c>
      <c r="H1" s="286" t="s">
        <v>1867</v>
      </c>
      <c r="I1" s="286" t="s">
        <v>1868</v>
      </c>
      <c r="J1" s="286" t="s">
        <v>2292</v>
      </c>
      <c r="K1" s="286" t="s">
        <v>2293</v>
      </c>
      <c r="L1" s="286" t="s">
        <v>2294</v>
      </c>
      <c r="M1" s="286" t="s">
        <v>2295</v>
      </c>
      <c r="N1" s="286" t="s">
        <v>2296</v>
      </c>
      <c r="O1" s="286" t="s">
        <v>2297</v>
      </c>
      <c r="P1" s="286" t="s">
        <v>2298</v>
      </c>
      <c r="Q1" s="286" t="s">
        <v>2299</v>
      </c>
      <c r="R1" s="286" t="s">
        <v>2300</v>
      </c>
      <c r="S1" s="286" t="s">
        <v>2301</v>
      </c>
      <c r="T1" s="286" t="s">
        <v>2302</v>
      </c>
      <c r="U1" s="286" t="s">
        <v>2303</v>
      </c>
      <c r="V1" s="286" t="s">
        <v>2304</v>
      </c>
      <c r="W1" s="286" t="s">
        <v>2305</v>
      </c>
      <c r="X1" s="286" t="s">
        <v>2306</v>
      </c>
      <c r="Y1" s="286" t="s">
        <v>2307</v>
      </c>
      <c r="Z1" s="286" t="s">
        <v>2308</v>
      </c>
      <c r="AA1" s="286" t="s">
        <v>2309</v>
      </c>
      <c r="AB1" s="286" t="s">
        <v>2310</v>
      </c>
      <c r="AC1" s="286" t="s">
        <v>2311</v>
      </c>
    </row>
    <row r="2" spans="1:51" s="287" customFormat="1">
      <c r="A2" s="224">
        <v>228</v>
      </c>
      <c r="B2" s="288" t="s">
        <v>5</v>
      </c>
      <c r="C2" s="288" t="s">
        <v>1760</v>
      </c>
      <c r="D2" s="288" t="s">
        <v>1761</v>
      </c>
      <c r="E2" s="289">
        <v>171</v>
      </c>
      <c r="F2" s="224">
        <v>70</v>
      </c>
      <c r="G2" s="286" t="s">
        <v>6</v>
      </c>
      <c r="H2" s="286" t="s">
        <v>1870</v>
      </c>
      <c r="I2" s="290">
        <v>24796</v>
      </c>
      <c r="J2" s="286" t="s">
        <v>2312</v>
      </c>
      <c r="K2" s="286" t="s">
        <v>2313</v>
      </c>
      <c r="L2" s="286"/>
      <c r="M2" s="291"/>
      <c r="N2" s="286" t="s">
        <v>2314</v>
      </c>
      <c r="O2" s="286" t="s">
        <v>2315</v>
      </c>
      <c r="P2" s="286" t="s">
        <v>1969</v>
      </c>
      <c r="Q2" s="286"/>
      <c r="R2" s="286"/>
      <c r="S2" s="286"/>
      <c r="T2" s="286" t="s">
        <v>2316</v>
      </c>
      <c r="U2" s="286"/>
      <c r="V2" s="286"/>
      <c r="W2" s="286"/>
      <c r="X2" s="286" t="s">
        <v>2317</v>
      </c>
      <c r="Y2" s="286"/>
      <c r="Z2" s="286"/>
      <c r="AA2" s="286" t="s">
        <v>2317</v>
      </c>
      <c r="AB2" s="286"/>
      <c r="AC2" s="286" t="s">
        <v>2318</v>
      </c>
      <c r="AD2" s="292"/>
      <c r="AE2" s="292"/>
      <c r="AF2" s="292"/>
      <c r="AG2" s="292"/>
      <c r="AH2" s="292"/>
      <c r="AI2" s="292"/>
      <c r="AJ2" s="292"/>
      <c r="AK2" s="292"/>
      <c r="AL2" s="292"/>
      <c r="AM2" s="292"/>
      <c r="AN2" s="292"/>
      <c r="AO2" s="292"/>
      <c r="AP2" s="292"/>
      <c r="AQ2" s="292"/>
      <c r="AR2" s="292"/>
      <c r="AS2" s="292"/>
      <c r="AT2" s="292"/>
      <c r="AU2" s="292"/>
      <c r="AV2" s="292"/>
      <c r="AW2" s="292"/>
      <c r="AX2" s="292"/>
      <c r="AY2" s="292"/>
    </row>
    <row r="3" spans="1:51" s="287" customFormat="1">
      <c r="A3" s="224">
        <v>30</v>
      </c>
      <c r="B3" s="224" t="s">
        <v>20</v>
      </c>
      <c r="C3" s="224" t="s">
        <v>1760</v>
      </c>
      <c r="D3" s="224" t="s">
        <v>1772</v>
      </c>
      <c r="E3" s="289">
        <v>149</v>
      </c>
      <c r="F3" s="224">
        <v>63</v>
      </c>
      <c r="G3" s="286" t="s">
        <v>21</v>
      </c>
      <c r="H3" s="286" t="s">
        <v>1872</v>
      </c>
      <c r="I3" s="290">
        <v>21585</v>
      </c>
      <c r="J3" s="286" t="s">
        <v>2312</v>
      </c>
      <c r="K3" s="286" t="s">
        <v>2319</v>
      </c>
      <c r="L3" s="286"/>
      <c r="M3" s="286"/>
      <c r="N3" s="286" t="s">
        <v>2320</v>
      </c>
      <c r="O3" s="286"/>
      <c r="P3" s="286" t="s">
        <v>1969</v>
      </c>
      <c r="Q3" s="286"/>
      <c r="R3" s="286"/>
      <c r="S3" s="286"/>
      <c r="T3" s="286" t="s">
        <v>2316</v>
      </c>
      <c r="U3" s="286" t="s">
        <v>1970</v>
      </c>
      <c r="V3" s="286"/>
      <c r="W3" s="286"/>
      <c r="X3" s="286" t="s">
        <v>2321</v>
      </c>
      <c r="Y3" s="286" t="s">
        <v>2322</v>
      </c>
      <c r="Z3" s="286" t="s">
        <v>2323</v>
      </c>
      <c r="AA3" s="286" t="s">
        <v>2317</v>
      </c>
      <c r="AB3" s="286"/>
      <c r="AC3" s="286" t="s">
        <v>2324</v>
      </c>
    </row>
    <row r="4" spans="1:51" s="287" customFormat="1">
      <c r="A4" s="224">
        <v>127</v>
      </c>
      <c r="B4" s="288" t="s">
        <v>7</v>
      </c>
      <c r="C4" s="288" t="s">
        <v>1760</v>
      </c>
      <c r="D4" s="288" t="s">
        <v>1764</v>
      </c>
      <c r="E4" s="289">
        <v>159</v>
      </c>
      <c r="F4" s="224">
        <v>48.5</v>
      </c>
      <c r="G4" s="286" t="s">
        <v>1871</v>
      </c>
      <c r="H4" s="286" t="s">
        <v>1870</v>
      </c>
      <c r="I4" s="290">
        <v>32357</v>
      </c>
      <c r="J4" s="286" t="s">
        <v>2312</v>
      </c>
      <c r="K4" s="286" t="s">
        <v>2325</v>
      </c>
      <c r="L4" s="291"/>
      <c r="M4" s="291"/>
      <c r="N4" s="286" t="s">
        <v>2314</v>
      </c>
      <c r="O4" s="293" t="s">
        <v>2326</v>
      </c>
      <c r="P4" s="286" t="s">
        <v>1969</v>
      </c>
      <c r="Q4" s="291"/>
      <c r="R4" s="291"/>
      <c r="S4" s="291"/>
      <c r="T4" s="286" t="s">
        <v>2316</v>
      </c>
      <c r="U4" s="291"/>
      <c r="V4" s="291"/>
      <c r="W4" s="291"/>
      <c r="X4" s="286" t="s">
        <v>2317</v>
      </c>
      <c r="Y4" s="291"/>
      <c r="Z4" s="291"/>
      <c r="AA4" s="286" t="s">
        <v>2321</v>
      </c>
      <c r="AB4" s="293" t="s">
        <v>2327</v>
      </c>
      <c r="AC4" s="286" t="s">
        <v>2324</v>
      </c>
    </row>
    <row r="5" spans="1:51" s="287" customFormat="1">
      <c r="A5" s="224">
        <v>197</v>
      </c>
      <c r="B5" s="224" t="s">
        <v>18</v>
      </c>
      <c r="C5" s="224" t="s">
        <v>1924</v>
      </c>
      <c r="D5" s="294" t="s">
        <v>1766</v>
      </c>
      <c r="E5" s="289">
        <v>153</v>
      </c>
      <c r="F5" s="224">
        <v>57</v>
      </c>
      <c r="G5" s="286" t="s">
        <v>19</v>
      </c>
      <c r="H5" s="286" t="s">
        <v>1872</v>
      </c>
      <c r="I5" s="290">
        <v>23257</v>
      </c>
      <c r="J5" s="286" t="s">
        <v>2312</v>
      </c>
      <c r="K5" s="286" t="s">
        <v>2328</v>
      </c>
      <c r="L5" s="286" t="s">
        <v>2329</v>
      </c>
      <c r="M5" s="286" t="s">
        <v>2330</v>
      </c>
      <c r="N5" s="286" t="s">
        <v>2320</v>
      </c>
      <c r="O5" s="286"/>
      <c r="P5" s="286" t="s">
        <v>1969</v>
      </c>
      <c r="Q5" s="286"/>
      <c r="R5" s="286"/>
      <c r="S5" s="286"/>
      <c r="T5" s="286" t="s">
        <v>2316</v>
      </c>
      <c r="U5" s="286" t="s">
        <v>1970</v>
      </c>
      <c r="V5" s="286"/>
      <c r="W5" s="286"/>
      <c r="X5" s="286" t="s">
        <v>2321</v>
      </c>
      <c r="Y5" s="286" t="s">
        <v>1970</v>
      </c>
      <c r="Z5" s="286" t="s">
        <v>2331</v>
      </c>
      <c r="AA5" s="286" t="s">
        <v>2317</v>
      </c>
      <c r="AB5" s="286"/>
      <c r="AC5" s="286" t="s">
        <v>2324</v>
      </c>
    </row>
    <row r="6" spans="1:51" s="287" customFormat="1">
      <c r="A6" s="224">
        <v>72</v>
      </c>
      <c r="B6" s="224" t="s">
        <v>40</v>
      </c>
      <c r="C6" s="224" t="s">
        <v>1788</v>
      </c>
      <c r="D6" s="224" t="s">
        <v>1789</v>
      </c>
      <c r="E6" s="289">
        <v>175</v>
      </c>
      <c r="F6" s="224">
        <v>52</v>
      </c>
      <c r="G6" s="286" t="s">
        <v>41</v>
      </c>
      <c r="H6" s="286" t="s">
        <v>1870</v>
      </c>
      <c r="I6" s="290">
        <v>23207</v>
      </c>
      <c r="J6" s="286" t="s">
        <v>2312</v>
      </c>
      <c r="K6" s="286" t="s">
        <v>2332</v>
      </c>
      <c r="L6" s="286"/>
      <c r="M6" s="286"/>
      <c r="N6" s="286" t="s">
        <v>2320</v>
      </c>
      <c r="O6" s="286"/>
      <c r="P6" s="286" t="s">
        <v>1969</v>
      </c>
      <c r="Q6" s="286"/>
      <c r="R6" s="286"/>
      <c r="S6" s="286"/>
      <c r="T6" s="286" t="s">
        <v>2316</v>
      </c>
      <c r="U6" s="286" t="s">
        <v>1970</v>
      </c>
      <c r="V6" s="286"/>
      <c r="W6" s="286"/>
      <c r="X6" s="286" t="s">
        <v>2321</v>
      </c>
      <c r="Y6" s="286" t="s">
        <v>2333</v>
      </c>
      <c r="Z6" s="286" t="s">
        <v>2334</v>
      </c>
      <c r="AA6" s="286" t="s">
        <v>2317</v>
      </c>
      <c r="AB6" s="286"/>
      <c r="AC6" s="286" t="s">
        <v>2324</v>
      </c>
    </row>
    <row r="7" spans="1:51" s="287" customFormat="1">
      <c r="A7" s="224">
        <v>357</v>
      </c>
      <c r="B7" s="224" t="s">
        <v>81</v>
      </c>
      <c r="C7" s="224" t="s">
        <v>1882</v>
      </c>
      <c r="D7" s="224" t="s">
        <v>1795</v>
      </c>
      <c r="E7" s="289">
        <v>166</v>
      </c>
      <c r="F7" s="224">
        <v>74</v>
      </c>
      <c r="G7" s="286" t="s">
        <v>82</v>
      </c>
      <c r="H7" s="286" t="s">
        <v>1870</v>
      </c>
      <c r="I7" s="290">
        <v>21514</v>
      </c>
      <c r="J7" s="286" t="s">
        <v>2312</v>
      </c>
      <c r="K7" s="286" t="s">
        <v>2335</v>
      </c>
      <c r="L7" s="286"/>
      <c r="M7" s="286"/>
      <c r="N7" s="286" t="s">
        <v>2320</v>
      </c>
      <c r="O7" s="286"/>
      <c r="P7" s="286" t="s">
        <v>2336</v>
      </c>
      <c r="Q7" s="286" t="s">
        <v>2337</v>
      </c>
      <c r="R7" s="286" t="s">
        <v>2338</v>
      </c>
      <c r="S7" s="286" t="s">
        <v>2339</v>
      </c>
      <c r="T7" s="286" t="s">
        <v>2316</v>
      </c>
      <c r="U7" s="286"/>
      <c r="V7" s="286"/>
      <c r="W7" s="286"/>
      <c r="X7" s="286" t="s">
        <v>2321</v>
      </c>
      <c r="Y7" s="286" t="s">
        <v>2340</v>
      </c>
      <c r="Z7" s="286" t="s">
        <v>227</v>
      </c>
      <c r="AA7" s="286" t="s">
        <v>2317</v>
      </c>
      <c r="AB7" s="286"/>
      <c r="AC7" s="286" t="s">
        <v>2324</v>
      </c>
    </row>
    <row r="8" spans="1:51" s="295" customFormat="1">
      <c r="A8" s="224">
        <v>139</v>
      </c>
      <c r="B8" s="224" t="s">
        <v>42</v>
      </c>
      <c r="C8" s="224" t="s">
        <v>1873</v>
      </c>
      <c r="D8" s="224" t="s">
        <v>1874</v>
      </c>
      <c r="E8" s="289">
        <v>166</v>
      </c>
      <c r="F8" s="224">
        <v>63.5</v>
      </c>
      <c r="G8" s="286" t="s">
        <v>43</v>
      </c>
      <c r="H8" s="286" t="s">
        <v>1870</v>
      </c>
      <c r="I8" s="290">
        <v>18500</v>
      </c>
      <c r="J8" s="286" t="s">
        <v>2312</v>
      </c>
      <c r="K8" s="286" t="s">
        <v>2341</v>
      </c>
      <c r="L8" s="286"/>
      <c r="M8" s="286"/>
      <c r="N8" s="286" t="s">
        <v>2320</v>
      </c>
      <c r="O8" s="286"/>
      <c r="P8" s="286" t="s">
        <v>2336</v>
      </c>
      <c r="Q8" s="286" t="s">
        <v>2342</v>
      </c>
      <c r="R8" s="286" t="s">
        <v>2343</v>
      </c>
      <c r="S8" s="286" t="s">
        <v>1970</v>
      </c>
      <c r="T8" s="286" t="s">
        <v>2316</v>
      </c>
      <c r="U8" s="286" t="s">
        <v>1970</v>
      </c>
      <c r="V8" s="286"/>
      <c r="W8" s="286"/>
      <c r="X8" s="286" t="s">
        <v>2317</v>
      </c>
      <c r="Y8" s="286"/>
      <c r="Z8" s="286" t="s">
        <v>1970</v>
      </c>
      <c r="AA8" s="286" t="s">
        <v>2317</v>
      </c>
      <c r="AB8" s="286"/>
      <c r="AC8" s="286" t="s">
        <v>2324</v>
      </c>
    </row>
    <row r="9" spans="1:51" s="287" customFormat="1">
      <c r="A9" s="224">
        <v>193</v>
      </c>
      <c r="B9" s="224" t="s">
        <v>58</v>
      </c>
      <c r="C9" s="294" t="s">
        <v>1760</v>
      </c>
      <c r="D9" s="294" t="s">
        <v>1881</v>
      </c>
      <c r="E9" s="289">
        <v>174</v>
      </c>
      <c r="F9" s="224">
        <v>80</v>
      </c>
      <c r="G9" s="286" t="s">
        <v>59</v>
      </c>
      <c r="H9" s="286" t="s">
        <v>1870</v>
      </c>
      <c r="I9" s="290">
        <v>18723</v>
      </c>
      <c r="J9" s="286" t="s">
        <v>2312</v>
      </c>
      <c r="K9" s="286" t="s">
        <v>2344</v>
      </c>
      <c r="L9" s="286"/>
      <c r="M9" s="286"/>
      <c r="N9" s="286" t="s">
        <v>2320</v>
      </c>
      <c r="O9" s="286"/>
      <c r="P9" s="286" t="s">
        <v>2345</v>
      </c>
      <c r="Q9" s="286" t="s">
        <v>2342</v>
      </c>
      <c r="R9" s="286" t="s">
        <v>2346</v>
      </c>
      <c r="S9" s="286"/>
      <c r="T9" s="286" t="s">
        <v>2347</v>
      </c>
      <c r="U9" s="286" t="s">
        <v>2348</v>
      </c>
      <c r="V9" s="286" t="s">
        <v>2349</v>
      </c>
      <c r="W9" s="286"/>
      <c r="X9" s="286" t="s">
        <v>2321</v>
      </c>
      <c r="Y9" s="286" t="s">
        <v>2350</v>
      </c>
      <c r="Z9" s="286" t="s">
        <v>2351</v>
      </c>
      <c r="AA9" s="286" t="s">
        <v>2317</v>
      </c>
      <c r="AB9" s="286"/>
      <c r="AC9" s="286" t="s">
        <v>2324</v>
      </c>
    </row>
    <row r="10" spans="1:51" s="287" customFormat="1">
      <c r="A10" s="224">
        <v>22</v>
      </c>
      <c r="B10" s="224" t="s">
        <v>46</v>
      </c>
      <c r="C10" s="224" t="s">
        <v>1760</v>
      </c>
      <c r="D10" s="224" t="s">
        <v>1792</v>
      </c>
      <c r="E10" s="289">
        <v>150</v>
      </c>
      <c r="F10" s="224">
        <v>52</v>
      </c>
      <c r="G10" s="286" t="s">
        <v>47</v>
      </c>
      <c r="H10" s="286" t="s">
        <v>1872</v>
      </c>
      <c r="I10" s="290">
        <v>24407</v>
      </c>
      <c r="J10" s="286" t="s">
        <v>2312</v>
      </c>
      <c r="K10" s="286" t="s">
        <v>2352</v>
      </c>
      <c r="L10" s="286"/>
      <c r="M10" s="286"/>
      <c r="N10" s="286" t="s">
        <v>2320</v>
      </c>
      <c r="O10" s="286"/>
      <c r="P10" s="286" t="s">
        <v>1969</v>
      </c>
      <c r="Q10" s="286"/>
      <c r="R10" s="286"/>
      <c r="S10" s="286"/>
      <c r="T10" s="286" t="s">
        <v>2316</v>
      </c>
      <c r="U10" s="286"/>
      <c r="V10" s="286"/>
      <c r="W10" s="286"/>
      <c r="X10" s="286" t="s">
        <v>2321</v>
      </c>
      <c r="Y10" s="286" t="s">
        <v>2353</v>
      </c>
      <c r="Z10" s="286" t="s">
        <v>2354</v>
      </c>
      <c r="AA10" s="286" t="s">
        <v>2317</v>
      </c>
      <c r="AB10" s="286"/>
      <c r="AC10" s="286" t="s">
        <v>2324</v>
      </c>
    </row>
    <row r="11" spans="1:51" s="287" customFormat="1">
      <c r="A11" s="224">
        <v>180</v>
      </c>
      <c r="B11" s="224" t="s">
        <v>28</v>
      </c>
      <c r="C11" s="224" t="s">
        <v>1778</v>
      </c>
      <c r="D11" s="224" t="s">
        <v>1779</v>
      </c>
      <c r="E11" s="289">
        <v>167</v>
      </c>
      <c r="F11" s="224">
        <v>66</v>
      </c>
      <c r="G11" s="286" t="s">
        <v>29</v>
      </c>
      <c r="H11" s="286" t="s">
        <v>1872</v>
      </c>
      <c r="I11" s="290">
        <v>30404</v>
      </c>
      <c r="J11" s="286" t="s">
        <v>2312</v>
      </c>
      <c r="K11" s="286" t="s">
        <v>2355</v>
      </c>
      <c r="L11" s="286"/>
      <c r="M11" s="286"/>
      <c r="N11" s="286" t="s">
        <v>2320</v>
      </c>
      <c r="O11" s="286"/>
      <c r="P11" s="286" t="s">
        <v>1969</v>
      </c>
      <c r="Q11" s="286"/>
      <c r="R11" s="286"/>
      <c r="S11" s="286"/>
      <c r="T11" s="286" t="s">
        <v>2316</v>
      </c>
      <c r="U11" s="286" t="s">
        <v>2356</v>
      </c>
      <c r="V11" s="286"/>
      <c r="W11" s="286"/>
      <c r="X11" s="286" t="s">
        <v>2321</v>
      </c>
      <c r="Y11" s="286" t="s">
        <v>2357</v>
      </c>
      <c r="Z11" s="286" t="s">
        <v>2358</v>
      </c>
      <c r="AA11" s="286" t="s">
        <v>2321</v>
      </c>
      <c r="AB11" s="286" t="s">
        <v>2359</v>
      </c>
      <c r="AC11" s="286" t="s">
        <v>2324</v>
      </c>
    </row>
    <row r="12" spans="1:51" s="296" customFormat="1">
      <c r="A12" s="224">
        <v>222</v>
      </c>
      <c r="B12" s="224" t="s">
        <v>32</v>
      </c>
      <c r="C12" s="224" t="s">
        <v>1778</v>
      </c>
      <c r="D12" s="224" t="s">
        <v>1781</v>
      </c>
      <c r="E12" s="289">
        <v>175</v>
      </c>
      <c r="F12" s="224">
        <v>65</v>
      </c>
      <c r="G12" s="286" t="s">
        <v>33</v>
      </c>
      <c r="H12" s="286" t="s">
        <v>1870</v>
      </c>
      <c r="I12" s="290">
        <v>22930</v>
      </c>
      <c r="J12" s="286" t="s">
        <v>2312</v>
      </c>
      <c r="K12" s="286" t="s">
        <v>2360</v>
      </c>
      <c r="L12" s="286"/>
      <c r="M12" s="286"/>
      <c r="N12" s="286" t="s">
        <v>2320</v>
      </c>
      <c r="O12" s="286"/>
      <c r="P12" s="286" t="s">
        <v>1969</v>
      </c>
      <c r="Q12" s="286"/>
      <c r="R12" s="286"/>
      <c r="S12" s="286"/>
      <c r="T12" s="286" t="s">
        <v>2316</v>
      </c>
      <c r="U12" s="286" t="s">
        <v>1970</v>
      </c>
      <c r="V12" s="286"/>
      <c r="W12" s="286"/>
      <c r="X12" s="286" t="s">
        <v>2321</v>
      </c>
      <c r="Y12" s="286" t="s">
        <v>2361</v>
      </c>
      <c r="Z12" s="286" t="s">
        <v>1970</v>
      </c>
      <c r="AA12" s="286" t="s">
        <v>2317</v>
      </c>
      <c r="AB12" s="286"/>
      <c r="AC12" s="286" t="s">
        <v>2324</v>
      </c>
    </row>
    <row r="13" spans="1:51" s="287" customFormat="1">
      <c r="A13" s="224">
        <v>231</v>
      </c>
      <c r="B13" s="224" t="s">
        <v>14</v>
      </c>
      <c r="C13" s="224" t="s">
        <v>1800</v>
      </c>
      <c r="D13" s="224"/>
      <c r="E13" s="289">
        <v>165</v>
      </c>
      <c r="F13" s="224">
        <v>61</v>
      </c>
      <c r="G13" s="224" t="s">
        <v>15</v>
      </c>
      <c r="H13" s="286" t="s">
        <v>1870</v>
      </c>
      <c r="I13" s="297">
        <v>19985</v>
      </c>
      <c r="J13" s="286" t="s">
        <v>2312</v>
      </c>
      <c r="K13" s="291">
        <v>244143</v>
      </c>
      <c r="L13" s="291"/>
      <c r="M13" s="291"/>
      <c r="N13" s="286" t="s">
        <v>2320</v>
      </c>
      <c r="O13" s="291"/>
      <c r="P13" s="286" t="s">
        <v>1969</v>
      </c>
      <c r="Q13" s="291"/>
      <c r="R13" s="291"/>
      <c r="S13" s="291"/>
      <c r="T13" s="286" t="s">
        <v>2316</v>
      </c>
      <c r="U13" s="291"/>
      <c r="V13" s="291"/>
      <c r="W13" s="291"/>
      <c r="X13" s="286" t="s">
        <v>2321</v>
      </c>
      <c r="Y13" s="293" t="s">
        <v>2362</v>
      </c>
      <c r="Z13" s="291"/>
      <c r="AA13" s="286" t="s">
        <v>2317</v>
      </c>
      <c r="AB13" s="291"/>
      <c r="AC13" s="286" t="s">
        <v>2324</v>
      </c>
    </row>
    <row r="14" spans="1:51" s="287" customFormat="1">
      <c r="A14" s="224">
        <v>34</v>
      </c>
      <c r="B14" s="288" t="s">
        <v>2363</v>
      </c>
      <c r="C14" s="288" t="s">
        <v>1802</v>
      </c>
      <c r="D14" s="224" t="s">
        <v>1802</v>
      </c>
      <c r="E14" s="289">
        <v>170</v>
      </c>
      <c r="F14" s="224">
        <v>53.5</v>
      </c>
      <c r="G14" s="288" t="s">
        <v>13</v>
      </c>
      <c r="H14" s="286" t="s">
        <v>1870</v>
      </c>
      <c r="I14" s="297">
        <v>27342</v>
      </c>
      <c r="J14" s="286" t="s">
        <v>2312</v>
      </c>
      <c r="K14" s="291">
        <v>244203</v>
      </c>
      <c r="L14" s="291"/>
      <c r="M14" s="291"/>
      <c r="N14" s="286" t="s">
        <v>2320</v>
      </c>
      <c r="O14" s="291"/>
      <c r="P14" s="286" t="s">
        <v>1969</v>
      </c>
      <c r="Q14" s="291"/>
      <c r="R14" s="291"/>
      <c r="S14" s="291"/>
      <c r="T14" s="286" t="s">
        <v>2316</v>
      </c>
      <c r="U14" s="291"/>
      <c r="V14" s="291"/>
      <c r="W14" s="291"/>
      <c r="X14" s="286" t="s">
        <v>2317</v>
      </c>
      <c r="Y14" s="291"/>
      <c r="Z14" s="291"/>
      <c r="AA14" s="286" t="s">
        <v>2317</v>
      </c>
      <c r="AB14" s="291"/>
      <c r="AC14" s="286" t="s">
        <v>2324</v>
      </c>
    </row>
    <row r="15" spans="1:51" s="287" customFormat="1">
      <c r="A15" s="224">
        <v>120</v>
      </c>
      <c r="B15" s="288" t="s">
        <v>10</v>
      </c>
      <c r="C15" s="288" t="s">
        <v>1767</v>
      </c>
      <c r="D15" s="288" t="s">
        <v>1768</v>
      </c>
      <c r="E15" s="289">
        <v>159</v>
      </c>
      <c r="F15" s="224">
        <v>45</v>
      </c>
      <c r="G15" s="286" t="s">
        <v>11</v>
      </c>
      <c r="H15" s="286" t="s">
        <v>1870</v>
      </c>
      <c r="I15" s="290">
        <v>21904</v>
      </c>
      <c r="J15" s="286" t="s">
        <v>2312</v>
      </c>
      <c r="K15" s="286" t="s">
        <v>2364</v>
      </c>
      <c r="L15" s="291"/>
      <c r="M15" s="291"/>
      <c r="N15" s="286" t="s">
        <v>2314</v>
      </c>
      <c r="O15" s="293" t="s">
        <v>2365</v>
      </c>
      <c r="P15" s="286" t="s">
        <v>2336</v>
      </c>
      <c r="Q15" s="293" t="s">
        <v>2366</v>
      </c>
      <c r="R15" s="291">
        <v>30</v>
      </c>
      <c r="S15" s="291">
        <v>20</v>
      </c>
      <c r="T15" s="286" t="s">
        <v>2316</v>
      </c>
      <c r="U15" s="291"/>
      <c r="V15" s="291"/>
      <c r="W15" s="291"/>
      <c r="X15" s="286" t="s">
        <v>2317</v>
      </c>
      <c r="Y15" s="291"/>
      <c r="Z15" s="291"/>
      <c r="AA15" s="286" t="s">
        <v>2317</v>
      </c>
      <c r="AB15" s="291"/>
      <c r="AC15" s="286" t="s">
        <v>2324</v>
      </c>
    </row>
    <row r="16" spans="1:51" s="287" customFormat="1">
      <c r="A16" s="224">
        <v>311</v>
      </c>
      <c r="B16" s="298" t="s">
        <v>24</v>
      </c>
      <c r="C16" s="224" t="s">
        <v>1774</v>
      </c>
      <c r="D16" s="224" t="s">
        <v>2367</v>
      </c>
      <c r="E16" s="289">
        <v>150</v>
      </c>
      <c r="F16" s="224">
        <v>75</v>
      </c>
      <c r="G16" s="286" t="s">
        <v>25</v>
      </c>
      <c r="H16" s="286" t="s">
        <v>1872</v>
      </c>
      <c r="I16" s="290">
        <v>21786</v>
      </c>
      <c r="J16" s="286" t="s">
        <v>2312</v>
      </c>
      <c r="K16" s="286" t="s">
        <v>2368</v>
      </c>
      <c r="L16" s="286"/>
      <c r="M16" s="286"/>
      <c r="N16" s="286" t="s">
        <v>2320</v>
      </c>
      <c r="O16" s="286"/>
      <c r="P16" s="286" t="s">
        <v>1969</v>
      </c>
      <c r="Q16" s="286"/>
      <c r="R16" s="286"/>
      <c r="S16" s="286"/>
      <c r="T16" s="286" t="s">
        <v>2316</v>
      </c>
      <c r="U16" s="286" t="s">
        <v>1970</v>
      </c>
      <c r="V16" s="286"/>
      <c r="W16" s="286"/>
      <c r="X16" s="286" t="s">
        <v>2321</v>
      </c>
      <c r="Y16" s="286" t="s">
        <v>2369</v>
      </c>
      <c r="Z16" s="286" t="s">
        <v>2370</v>
      </c>
      <c r="AA16" s="286" t="s">
        <v>2317</v>
      </c>
      <c r="AB16" s="286"/>
      <c r="AC16" s="286" t="s">
        <v>2318</v>
      </c>
    </row>
    <row r="17" spans="1:29" s="287" customFormat="1">
      <c r="A17" s="224">
        <v>167</v>
      </c>
      <c r="B17" s="224" t="s">
        <v>16</v>
      </c>
      <c r="C17" s="224" t="s">
        <v>1760</v>
      </c>
      <c r="D17" s="224" t="s">
        <v>1770</v>
      </c>
      <c r="E17" s="289">
        <v>176</v>
      </c>
      <c r="F17" s="224">
        <v>64.5</v>
      </c>
      <c r="G17" s="286" t="s">
        <v>17</v>
      </c>
      <c r="H17" s="286" t="s">
        <v>1870</v>
      </c>
      <c r="I17" s="290">
        <v>20469</v>
      </c>
      <c r="J17" s="286" t="s">
        <v>2312</v>
      </c>
      <c r="K17" s="291"/>
      <c r="L17" s="291"/>
      <c r="M17" s="291"/>
      <c r="N17" s="286" t="s">
        <v>2314</v>
      </c>
      <c r="O17" s="293" t="s">
        <v>2371</v>
      </c>
      <c r="P17" s="286" t="s">
        <v>2345</v>
      </c>
      <c r="Q17" s="293" t="s">
        <v>2366</v>
      </c>
      <c r="R17" s="291">
        <v>50</v>
      </c>
      <c r="S17" s="291"/>
      <c r="T17" s="286" t="s">
        <v>2372</v>
      </c>
      <c r="U17" s="291"/>
      <c r="V17" s="286" t="s">
        <v>2373</v>
      </c>
      <c r="W17" s="286" t="s">
        <v>2338</v>
      </c>
      <c r="X17" s="286" t="s">
        <v>2317</v>
      </c>
      <c r="Y17" s="291"/>
      <c r="Z17" s="291"/>
      <c r="AA17" s="286" t="s">
        <v>2321</v>
      </c>
      <c r="AB17" s="286" t="s">
        <v>2374</v>
      </c>
      <c r="AC17" s="286" t="s">
        <v>2324</v>
      </c>
    </row>
    <row r="18" spans="1:29" s="287" customFormat="1">
      <c r="A18" s="224">
        <v>52</v>
      </c>
      <c r="B18" s="224" t="s">
        <v>22</v>
      </c>
      <c r="C18" s="224" t="s">
        <v>1760</v>
      </c>
      <c r="D18" s="224" t="s">
        <v>1771</v>
      </c>
      <c r="E18" s="289">
        <v>146</v>
      </c>
      <c r="F18" s="224">
        <v>45</v>
      </c>
      <c r="G18" s="286" t="s">
        <v>23</v>
      </c>
      <c r="H18" s="286" t="s">
        <v>1872</v>
      </c>
      <c r="I18" s="290">
        <v>16396</v>
      </c>
      <c r="J18" s="286" t="s">
        <v>2312</v>
      </c>
      <c r="K18" s="286" t="s">
        <v>2375</v>
      </c>
      <c r="L18" s="286"/>
      <c r="M18" s="286"/>
      <c r="N18" s="286" t="s">
        <v>2320</v>
      </c>
      <c r="O18" s="286"/>
      <c r="P18" s="286" t="s">
        <v>1969</v>
      </c>
      <c r="Q18" s="286"/>
      <c r="R18" s="286"/>
      <c r="S18" s="286"/>
      <c r="T18" s="286" t="s">
        <v>2316</v>
      </c>
      <c r="U18" s="286" t="s">
        <v>1970</v>
      </c>
      <c r="V18" s="286"/>
      <c r="W18" s="286"/>
      <c r="X18" s="286" t="s">
        <v>2317</v>
      </c>
      <c r="Y18" s="286"/>
      <c r="Z18" s="286" t="s">
        <v>1970</v>
      </c>
      <c r="AA18" s="286" t="s">
        <v>2317</v>
      </c>
      <c r="AB18" s="286"/>
      <c r="AC18" s="286" t="s">
        <v>2324</v>
      </c>
    </row>
    <row r="19" spans="1:29" s="287" customFormat="1">
      <c r="A19" s="224">
        <v>420</v>
      </c>
      <c r="B19" s="224" t="s">
        <v>34</v>
      </c>
      <c r="C19" s="224" t="s">
        <v>1782</v>
      </c>
      <c r="D19" s="224" t="s">
        <v>1783</v>
      </c>
      <c r="E19" s="289">
        <v>170</v>
      </c>
      <c r="F19" s="224">
        <v>69</v>
      </c>
      <c r="G19" s="286" t="s">
        <v>35</v>
      </c>
      <c r="H19" s="286" t="s">
        <v>1870</v>
      </c>
      <c r="I19" s="290">
        <v>19381</v>
      </c>
      <c r="J19" s="286" t="s">
        <v>2312</v>
      </c>
      <c r="K19" s="286" t="s">
        <v>2376</v>
      </c>
      <c r="L19" s="286"/>
      <c r="M19" s="286"/>
      <c r="N19" s="286" t="s">
        <v>2314</v>
      </c>
      <c r="O19" s="286" t="s">
        <v>2377</v>
      </c>
      <c r="P19" s="286" t="s">
        <v>2336</v>
      </c>
      <c r="Q19" s="286" t="s">
        <v>2342</v>
      </c>
      <c r="R19" s="286" t="s">
        <v>2378</v>
      </c>
      <c r="S19" s="286" t="s">
        <v>2379</v>
      </c>
      <c r="T19" s="286" t="s">
        <v>2316</v>
      </c>
      <c r="U19" s="286" t="s">
        <v>1970</v>
      </c>
      <c r="V19" s="286"/>
      <c r="W19" s="286"/>
      <c r="X19" s="286" t="s">
        <v>2317</v>
      </c>
      <c r="Y19" s="286"/>
      <c r="Z19" s="286" t="s">
        <v>1970</v>
      </c>
      <c r="AA19" s="286" t="s">
        <v>2317</v>
      </c>
      <c r="AB19" s="286"/>
      <c r="AC19" s="286" t="s">
        <v>2324</v>
      </c>
    </row>
    <row r="20" spans="1:29" s="287" customFormat="1">
      <c r="A20" s="224">
        <v>288</v>
      </c>
      <c r="B20" s="298" t="s">
        <v>26</v>
      </c>
      <c r="C20" s="224" t="s">
        <v>1776</v>
      </c>
      <c r="D20" s="224"/>
      <c r="E20" s="289">
        <v>158</v>
      </c>
      <c r="F20" s="224">
        <v>61.5</v>
      </c>
      <c r="G20" s="286" t="s">
        <v>27</v>
      </c>
      <c r="H20" s="286" t="s">
        <v>1872</v>
      </c>
      <c r="I20" s="290">
        <v>25555</v>
      </c>
      <c r="J20" s="286" t="s">
        <v>2312</v>
      </c>
      <c r="K20" s="286" t="s">
        <v>2380</v>
      </c>
      <c r="L20" s="286"/>
      <c r="M20" s="286"/>
      <c r="N20" s="286" t="s">
        <v>2314</v>
      </c>
      <c r="O20" s="286" t="s">
        <v>2381</v>
      </c>
      <c r="P20" s="286" t="s">
        <v>1969</v>
      </c>
      <c r="Q20" s="286"/>
      <c r="R20" s="286"/>
      <c r="S20" s="286"/>
      <c r="T20" s="286" t="s">
        <v>2316</v>
      </c>
      <c r="U20" s="286" t="s">
        <v>1970</v>
      </c>
      <c r="V20" s="286"/>
      <c r="W20" s="286"/>
      <c r="X20" s="286" t="s">
        <v>2321</v>
      </c>
      <c r="Y20" s="286" t="s">
        <v>2382</v>
      </c>
      <c r="Z20" s="286" t="s">
        <v>1970</v>
      </c>
      <c r="AA20" s="286" t="s">
        <v>2317</v>
      </c>
      <c r="AB20" s="286"/>
      <c r="AC20" s="286" t="s">
        <v>2324</v>
      </c>
    </row>
    <row r="21" spans="1:29" s="287" customFormat="1">
      <c r="A21" s="224">
        <v>130</v>
      </c>
      <c r="B21" s="224" t="s">
        <v>30</v>
      </c>
      <c r="C21" s="224" t="s">
        <v>2383</v>
      </c>
      <c r="D21" s="224" t="s">
        <v>2384</v>
      </c>
      <c r="E21" s="289">
        <v>155</v>
      </c>
      <c r="F21" s="224">
        <v>52</v>
      </c>
      <c r="G21" s="286" t="s">
        <v>31</v>
      </c>
      <c r="H21" s="286" t="s">
        <v>1872</v>
      </c>
      <c r="I21" s="290">
        <v>18091</v>
      </c>
      <c r="J21" s="286" t="s">
        <v>2312</v>
      </c>
      <c r="K21" s="286" t="s">
        <v>2385</v>
      </c>
      <c r="L21" s="286"/>
      <c r="M21" s="286"/>
      <c r="N21" s="286" t="s">
        <v>2314</v>
      </c>
      <c r="O21" s="286" t="s">
        <v>2386</v>
      </c>
      <c r="P21" s="286" t="s">
        <v>1969</v>
      </c>
      <c r="Q21" s="286"/>
      <c r="R21" s="286"/>
      <c r="S21" s="286"/>
      <c r="T21" s="286" t="s">
        <v>2316</v>
      </c>
      <c r="U21" s="286" t="s">
        <v>1970</v>
      </c>
      <c r="V21" s="286"/>
      <c r="W21" s="286"/>
      <c r="X21" s="286" t="s">
        <v>2317</v>
      </c>
      <c r="Y21" s="286"/>
      <c r="Z21" s="286" t="s">
        <v>1970</v>
      </c>
      <c r="AA21" s="286" t="s">
        <v>2317</v>
      </c>
      <c r="AB21" s="286"/>
      <c r="AC21" s="286" t="s">
        <v>2324</v>
      </c>
    </row>
    <row r="22" spans="1:29" s="287" customFormat="1">
      <c r="A22" s="224">
        <v>253</v>
      </c>
      <c r="B22" s="224" t="s">
        <v>36</v>
      </c>
      <c r="C22" s="224" t="s">
        <v>1760</v>
      </c>
      <c r="D22" s="224" t="s">
        <v>1785</v>
      </c>
      <c r="E22" s="289">
        <v>150</v>
      </c>
      <c r="F22" s="224">
        <v>51</v>
      </c>
      <c r="G22" s="286" t="s">
        <v>37</v>
      </c>
      <c r="H22" s="286" t="s">
        <v>1872</v>
      </c>
      <c r="I22" s="290">
        <v>25510</v>
      </c>
      <c r="J22" s="286" t="s">
        <v>2312</v>
      </c>
      <c r="K22" s="286" t="s">
        <v>2387</v>
      </c>
      <c r="L22" s="286"/>
      <c r="M22" s="286"/>
      <c r="N22" s="286" t="s">
        <v>2320</v>
      </c>
      <c r="O22" s="286"/>
      <c r="P22" s="286" t="s">
        <v>1969</v>
      </c>
      <c r="Q22" s="286"/>
      <c r="R22" s="286"/>
      <c r="S22" s="286"/>
      <c r="T22" s="286" t="s">
        <v>2316</v>
      </c>
      <c r="U22" s="286" t="s">
        <v>1970</v>
      </c>
      <c r="V22" s="286"/>
      <c r="W22" s="286"/>
      <c r="X22" s="286" t="s">
        <v>2317</v>
      </c>
      <c r="Y22" s="286"/>
      <c r="Z22" s="286" t="s">
        <v>1970</v>
      </c>
      <c r="AA22" s="286" t="s">
        <v>2317</v>
      </c>
      <c r="AB22" s="286"/>
      <c r="AC22" s="286" t="s">
        <v>2324</v>
      </c>
    </row>
    <row r="23" spans="1:29" s="287" customFormat="1">
      <c r="A23" s="224">
        <v>395</v>
      </c>
      <c r="B23" s="224" t="s">
        <v>38</v>
      </c>
      <c r="C23" s="224"/>
      <c r="D23" s="224" t="s">
        <v>1786</v>
      </c>
      <c r="E23" s="289">
        <v>167</v>
      </c>
      <c r="F23" s="224">
        <v>62</v>
      </c>
      <c r="G23" s="286" t="s">
        <v>39</v>
      </c>
      <c r="H23" s="286" t="s">
        <v>1870</v>
      </c>
      <c r="I23" s="290">
        <v>13939</v>
      </c>
      <c r="J23" s="286" t="s">
        <v>2312</v>
      </c>
      <c r="K23" s="286" t="s">
        <v>2388</v>
      </c>
      <c r="L23" s="286"/>
      <c r="M23" s="286"/>
      <c r="N23" s="286" t="s">
        <v>2320</v>
      </c>
      <c r="O23" s="286"/>
      <c r="P23" s="286" t="s">
        <v>2336</v>
      </c>
      <c r="Q23" s="286" t="s">
        <v>2389</v>
      </c>
      <c r="R23" s="286" t="s">
        <v>2343</v>
      </c>
      <c r="S23" s="286" t="s">
        <v>2390</v>
      </c>
      <c r="T23" s="286" t="s">
        <v>2316</v>
      </c>
      <c r="U23" s="286" t="s">
        <v>1970</v>
      </c>
      <c r="V23" s="286"/>
      <c r="W23" s="286"/>
      <c r="X23" s="286" t="s">
        <v>2317</v>
      </c>
      <c r="Y23" s="286"/>
      <c r="Z23" s="286" t="s">
        <v>2391</v>
      </c>
      <c r="AA23" s="286" t="s">
        <v>2321</v>
      </c>
      <c r="AB23" s="286" t="s">
        <v>2392</v>
      </c>
      <c r="AC23" s="286" t="s">
        <v>2324</v>
      </c>
    </row>
    <row r="24" spans="1:29" s="287" customFormat="1">
      <c r="A24" s="224">
        <v>211</v>
      </c>
      <c r="B24" s="224" t="s">
        <v>44</v>
      </c>
      <c r="C24" s="224" t="s">
        <v>1760</v>
      </c>
      <c r="D24" s="224" t="s">
        <v>1787</v>
      </c>
      <c r="E24" s="289">
        <v>168</v>
      </c>
      <c r="F24" s="224">
        <v>74</v>
      </c>
      <c r="G24" s="286" t="s">
        <v>45</v>
      </c>
      <c r="H24" s="286" t="s">
        <v>1870</v>
      </c>
      <c r="I24" s="290">
        <v>26468</v>
      </c>
      <c r="J24" s="286" t="s">
        <v>2312</v>
      </c>
      <c r="K24" s="286" t="s">
        <v>2393</v>
      </c>
      <c r="L24" s="286"/>
      <c r="M24" s="286"/>
      <c r="N24" s="286" t="s">
        <v>2320</v>
      </c>
      <c r="O24" s="286"/>
      <c r="P24" s="286" t="s">
        <v>1969</v>
      </c>
      <c r="Q24" s="286"/>
      <c r="R24" s="286"/>
      <c r="S24" s="286"/>
      <c r="T24" s="286" t="s">
        <v>2316</v>
      </c>
      <c r="U24" s="286" t="s">
        <v>1970</v>
      </c>
      <c r="V24" s="286"/>
      <c r="W24" s="286"/>
      <c r="X24" s="286" t="s">
        <v>2317</v>
      </c>
      <c r="Y24" s="286"/>
      <c r="Z24" s="286" t="s">
        <v>1970</v>
      </c>
      <c r="AA24" s="286" t="s">
        <v>2317</v>
      </c>
      <c r="AB24" s="286"/>
      <c r="AC24" s="286" t="s">
        <v>2324</v>
      </c>
    </row>
    <row r="25" spans="1:29" s="287" customFormat="1">
      <c r="A25" s="224">
        <v>350</v>
      </c>
      <c r="B25" s="224" t="s">
        <v>48</v>
      </c>
      <c r="C25" s="224" t="s">
        <v>1875</v>
      </c>
      <c r="D25" s="224" t="s">
        <v>1876</v>
      </c>
      <c r="E25" s="289">
        <v>156</v>
      </c>
      <c r="F25" s="224">
        <v>49</v>
      </c>
      <c r="G25" s="286" t="s">
        <v>49</v>
      </c>
      <c r="H25" s="286" t="s">
        <v>1872</v>
      </c>
      <c r="I25" s="290">
        <v>25610</v>
      </c>
      <c r="J25" s="286" t="s">
        <v>2312</v>
      </c>
      <c r="K25" s="286" t="s">
        <v>2394</v>
      </c>
      <c r="L25" s="286"/>
      <c r="M25" s="286"/>
      <c r="N25" s="286" t="s">
        <v>2320</v>
      </c>
      <c r="O25" s="286"/>
      <c r="P25" s="286" t="s">
        <v>1969</v>
      </c>
      <c r="Q25" s="286"/>
      <c r="R25" s="286"/>
      <c r="S25" s="286"/>
      <c r="T25" s="286" t="s">
        <v>2316</v>
      </c>
      <c r="U25" s="286"/>
      <c r="V25" s="286"/>
      <c r="W25" s="286"/>
      <c r="X25" s="286" t="s">
        <v>2317</v>
      </c>
      <c r="Y25" s="286"/>
      <c r="Z25" s="286" t="s">
        <v>1970</v>
      </c>
      <c r="AA25" s="286" t="s">
        <v>2321</v>
      </c>
      <c r="AB25" s="286" t="s">
        <v>2395</v>
      </c>
      <c r="AC25" s="286" t="s">
        <v>2324</v>
      </c>
    </row>
    <row r="26" spans="1:29" s="287" customFormat="1">
      <c r="A26" s="224">
        <v>388</v>
      </c>
      <c r="B26" s="224" t="s">
        <v>54</v>
      </c>
      <c r="C26" s="224" t="s">
        <v>1877</v>
      </c>
      <c r="D26" s="224" t="s">
        <v>1878</v>
      </c>
      <c r="E26" s="289">
        <v>155</v>
      </c>
      <c r="F26" s="224">
        <v>73</v>
      </c>
      <c r="G26" s="286" t="s">
        <v>55</v>
      </c>
      <c r="H26" s="286" t="s">
        <v>1872</v>
      </c>
      <c r="I26" s="290">
        <v>24153</v>
      </c>
      <c r="J26" s="286" t="s">
        <v>2312</v>
      </c>
      <c r="K26" s="286" t="s">
        <v>2396</v>
      </c>
      <c r="L26" s="286"/>
      <c r="M26" s="286"/>
      <c r="N26" s="286" t="s">
        <v>2320</v>
      </c>
      <c r="O26" s="286"/>
      <c r="P26" s="286" t="s">
        <v>1969</v>
      </c>
      <c r="Q26" s="286"/>
      <c r="R26" s="286"/>
      <c r="S26" s="286"/>
      <c r="T26" s="286" t="s">
        <v>2316</v>
      </c>
      <c r="U26" s="286" t="s">
        <v>1970</v>
      </c>
      <c r="V26" s="286"/>
      <c r="W26" s="286"/>
      <c r="X26" s="286" t="s">
        <v>2321</v>
      </c>
      <c r="Y26" s="286" t="s">
        <v>2397</v>
      </c>
      <c r="Z26" s="286" t="s">
        <v>1970</v>
      </c>
      <c r="AA26" s="286" t="s">
        <v>2317</v>
      </c>
      <c r="AB26" s="286"/>
      <c r="AC26" s="286" t="s">
        <v>2324</v>
      </c>
    </row>
    <row r="27" spans="1:29" s="287" customFormat="1">
      <c r="A27" s="224">
        <v>416</v>
      </c>
      <c r="B27" s="224" t="s">
        <v>50</v>
      </c>
      <c r="C27" s="294" t="s">
        <v>1880</v>
      </c>
      <c r="D27" s="294" t="s">
        <v>2398</v>
      </c>
      <c r="E27" s="289">
        <v>165</v>
      </c>
      <c r="F27" s="224">
        <v>71.5</v>
      </c>
      <c r="G27" s="286" t="s">
        <v>51</v>
      </c>
      <c r="H27" s="286" t="s">
        <v>1872</v>
      </c>
      <c r="I27" s="290">
        <v>25748</v>
      </c>
      <c r="J27" s="286" t="s">
        <v>2312</v>
      </c>
      <c r="K27" s="286" t="s">
        <v>2399</v>
      </c>
      <c r="L27" s="286"/>
      <c r="M27" s="286"/>
      <c r="N27" s="286" t="s">
        <v>2320</v>
      </c>
      <c r="O27" s="286"/>
      <c r="P27" s="286" t="s">
        <v>1969</v>
      </c>
      <c r="Q27" s="286"/>
      <c r="R27" s="286"/>
      <c r="S27" s="286"/>
      <c r="T27" s="286" t="s">
        <v>2316</v>
      </c>
      <c r="U27" s="286" t="s">
        <v>1970</v>
      </c>
      <c r="V27" s="286"/>
      <c r="W27" s="286"/>
      <c r="X27" s="286" t="s">
        <v>2321</v>
      </c>
      <c r="Y27" s="286" t="s">
        <v>2400</v>
      </c>
      <c r="Z27" s="286" t="s">
        <v>2401</v>
      </c>
      <c r="AA27" s="286" t="s">
        <v>2321</v>
      </c>
      <c r="AB27" s="286" t="s">
        <v>2402</v>
      </c>
      <c r="AC27" s="286" t="s">
        <v>2324</v>
      </c>
    </row>
    <row r="28" spans="1:29" s="287" customFormat="1">
      <c r="A28" s="224">
        <v>201</v>
      </c>
      <c r="B28" s="224" t="s">
        <v>52</v>
      </c>
      <c r="C28" s="224" t="s">
        <v>1760</v>
      </c>
      <c r="D28" s="224" t="s">
        <v>1795</v>
      </c>
      <c r="E28" s="289">
        <v>176</v>
      </c>
      <c r="F28" s="224">
        <v>76.5</v>
      </c>
      <c r="G28" s="286" t="s">
        <v>53</v>
      </c>
      <c r="H28" s="286" t="s">
        <v>1870</v>
      </c>
      <c r="I28" s="290">
        <v>23399</v>
      </c>
      <c r="J28" s="286" t="s">
        <v>2312</v>
      </c>
      <c r="K28" s="286" t="s">
        <v>2403</v>
      </c>
      <c r="L28" s="286"/>
      <c r="M28" s="286"/>
      <c r="N28" s="286" t="s">
        <v>2320</v>
      </c>
      <c r="O28" s="286"/>
      <c r="P28" s="286" t="s">
        <v>2336</v>
      </c>
      <c r="Q28" s="286" t="s">
        <v>2389</v>
      </c>
      <c r="R28" s="286" t="s">
        <v>2404</v>
      </c>
      <c r="S28" s="286" t="s">
        <v>2405</v>
      </c>
      <c r="T28" s="286" t="s">
        <v>2316</v>
      </c>
      <c r="U28" s="286" t="s">
        <v>1970</v>
      </c>
      <c r="V28" s="286"/>
      <c r="W28" s="286"/>
      <c r="X28" s="286" t="s">
        <v>2321</v>
      </c>
      <c r="Y28" s="286" t="s">
        <v>2406</v>
      </c>
      <c r="Z28" s="286" t="s">
        <v>1970</v>
      </c>
      <c r="AA28" s="286" t="s">
        <v>2317</v>
      </c>
      <c r="AB28" s="286"/>
      <c r="AC28" s="286" t="s">
        <v>2324</v>
      </c>
    </row>
    <row r="29" spans="1:29" s="287" customFormat="1">
      <c r="A29" s="224">
        <v>351</v>
      </c>
      <c r="B29" s="224" t="s">
        <v>56</v>
      </c>
      <c r="C29" s="224" t="s">
        <v>1760</v>
      </c>
      <c r="D29" s="224" t="s">
        <v>1883</v>
      </c>
      <c r="E29" s="289">
        <v>150</v>
      </c>
      <c r="F29" s="224">
        <v>54</v>
      </c>
      <c r="G29" s="286" t="s">
        <v>57</v>
      </c>
      <c r="H29" s="286" t="s">
        <v>1872</v>
      </c>
      <c r="I29" s="290">
        <v>15510</v>
      </c>
      <c r="J29" s="286" t="s">
        <v>2312</v>
      </c>
      <c r="K29" s="286" t="s">
        <v>2407</v>
      </c>
      <c r="L29" s="286"/>
      <c r="M29" s="286"/>
      <c r="N29" s="286" t="s">
        <v>2320</v>
      </c>
      <c r="O29" s="286"/>
      <c r="P29" s="286" t="s">
        <v>1969</v>
      </c>
      <c r="Q29" s="286"/>
      <c r="R29" s="286"/>
      <c r="S29" s="286"/>
      <c r="T29" s="286" t="s">
        <v>2316</v>
      </c>
      <c r="U29" s="286" t="s">
        <v>1970</v>
      </c>
      <c r="V29" s="286"/>
      <c r="W29" s="286"/>
      <c r="X29" s="286" t="s">
        <v>2321</v>
      </c>
      <c r="Y29" s="286" t="s">
        <v>2408</v>
      </c>
      <c r="Z29" s="286" t="s">
        <v>2409</v>
      </c>
      <c r="AA29" s="286" t="s">
        <v>2317</v>
      </c>
      <c r="AB29" s="286"/>
      <c r="AC29" s="286" t="s">
        <v>2324</v>
      </c>
    </row>
    <row r="30" spans="1:29" s="287" customFormat="1">
      <c r="A30" s="224">
        <v>401</v>
      </c>
      <c r="B30" s="224" t="s">
        <v>75</v>
      </c>
      <c r="C30" s="224" t="s">
        <v>1796</v>
      </c>
      <c r="D30" s="224" t="s">
        <v>2410</v>
      </c>
      <c r="E30" s="289">
        <v>165</v>
      </c>
      <c r="F30" s="224">
        <v>65</v>
      </c>
      <c r="G30" s="286" t="s">
        <v>76</v>
      </c>
      <c r="H30" s="286" t="s">
        <v>1872</v>
      </c>
      <c r="I30" s="290">
        <v>34813</v>
      </c>
      <c r="J30" s="286" t="s">
        <v>2312</v>
      </c>
      <c r="K30" s="286" t="s">
        <v>2411</v>
      </c>
      <c r="L30" s="286"/>
      <c r="M30" s="286"/>
      <c r="N30" s="286" t="s">
        <v>2320</v>
      </c>
      <c r="O30" s="286"/>
      <c r="P30" s="286" t="s">
        <v>1969</v>
      </c>
      <c r="Q30" s="286"/>
      <c r="R30" s="286"/>
      <c r="S30" s="286"/>
      <c r="T30" s="286" t="s">
        <v>2316</v>
      </c>
      <c r="U30" s="286"/>
      <c r="V30" s="286"/>
      <c r="W30" s="286"/>
      <c r="X30" s="286" t="s">
        <v>2321</v>
      </c>
      <c r="Y30" s="286" t="s">
        <v>2412</v>
      </c>
      <c r="Z30" s="286" t="s">
        <v>1970</v>
      </c>
      <c r="AA30" s="286" t="s">
        <v>2317</v>
      </c>
      <c r="AB30" s="286"/>
      <c r="AC30" s="286" t="s">
        <v>2324</v>
      </c>
    </row>
    <row r="31" spans="1:29" s="287" customFormat="1">
      <c r="A31" s="224">
        <v>173</v>
      </c>
      <c r="B31" s="224" t="s">
        <v>79</v>
      </c>
      <c r="C31" s="224" t="s">
        <v>1760</v>
      </c>
      <c r="D31" s="224" t="s">
        <v>1879</v>
      </c>
      <c r="E31" s="289">
        <v>154</v>
      </c>
      <c r="F31" s="224">
        <v>63</v>
      </c>
      <c r="G31" s="286" t="s">
        <v>80</v>
      </c>
      <c r="H31" s="286" t="s">
        <v>1872</v>
      </c>
      <c r="I31" s="290">
        <v>22812</v>
      </c>
      <c r="J31" s="286" t="s">
        <v>2312</v>
      </c>
      <c r="K31" s="286" t="s">
        <v>2413</v>
      </c>
      <c r="L31" s="286"/>
      <c r="M31" s="286"/>
      <c r="N31" s="286" t="s">
        <v>2320</v>
      </c>
      <c r="O31" s="286"/>
      <c r="P31" s="286" t="s">
        <v>1969</v>
      </c>
      <c r="Q31" s="286"/>
      <c r="R31" s="286"/>
      <c r="S31" s="286"/>
      <c r="T31" s="286" t="s">
        <v>2316</v>
      </c>
      <c r="U31" s="286"/>
      <c r="V31" s="286"/>
      <c r="W31" s="286"/>
      <c r="X31" s="286" t="s">
        <v>2321</v>
      </c>
      <c r="Y31" s="286" t="s">
        <v>2414</v>
      </c>
      <c r="Z31" s="286" t="s">
        <v>2415</v>
      </c>
      <c r="AA31" s="286" t="s">
        <v>2321</v>
      </c>
      <c r="AB31" s="286" t="s">
        <v>2416</v>
      </c>
      <c r="AC31" s="286" t="s">
        <v>2324</v>
      </c>
    </row>
    <row r="32" spans="1:29" s="287" customFormat="1">
      <c r="A32" s="224">
        <v>430</v>
      </c>
      <c r="B32" s="224" t="s">
        <v>24</v>
      </c>
      <c r="C32" s="224" t="s">
        <v>2417</v>
      </c>
      <c r="D32" s="224" t="s">
        <v>2418</v>
      </c>
      <c r="E32" s="289">
        <v>166</v>
      </c>
      <c r="F32" s="224">
        <v>76</v>
      </c>
      <c r="G32" s="286" t="s">
        <v>60</v>
      </c>
      <c r="H32" s="286" t="s">
        <v>1870</v>
      </c>
      <c r="I32" s="290">
        <v>22890</v>
      </c>
      <c r="J32" s="286" t="s">
        <v>2312</v>
      </c>
      <c r="K32" s="286" t="s">
        <v>2419</v>
      </c>
      <c r="L32" s="286"/>
      <c r="M32" s="286"/>
      <c r="N32" s="286" t="s">
        <v>2320</v>
      </c>
      <c r="O32" s="286"/>
      <c r="P32" s="286" t="s">
        <v>1969</v>
      </c>
      <c r="Q32" s="286"/>
      <c r="R32" s="286"/>
      <c r="S32" s="286"/>
      <c r="T32" s="286" t="s">
        <v>2316</v>
      </c>
      <c r="U32" s="286"/>
      <c r="V32" s="286"/>
      <c r="W32" s="286"/>
      <c r="X32" s="286" t="s">
        <v>2317</v>
      </c>
      <c r="Y32" s="286"/>
      <c r="Z32" s="286" t="s">
        <v>2420</v>
      </c>
      <c r="AA32" s="286" t="s">
        <v>2317</v>
      </c>
      <c r="AB32" s="286"/>
      <c r="AC32" s="286" t="s">
        <v>2324</v>
      </c>
    </row>
    <row r="33" spans="1:29" s="287" customFormat="1">
      <c r="A33" s="224">
        <v>171</v>
      </c>
      <c r="B33" s="224" t="s">
        <v>61</v>
      </c>
      <c r="C33" s="224" t="s">
        <v>1884</v>
      </c>
      <c r="D33" s="224" t="s">
        <v>1885</v>
      </c>
      <c r="E33" s="289">
        <v>157</v>
      </c>
      <c r="F33" s="224">
        <v>50</v>
      </c>
      <c r="G33" s="286" t="s">
        <v>62</v>
      </c>
      <c r="H33" s="286" t="s">
        <v>1870</v>
      </c>
      <c r="I33" s="286" t="s">
        <v>1886</v>
      </c>
      <c r="J33" s="286" t="s">
        <v>2312</v>
      </c>
      <c r="K33" s="286" t="s">
        <v>2421</v>
      </c>
      <c r="L33" s="286"/>
      <c r="M33" s="286"/>
      <c r="N33" s="286" t="s">
        <v>2320</v>
      </c>
      <c r="O33" s="286"/>
      <c r="P33" s="286" t="s">
        <v>2345</v>
      </c>
      <c r="Q33" s="286" t="s">
        <v>2337</v>
      </c>
      <c r="R33" s="286" t="s">
        <v>2338</v>
      </c>
      <c r="S33" s="286"/>
      <c r="T33" s="286" t="s">
        <v>2316</v>
      </c>
      <c r="U33" s="286"/>
      <c r="V33" s="286"/>
      <c r="W33" s="286"/>
      <c r="X33" s="286" t="s">
        <v>2321</v>
      </c>
      <c r="Y33" s="286" t="s">
        <v>2422</v>
      </c>
      <c r="Z33" s="286" t="s">
        <v>1970</v>
      </c>
      <c r="AA33" s="286" t="s">
        <v>2317</v>
      </c>
      <c r="AB33" s="286"/>
      <c r="AC33" s="286" t="s">
        <v>2324</v>
      </c>
    </row>
    <row r="34" spans="1:29" s="287" customFormat="1">
      <c r="A34" s="224">
        <v>458</v>
      </c>
      <c r="B34" s="224" t="s">
        <v>63</v>
      </c>
      <c r="C34" s="224" t="s">
        <v>1788</v>
      </c>
      <c r="D34" s="224" t="s">
        <v>1887</v>
      </c>
      <c r="E34" s="289">
        <v>153</v>
      </c>
      <c r="F34" s="224">
        <v>51.5</v>
      </c>
      <c r="G34" s="286" t="s">
        <v>64</v>
      </c>
      <c r="H34" s="286" t="s">
        <v>1872</v>
      </c>
      <c r="I34" s="290">
        <v>19937</v>
      </c>
      <c r="J34" s="286" t="s">
        <v>2312</v>
      </c>
      <c r="K34" s="286" t="s">
        <v>2423</v>
      </c>
      <c r="L34" s="286"/>
      <c r="M34" s="286"/>
      <c r="N34" s="286" t="s">
        <v>2320</v>
      </c>
      <c r="O34" s="286"/>
      <c r="P34" s="286" t="s">
        <v>1969</v>
      </c>
      <c r="Q34" s="286"/>
      <c r="R34" s="286"/>
      <c r="S34" s="286"/>
      <c r="T34" s="286" t="s">
        <v>2316</v>
      </c>
      <c r="U34" s="286"/>
      <c r="V34" s="286"/>
      <c r="W34" s="286"/>
      <c r="X34" s="286" t="s">
        <v>2321</v>
      </c>
      <c r="Y34" s="286" t="s">
        <v>2424</v>
      </c>
      <c r="Z34" s="286" t="s">
        <v>2425</v>
      </c>
      <c r="AA34" s="286" t="s">
        <v>2317</v>
      </c>
      <c r="AB34" s="286"/>
      <c r="AC34" s="286" t="s">
        <v>2324</v>
      </c>
    </row>
    <row r="35" spans="1:29" s="287" customFormat="1">
      <c r="A35" s="224">
        <v>400</v>
      </c>
      <c r="B35" s="224" t="s">
        <v>65</v>
      </c>
      <c r="C35" s="224" t="s">
        <v>1888</v>
      </c>
      <c r="D35" s="224" t="s">
        <v>2426</v>
      </c>
      <c r="E35" s="289">
        <v>155</v>
      </c>
      <c r="F35" s="224">
        <v>68</v>
      </c>
      <c r="G35" s="286" t="s">
        <v>66</v>
      </c>
      <c r="H35" s="286" t="s">
        <v>1872</v>
      </c>
      <c r="I35" s="290">
        <v>19836</v>
      </c>
      <c r="J35" s="286" t="s">
        <v>2312</v>
      </c>
      <c r="K35" s="286" t="s">
        <v>2427</v>
      </c>
      <c r="L35" s="286"/>
      <c r="M35" s="286"/>
      <c r="N35" s="286" t="s">
        <v>2320</v>
      </c>
      <c r="O35" s="286"/>
      <c r="P35" s="286" t="s">
        <v>1969</v>
      </c>
      <c r="Q35" s="286"/>
      <c r="R35" s="286"/>
      <c r="S35" s="286"/>
      <c r="T35" s="286" t="s">
        <v>2316</v>
      </c>
      <c r="U35" s="286"/>
      <c r="V35" s="286"/>
      <c r="W35" s="286"/>
      <c r="X35" s="286" t="s">
        <v>2321</v>
      </c>
      <c r="Y35" s="286" t="s">
        <v>2428</v>
      </c>
      <c r="Z35" s="286" t="s">
        <v>1970</v>
      </c>
      <c r="AA35" s="286" t="s">
        <v>2317</v>
      </c>
      <c r="AB35" s="286"/>
      <c r="AC35" s="286" t="s">
        <v>2324</v>
      </c>
    </row>
    <row r="36" spans="1:29" s="287" customFormat="1">
      <c r="A36" s="224">
        <v>312</v>
      </c>
      <c r="B36" s="224" t="s">
        <v>67</v>
      </c>
      <c r="C36" s="224" t="s">
        <v>1760</v>
      </c>
      <c r="D36" s="224" t="s">
        <v>1890</v>
      </c>
      <c r="E36" s="289">
        <v>160</v>
      </c>
      <c r="F36" s="224">
        <v>69</v>
      </c>
      <c r="G36" s="286" t="s">
        <v>68</v>
      </c>
      <c r="H36" s="286" t="s">
        <v>1872</v>
      </c>
      <c r="I36" s="290">
        <v>22786</v>
      </c>
      <c r="J36" s="286" t="s">
        <v>2312</v>
      </c>
      <c r="K36" s="286" t="s">
        <v>2429</v>
      </c>
      <c r="L36" s="286"/>
      <c r="M36" s="286"/>
      <c r="N36" s="286" t="s">
        <v>2320</v>
      </c>
      <c r="O36" s="286"/>
      <c r="P36" s="286" t="s">
        <v>1969</v>
      </c>
      <c r="Q36" s="286"/>
      <c r="R36" s="286"/>
      <c r="S36" s="286"/>
      <c r="T36" s="286" t="s">
        <v>2316</v>
      </c>
      <c r="U36" s="286"/>
      <c r="V36" s="286"/>
      <c r="W36" s="286"/>
      <c r="X36" s="286" t="s">
        <v>2317</v>
      </c>
      <c r="Y36" s="286"/>
      <c r="Z36" s="286" t="s">
        <v>1970</v>
      </c>
      <c r="AA36" s="286" t="s">
        <v>2317</v>
      </c>
      <c r="AB36" s="286"/>
      <c r="AC36" s="286" t="s">
        <v>2324</v>
      </c>
    </row>
    <row r="37" spans="1:29" s="287" customFormat="1">
      <c r="A37" s="224">
        <v>125</v>
      </c>
      <c r="B37" s="224" t="s">
        <v>83</v>
      </c>
      <c r="C37" s="224" t="s">
        <v>1760</v>
      </c>
      <c r="D37" s="224" t="s">
        <v>1891</v>
      </c>
      <c r="E37" s="289">
        <v>160</v>
      </c>
      <c r="F37" s="224">
        <v>61.5</v>
      </c>
      <c r="G37" s="286" t="s">
        <v>84</v>
      </c>
      <c r="H37" s="286" t="s">
        <v>1872</v>
      </c>
      <c r="I37" s="290">
        <v>24086</v>
      </c>
      <c r="J37" s="286" t="s">
        <v>2312</v>
      </c>
      <c r="K37" s="286" t="s">
        <v>2430</v>
      </c>
      <c r="L37" s="286"/>
      <c r="M37" s="286"/>
      <c r="N37" s="286" t="s">
        <v>2320</v>
      </c>
      <c r="O37" s="286"/>
      <c r="P37" s="286" t="s">
        <v>1969</v>
      </c>
      <c r="Q37" s="286"/>
      <c r="R37" s="286"/>
      <c r="S37" s="286"/>
      <c r="T37" s="286" t="s">
        <v>2316</v>
      </c>
      <c r="U37" s="286"/>
      <c r="V37" s="286"/>
      <c r="W37" s="286"/>
      <c r="X37" s="286" t="s">
        <v>2321</v>
      </c>
      <c r="Y37" s="286" t="s">
        <v>2431</v>
      </c>
      <c r="Z37" s="286" t="s">
        <v>1970</v>
      </c>
      <c r="AA37" s="286" t="s">
        <v>2317</v>
      </c>
      <c r="AB37" s="286"/>
      <c r="AC37" s="286" t="s">
        <v>2324</v>
      </c>
    </row>
    <row r="38" spans="1:29" s="287" customFormat="1">
      <c r="A38" s="224">
        <v>28</v>
      </c>
      <c r="B38" s="224" t="s">
        <v>69</v>
      </c>
      <c r="C38" s="224" t="s">
        <v>1760</v>
      </c>
      <c r="D38" s="224" t="s">
        <v>1892</v>
      </c>
      <c r="E38" s="289">
        <v>160</v>
      </c>
      <c r="F38" s="224">
        <v>56</v>
      </c>
      <c r="G38" s="286" t="s">
        <v>70</v>
      </c>
      <c r="H38" s="286" t="s">
        <v>1872</v>
      </c>
      <c r="I38" s="290">
        <v>27539</v>
      </c>
      <c r="J38" s="286" t="s">
        <v>2312</v>
      </c>
      <c r="K38" s="286" t="s">
        <v>2432</v>
      </c>
      <c r="L38" s="286" t="s">
        <v>2433</v>
      </c>
      <c r="M38" s="290">
        <v>44294</v>
      </c>
      <c r="N38" s="286" t="s">
        <v>2320</v>
      </c>
      <c r="O38" s="286"/>
      <c r="P38" s="286" t="s">
        <v>1969</v>
      </c>
      <c r="Q38" s="286"/>
      <c r="R38" s="286"/>
      <c r="S38" s="286"/>
      <c r="T38" s="286" t="s">
        <v>2316</v>
      </c>
      <c r="U38" s="286"/>
      <c r="V38" s="286"/>
      <c r="W38" s="286"/>
      <c r="X38" s="286" t="s">
        <v>2321</v>
      </c>
      <c r="Y38" s="286" t="s">
        <v>2434</v>
      </c>
      <c r="Z38" s="286" t="s">
        <v>2435</v>
      </c>
      <c r="AA38" s="286" t="s">
        <v>2317</v>
      </c>
      <c r="AB38" s="286"/>
      <c r="AC38" s="286" t="s">
        <v>2324</v>
      </c>
    </row>
    <row r="39" spans="1:29" s="287" customFormat="1">
      <c r="A39" s="224">
        <v>154</v>
      </c>
      <c r="B39" s="224" t="s">
        <v>73</v>
      </c>
      <c r="C39" s="224" t="s">
        <v>1760</v>
      </c>
      <c r="D39" s="224" t="s">
        <v>1879</v>
      </c>
      <c r="E39" s="289">
        <v>150</v>
      </c>
      <c r="F39" s="224">
        <v>38</v>
      </c>
      <c r="G39" s="286" t="s">
        <v>74</v>
      </c>
      <c r="H39" s="286" t="s">
        <v>1872</v>
      </c>
      <c r="I39" s="290">
        <v>27753</v>
      </c>
      <c r="J39" s="286" t="s">
        <v>2312</v>
      </c>
      <c r="K39" s="286" t="s">
        <v>2436</v>
      </c>
      <c r="L39" s="286"/>
      <c r="M39" s="286"/>
      <c r="N39" s="286" t="s">
        <v>2320</v>
      </c>
      <c r="O39" s="286"/>
      <c r="P39" s="286" t="s">
        <v>1969</v>
      </c>
      <c r="Q39" s="286"/>
      <c r="R39" s="286"/>
      <c r="S39" s="286"/>
      <c r="T39" s="286" t="s">
        <v>2316</v>
      </c>
      <c r="U39" s="286"/>
      <c r="V39" s="286"/>
      <c r="W39" s="286"/>
      <c r="X39" s="286" t="s">
        <v>2321</v>
      </c>
      <c r="Y39" s="286" t="s">
        <v>2437</v>
      </c>
      <c r="Z39" s="286" t="s">
        <v>2438</v>
      </c>
      <c r="AA39" s="286" t="s">
        <v>2321</v>
      </c>
      <c r="AB39" s="286" t="s">
        <v>2439</v>
      </c>
      <c r="AC39" s="286" t="s">
        <v>2318</v>
      </c>
    </row>
    <row r="40" spans="1:29" s="287" customFormat="1">
      <c r="A40" s="224">
        <v>53</v>
      </c>
      <c r="B40" s="224" t="s">
        <v>71</v>
      </c>
      <c r="C40" s="224" t="s">
        <v>1760</v>
      </c>
      <c r="D40" s="224" t="s">
        <v>1893</v>
      </c>
      <c r="E40" s="289">
        <v>155</v>
      </c>
      <c r="F40" s="224">
        <v>67</v>
      </c>
      <c r="G40" s="286" t="s">
        <v>72</v>
      </c>
      <c r="H40" s="286" t="s">
        <v>1872</v>
      </c>
      <c r="I40" s="290">
        <v>21097</v>
      </c>
      <c r="J40" s="286" t="s">
        <v>2312</v>
      </c>
      <c r="K40" s="286" t="s">
        <v>2440</v>
      </c>
      <c r="L40" s="286"/>
      <c r="M40" s="286"/>
      <c r="N40" s="286" t="s">
        <v>2320</v>
      </c>
      <c r="O40" s="286"/>
      <c r="P40" s="286" t="s">
        <v>1969</v>
      </c>
      <c r="Q40" s="286"/>
      <c r="R40" s="286"/>
      <c r="S40" s="286"/>
      <c r="T40" s="286" t="s">
        <v>2316</v>
      </c>
      <c r="U40" s="286"/>
      <c r="V40" s="286"/>
      <c r="W40" s="286"/>
      <c r="X40" s="286" t="s">
        <v>2317</v>
      </c>
      <c r="Y40" s="286"/>
      <c r="Z40" s="286" t="s">
        <v>1970</v>
      </c>
      <c r="AA40" s="286" t="s">
        <v>2317</v>
      </c>
      <c r="AB40" s="286"/>
      <c r="AC40" s="286" t="s">
        <v>2324</v>
      </c>
    </row>
    <row r="41" spans="1:29" s="287" customFormat="1">
      <c r="A41" s="224">
        <v>305</v>
      </c>
      <c r="B41" s="224" t="s">
        <v>77</v>
      </c>
      <c r="C41" s="224" t="s">
        <v>2441</v>
      </c>
      <c r="D41" s="299" t="s">
        <v>2442</v>
      </c>
      <c r="E41" s="289">
        <v>155</v>
      </c>
      <c r="F41" s="224">
        <v>55</v>
      </c>
      <c r="G41" s="286" t="s">
        <v>78</v>
      </c>
      <c r="H41" s="286" t="s">
        <v>1872</v>
      </c>
      <c r="I41" s="290">
        <v>29545</v>
      </c>
      <c r="J41" s="286" t="s">
        <v>2312</v>
      </c>
      <c r="K41" s="286" t="s">
        <v>2443</v>
      </c>
      <c r="L41" s="286"/>
      <c r="M41" s="286"/>
      <c r="N41" s="286" t="s">
        <v>2320</v>
      </c>
      <c r="O41" s="286"/>
      <c r="P41" s="286" t="s">
        <v>1969</v>
      </c>
      <c r="Q41" s="286"/>
      <c r="R41" s="286"/>
      <c r="S41" s="286"/>
      <c r="T41" s="286" t="s">
        <v>2316</v>
      </c>
      <c r="U41" s="286"/>
      <c r="V41" s="286"/>
      <c r="W41" s="286"/>
      <c r="X41" s="286" t="s">
        <v>2321</v>
      </c>
      <c r="Y41" s="286" t="s">
        <v>2444</v>
      </c>
      <c r="Z41" s="286" t="s">
        <v>1970</v>
      </c>
      <c r="AA41" s="286" t="s">
        <v>2317</v>
      </c>
      <c r="AB41" s="286"/>
      <c r="AC41" s="286" t="s">
        <v>2324</v>
      </c>
    </row>
    <row r="42" spans="1:29" s="287" customFormat="1">
      <c r="A42" s="224">
        <v>264</v>
      </c>
      <c r="B42" s="224" t="s">
        <v>89</v>
      </c>
      <c r="C42" s="224" t="s">
        <v>1760</v>
      </c>
      <c r="D42" s="224" t="s">
        <v>1894</v>
      </c>
      <c r="E42" s="289">
        <v>168</v>
      </c>
      <c r="F42" s="224">
        <v>64</v>
      </c>
      <c r="G42" s="286" t="s">
        <v>90</v>
      </c>
      <c r="H42" s="286" t="s">
        <v>1870</v>
      </c>
      <c r="I42" s="290">
        <v>20335</v>
      </c>
      <c r="J42" s="286" t="s">
        <v>2312</v>
      </c>
      <c r="K42" s="286" t="s">
        <v>2445</v>
      </c>
      <c r="L42" s="286"/>
      <c r="M42" s="286"/>
      <c r="N42" s="286" t="s">
        <v>2320</v>
      </c>
      <c r="O42" s="286"/>
      <c r="P42" s="286" t="s">
        <v>2336</v>
      </c>
      <c r="Q42" s="286" t="s">
        <v>2446</v>
      </c>
      <c r="R42" s="286" t="s">
        <v>2447</v>
      </c>
      <c r="S42" s="286" t="s">
        <v>2338</v>
      </c>
      <c r="T42" s="286" t="s">
        <v>2347</v>
      </c>
      <c r="U42" s="286" t="s">
        <v>2448</v>
      </c>
      <c r="V42" s="286" t="s">
        <v>2449</v>
      </c>
      <c r="W42" s="286"/>
      <c r="X42" s="286" t="s">
        <v>2321</v>
      </c>
      <c r="Y42" s="286" t="s">
        <v>2450</v>
      </c>
      <c r="Z42" s="286" t="s">
        <v>2451</v>
      </c>
      <c r="AA42" s="286" t="s">
        <v>2317</v>
      </c>
      <c r="AB42" s="286"/>
      <c r="AC42" s="286" t="s">
        <v>2324</v>
      </c>
    </row>
    <row r="43" spans="1:29" s="287" customFormat="1">
      <c r="A43" s="224">
        <v>298</v>
      </c>
      <c r="B43" s="224" t="s">
        <v>97</v>
      </c>
      <c r="C43" s="224" t="s">
        <v>1926</v>
      </c>
      <c r="D43" s="224"/>
      <c r="E43" s="289">
        <v>155</v>
      </c>
      <c r="F43" s="224">
        <v>54.5</v>
      </c>
      <c r="G43" s="286" t="s">
        <v>98</v>
      </c>
      <c r="H43" s="286" t="s">
        <v>1872</v>
      </c>
      <c r="I43" s="290">
        <v>19680</v>
      </c>
      <c r="J43" s="286" t="s">
        <v>2312</v>
      </c>
      <c r="K43" s="286" t="s">
        <v>1928</v>
      </c>
      <c r="L43" s="286"/>
      <c r="M43" s="286"/>
      <c r="N43" s="286" t="s">
        <v>2320</v>
      </c>
      <c r="O43" s="286"/>
      <c r="P43" s="286" t="s">
        <v>1969</v>
      </c>
      <c r="Q43" s="286"/>
      <c r="R43" s="286"/>
      <c r="S43" s="286"/>
      <c r="T43" s="286" t="s">
        <v>2316</v>
      </c>
      <c r="U43" s="286"/>
      <c r="V43" s="286"/>
      <c r="W43" s="286"/>
      <c r="X43" s="286" t="s">
        <v>2321</v>
      </c>
      <c r="Y43" s="286" t="s">
        <v>2452</v>
      </c>
      <c r="Z43" s="286" t="s">
        <v>1970</v>
      </c>
      <c r="AA43" s="286" t="s">
        <v>2317</v>
      </c>
      <c r="AB43" s="286"/>
      <c r="AC43" s="286" t="s">
        <v>2324</v>
      </c>
    </row>
    <row r="44" spans="1:29" s="287" customFormat="1">
      <c r="A44" s="224">
        <v>374</v>
      </c>
      <c r="B44" s="224" t="s">
        <v>95</v>
      </c>
      <c r="C44" s="224" t="s">
        <v>1760</v>
      </c>
      <c r="D44" s="224" t="s">
        <v>1895</v>
      </c>
      <c r="E44" s="289">
        <v>156</v>
      </c>
      <c r="F44" s="224">
        <v>58</v>
      </c>
      <c r="G44" s="286" t="s">
        <v>96</v>
      </c>
      <c r="H44" s="286" t="s">
        <v>1872</v>
      </c>
      <c r="I44" s="290">
        <v>25546</v>
      </c>
      <c r="J44" s="286" t="s">
        <v>2312</v>
      </c>
      <c r="K44" s="286" t="s">
        <v>2453</v>
      </c>
      <c r="L44" s="286"/>
      <c r="M44" s="286"/>
      <c r="N44" s="286" t="s">
        <v>2320</v>
      </c>
      <c r="O44" s="286"/>
      <c r="P44" s="286" t="s">
        <v>1969</v>
      </c>
      <c r="Q44" s="286"/>
      <c r="R44" s="286"/>
      <c r="S44" s="286"/>
      <c r="T44" s="286" t="s">
        <v>2316</v>
      </c>
      <c r="U44" s="286"/>
      <c r="V44" s="286"/>
      <c r="W44" s="286"/>
      <c r="X44" s="286" t="s">
        <v>2317</v>
      </c>
      <c r="Y44" s="286"/>
      <c r="Z44" s="286" t="s">
        <v>227</v>
      </c>
      <c r="AA44" s="286" t="s">
        <v>2317</v>
      </c>
      <c r="AB44" s="286"/>
      <c r="AC44" s="286" t="s">
        <v>2324</v>
      </c>
    </row>
    <row r="45" spans="1:29" s="287" customFormat="1">
      <c r="A45" s="224">
        <v>71</v>
      </c>
      <c r="B45" s="224" t="s">
        <v>99</v>
      </c>
      <c r="C45" s="224" t="s">
        <v>1760</v>
      </c>
      <c r="D45" s="224" t="s">
        <v>2454</v>
      </c>
      <c r="E45" s="289">
        <v>150</v>
      </c>
      <c r="F45" s="224">
        <v>42</v>
      </c>
      <c r="G45" s="286" t="s">
        <v>99</v>
      </c>
      <c r="H45" s="286" t="s">
        <v>1872</v>
      </c>
      <c r="I45" s="290">
        <v>18332</v>
      </c>
      <c r="J45" s="286" t="s">
        <v>2312</v>
      </c>
      <c r="K45" s="286" t="s">
        <v>2455</v>
      </c>
      <c r="L45" s="286"/>
      <c r="M45" s="286"/>
      <c r="N45" s="286" t="s">
        <v>2320</v>
      </c>
      <c r="O45" s="286"/>
      <c r="P45" s="286" t="s">
        <v>1969</v>
      </c>
      <c r="Q45" s="286"/>
      <c r="R45" s="286"/>
      <c r="S45" s="286"/>
      <c r="T45" s="286" t="s">
        <v>2316</v>
      </c>
      <c r="U45" s="286"/>
      <c r="V45" s="286"/>
      <c r="W45" s="286"/>
      <c r="X45" s="286" t="s">
        <v>2317</v>
      </c>
      <c r="Y45" s="286"/>
      <c r="Z45" s="286" t="s">
        <v>2456</v>
      </c>
      <c r="AA45" s="286" t="s">
        <v>2317</v>
      </c>
      <c r="AB45" s="286"/>
      <c r="AC45" s="286" t="s">
        <v>2324</v>
      </c>
    </row>
    <row r="46" spans="1:29" s="287" customFormat="1">
      <c r="A46" s="224">
        <v>234</v>
      </c>
      <c r="B46" s="224" t="s">
        <v>85</v>
      </c>
      <c r="C46" s="224" t="s">
        <v>1926</v>
      </c>
      <c r="D46" s="224" t="s">
        <v>1922</v>
      </c>
      <c r="E46" s="289">
        <v>149</v>
      </c>
      <c r="F46" s="224">
        <v>50</v>
      </c>
      <c r="G46" s="286" t="s">
        <v>86</v>
      </c>
      <c r="H46" s="286" t="s">
        <v>1872</v>
      </c>
      <c r="I46" s="290">
        <v>14642</v>
      </c>
      <c r="J46" s="286" t="s">
        <v>2312</v>
      </c>
      <c r="K46" s="286" t="s">
        <v>1927</v>
      </c>
      <c r="L46" s="286"/>
      <c r="M46" s="286"/>
      <c r="N46" s="286" t="s">
        <v>2320</v>
      </c>
      <c r="O46" s="286"/>
      <c r="P46" s="286" t="s">
        <v>1969</v>
      </c>
      <c r="Q46" s="286"/>
      <c r="R46" s="286"/>
      <c r="S46" s="286"/>
      <c r="T46" s="286" t="s">
        <v>2316</v>
      </c>
      <c r="U46" s="286"/>
      <c r="V46" s="286"/>
      <c r="W46" s="286"/>
      <c r="X46" s="286" t="s">
        <v>2321</v>
      </c>
      <c r="Y46" s="286" t="s">
        <v>2452</v>
      </c>
      <c r="Z46" s="286" t="s">
        <v>2457</v>
      </c>
      <c r="AA46" s="286" t="s">
        <v>2321</v>
      </c>
      <c r="AB46" s="286" t="s">
        <v>2458</v>
      </c>
      <c r="AC46" s="286" t="s">
        <v>2324</v>
      </c>
    </row>
    <row r="47" spans="1:29" s="287" customFormat="1">
      <c r="A47" s="224">
        <v>283</v>
      </c>
      <c r="B47" s="224" t="s">
        <v>87</v>
      </c>
      <c r="C47" s="299" t="s">
        <v>1760</v>
      </c>
      <c r="D47" s="299" t="s">
        <v>2459</v>
      </c>
      <c r="E47" s="289">
        <v>158</v>
      </c>
      <c r="F47" s="224">
        <v>45</v>
      </c>
      <c r="G47" s="286" t="s">
        <v>88</v>
      </c>
      <c r="H47" s="286" t="s">
        <v>1872</v>
      </c>
      <c r="I47" s="290">
        <v>25102</v>
      </c>
      <c r="J47" s="286" t="s">
        <v>2312</v>
      </c>
      <c r="K47" s="286" t="s">
        <v>2460</v>
      </c>
      <c r="L47" s="286"/>
      <c r="M47" s="286"/>
      <c r="N47" s="286" t="s">
        <v>2320</v>
      </c>
      <c r="O47" s="286"/>
      <c r="P47" s="286" t="s">
        <v>1969</v>
      </c>
      <c r="Q47" s="286"/>
      <c r="R47" s="286"/>
      <c r="S47" s="286"/>
      <c r="T47" s="286" t="s">
        <v>2316</v>
      </c>
      <c r="U47" s="286"/>
      <c r="V47" s="286"/>
      <c r="W47" s="286"/>
      <c r="X47" s="286" t="s">
        <v>2321</v>
      </c>
      <c r="Y47" s="286" t="s">
        <v>2452</v>
      </c>
      <c r="Z47" s="286" t="s">
        <v>1970</v>
      </c>
      <c r="AA47" s="286" t="s">
        <v>2317</v>
      </c>
      <c r="AB47" s="286"/>
      <c r="AC47" s="286" t="s">
        <v>2324</v>
      </c>
    </row>
    <row r="48" spans="1:29" s="287" customFormat="1">
      <c r="A48" s="224">
        <v>440</v>
      </c>
      <c r="B48" s="224" t="s">
        <v>91</v>
      </c>
      <c r="C48" s="299" t="s">
        <v>1760</v>
      </c>
      <c r="D48" s="299" t="s">
        <v>2461</v>
      </c>
      <c r="E48" s="289">
        <v>161</v>
      </c>
      <c r="F48" s="224">
        <v>58</v>
      </c>
      <c r="G48" s="286" t="s">
        <v>92</v>
      </c>
      <c r="H48" s="286" t="s">
        <v>1872</v>
      </c>
      <c r="I48" s="290">
        <v>30129</v>
      </c>
      <c r="J48" s="286" t="s">
        <v>2312</v>
      </c>
      <c r="K48" s="286" t="s">
        <v>2462</v>
      </c>
      <c r="L48" s="286"/>
      <c r="M48" s="286"/>
      <c r="N48" s="286" t="s">
        <v>2320</v>
      </c>
      <c r="O48" s="286"/>
      <c r="P48" s="286" t="s">
        <v>1969</v>
      </c>
      <c r="Q48" s="286"/>
      <c r="R48" s="286"/>
      <c r="S48" s="286"/>
      <c r="T48" s="286" t="s">
        <v>2316</v>
      </c>
      <c r="U48" s="286"/>
      <c r="V48" s="286"/>
      <c r="W48" s="286"/>
      <c r="X48" s="286" t="s">
        <v>2317</v>
      </c>
      <c r="Y48" s="286"/>
      <c r="Z48" s="286" t="s">
        <v>1970</v>
      </c>
      <c r="AA48" s="286" t="s">
        <v>2317</v>
      </c>
      <c r="AB48" s="286"/>
      <c r="AC48" s="286" t="s">
        <v>2324</v>
      </c>
    </row>
    <row r="49" spans="1:29" s="287" customFormat="1">
      <c r="A49" s="224">
        <v>390</v>
      </c>
      <c r="B49" s="224" t="s">
        <v>93</v>
      </c>
      <c r="C49" s="224" t="s">
        <v>1882</v>
      </c>
      <c r="D49" s="224" t="s">
        <v>1896</v>
      </c>
      <c r="E49" s="289">
        <v>152</v>
      </c>
      <c r="F49" s="224">
        <v>52</v>
      </c>
      <c r="G49" s="286" t="s">
        <v>94</v>
      </c>
      <c r="H49" s="286" t="s">
        <v>1872</v>
      </c>
      <c r="I49" s="290">
        <v>22734</v>
      </c>
      <c r="J49" s="286" t="s">
        <v>2312</v>
      </c>
      <c r="K49" s="286" t="s">
        <v>2463</v>
      </c>
      <c r="L49" s="286"/>
      <c r="M49" s="286"/>
      <c r="N49" s="286" t="s">
        <v>2320</v>
      </c>
      <c r="O49" s="286"/>
      <c r="P49" s="286" t="s">
        <v>1969</v>
      </c>
      <c r="Q49" s="286"/>
      <c r="R49" s="286"/>
      <c r="S49" s="286"/>
      <c r="T49" s="286" t="s">
        <v>2316</v>
      </c>
      <c r="U49" s="286"/>
      <c r="V49" s="286"/>
      <c r="W49" s="286"/>
      <c r="X49" s="286" t="s">
        <v>2321</v>
      </c>
      <c r="Y49" s="286" t="s">
        <v>2464</v>
      </c>
      <c r="Z49" s="286" t="s">
        <v>2465</v>
      </c>
      <c r="AA49" s="286" t="s">
        <v>2317</v>
      </c>
      <c r="AB49" s="286"/>
      <c r="AC49" s="286" t="s">
        <v>2318</v>
      </c>
    </row>
    <row r="50" spans="1:29" s="287" customFormat="1">
      <c r="A50" s="224">
        <v>410</v>
      </c>
      <c r="B50" s="224" t="s">
        <v>100</v>
      </c>
      <c r="C50" s="299" t="s">
        <v>2466</v>
      </c>
      <c r="D50" s="299" t="s">
        <v>2467</v>
      </c>
      <c r="E50" s="289">
        <v>163</v>
      </c>
      <c r="F50" s="224">
        <v>57</v>
      </c>
      <c r="G50" s="286" t="s">
        <v>100</v>
      </c>
      <c r="H50" s="286" t="s">
        <v>1872</v>
      </c>
      <c r="I50" s="290">
        <v>33485</v>
      </c>
      <c r="J50" s="286" t="s">
        <v>2312</v>
      </c>
      <c r="K50" s="286" t="s">
        <v>2468</v>
      </c>
      <c r="L50" s="286"/>
      <c r="M50" s="286"/>
      <c r="N50" s="286" t="s">
        <v>2320</v>
      </c>
      <c r="O50" s="286"/>
      <c r="P50" s="286" t="s">
        <v>1969</v>
      </c>
      <c r="Q50" s="286"/>
      <c r="R50" s="286"/>
      <c r="S50" s="286"/>
      <c r="T50" s="286" t="s">
        <v>2316</v>
      </c>
      <c r="U50" s="286"/>
      <c r="V50" s="286"/>
      <c r="W50" s="286"/>
      <c r="X50" s="286" t="s">
        <v>2317</v>
      </c>
      <c r="Y50" s="286"/>
      <c r="Z50" s="286" t="s">
        <v>1970</v>
      </c>
      <c r="AA50" s="286" t="s">
        <v>2317</v>
      </c>
      <c r="AB50" s="286"/>
      <c r="AC50" s="286" t="s">
        <v>2324</v>
      </c>
    </row>
    <row r="51" spans="1:29" s="302" customFormat="1">
      <c r="A51" s="628" t="s">
        <v>2469</v>
      </c>
      <c r="B51" s="629"/>
      <c r="C51" s="630"/>
      <c r="D51" s="300"/>
      <c r="E51" s="301"/>
      <c r="F51" s="300"/>
    </row>
    <row r="52" spans="1:29">
      <c r="A52" s="291">
        <v>261</v>
      </c>
      <c r="B52" s="291" t="s">
        <v>1972</v>
      </c>
      <c r="C52" s="291" t="s">
        <v>2470</v>
      </c>
      <c r="D52" s="291" t="s">
        <v>1922</v>
      </c>
      <c r="E52" s="291">
        <v>160</v>
      </c>
      <c r="F52" s="291">
        <v>52</v>
      </c>
      <c r="G52" s="291" t="s">
        <v>1972</v>
      </c>
      <c r="H52" s="287" t="s">
        <v>122</v>
      </c>
      <c r="I52" s="303">
        <v>20198</v>
      </c>
      <c r="J52" s="287" t="s">
        <v>2471</v>
      </c>
      <c r="K52" s="291">
        <v>261</v>
      </c>
      <c r="L52" s="287"/>
      <c r="M52" s="287"/>
      <c r="N52" s="286" t="s">
        <v>2472</v>
      </c>
      <c r="O52" s="287"/>
      <c r="P52" s="286" t="s">
        <v>2345</v>
      </c>
      <c r="Q52" s="287">
        <v>20</v>
      </c>
      <c r="R52" s="287" t="s">
        <v>2473</v>
      </c>
      <c r="S52" s="287" t="s">
        <v>1970</v>
      </c>
      <c r="T52" s="286" t="s">
        <v>2316</v>
      </c>
      <c r="U52" s="286" t="s">
        <v>1970</v>
      </c>
      <c r="V52" s="287"/>
      <c r="W52" s="287"/>
      <c r="X52" s="286" t="s">
        <v>2321</v>
      </c>
      <c r="Y52" s="287" t="s">
        <v>2474</v>
      </c>
      <c r="Z52" s="287"/>
      <c r="AA52" s="286" t="s">
        <v>2317</v>
      </c>
      <c r="AB52" s="287"/>
      <c r="AC52" s="286" t="s">
        <v>2324</v>
      </c>
    </row>
    <row r="53" spans="1:29">
      <c r="A53" s="291">
        <v>136</v>
      </c>
      <c r="B53" s="291" t="s">
        <v>1976</v>
      </c>
      <c r="C53" s="291" t="s">
        <v>2475</v>
      </c>
      <c r="D53" s="291" t="s">
        <v>2476</v>
      </c>
      <c r="E53" s="291">
        <v>157</v>
      </c>
      <c r="F53" s="291">
        <v>62</v>
      </c>
      <c r="G53" s="291" t="s">
        <v>1976</v>
      </c>
      <c r="H53" s="287" t="s">
        <v>162</v>
      </c>
      <c r="I53" s="303">
        <v>32055</v>
      </c>
      <c r="J53" s="287" t="s">
        <v>2471</v>
      </c>
      <c r="K53" s="291">
        <v>136</v>
      </c>
      <c r="L53" s="287"/>
      <c r="M53" s="287"/>
      <c r="N53" s="286" t="s">
        <v>2472</v>
      </c>
      <c r="O53" s="287"/>
      <c r="P53" s="286" t="s">
        <v>1969</v>
      </c>
      <c r="Q53" s="287"/>
      <c r="R53" s="287"/>
      <c r="S53" s="287"/>
      <c r="T53" s="286" t="s">
        <v>2316</v>
      </c>
      <c r="U53" s="287" t="s">
        <v>1970</v>
      </c>
      <c r="V53" s="287"/>
      <c r="W53" s="287"/>
      <c r="X53" s="286" t="s">
        <v>2321</v>
      </c>
      <c r="Y53" s="287" t="s">
        <v>2477</v>
      </c>
      <c r="Z53" s="287" t="s">
        <v>2478</v>
      </c>
      <c r="AA53" s="286" t="s">
        <v>2317</v>
      </c>
      <c r="AB53" s="287"/>
      <c r="AC53" s="286" t="s">
        <v>2324</v>
      </c>
    </row>
    <row r="54" spans="1:29">
      <c r="A54" s="291">
        <v>307</v>
      </c>
      <c r="B54" s="291" t="s">
        <v>1979</v>
      </c>
      <c r="C54" s="291" t="s">
        <v>1760</v>
      </c>
      <c r="D54" s="291" t="s">
        <v>2479</v>
      </c>
      <c r="E54" s="291">
        <v>152</v>
      </c>
      <c r="F54" s="291">
        <v>56</v>
      </c>
      <c r="G54" s="291" t="s">
        <v>1979</v>
      </c>
      <c r="H54" s="287" t="s">
        <v>162</v>
      </c>
      <c r="I54" s="303">
        <v>19036</v>
      </c>
      <c r="J54" s="287" t="s">
        <v>2471</v>
      </c>
      <c r="K54" s="291">
        <v>307</v>
      </c>
      <c r="L54" s="287"/>
      <c r="M54" s="287"/>
      <c r="N54" s="286" t="s">
        <v>2472</v>
      </c>
      <c r="O54" s="287"/>
      <c r="P54" s="286" t="s">
        <v>1969</v>
      </c>
      <c r="Q54" s="287"/>
      <c r="R54" s="287"/>
      <c r="S54" s="287"/>
      <c r="T54" s="286" t="s">
        <v>2316</v>
      </c>
      <c r="U54" s="287"/>
      <c r="V54" s="287"/>
      <c r="W54" s="287"/>
      <c r="X54" s="286" t="s">
        <v>2317</v>
      </c>
      <c r="Y54" s="287"/>
      <c r="Z54" s="287"/>
      <c r="AA54" s="286" t="s">
        <v>2317</v>
      </c>
      <c r="AB54" s="287"/>
      <c r="AC54" s="286" t="s">
        <v>2324</v>
      </c>
    </row>
    <row r="55" spans="1:29">
      <c r="A55" s="291">
        <v>383</v>
      </c>
      <c r="B55" s="291" t="s">
        <v>1983</v>
      </c>
      <c r="C55" s="291" t="s">
        <v>2480</v>
      </c>
      <c r="D55" s="291" t="s">
        <v>2481</v>
      </c>
      <c r="E55" s="291">
        <v>170</v>
      </c>
      <c r="F55" s="291">
        <v>62</v>
      </c>
      <c r="G55" s="291" t="s">
        <v>1983</v>
      </c>
      <c r="H55" s="287" t="s">
        <v>122</v>
      </c>
      <c r="I55" s="303">
        <v>25123</v>
      </c>
      <c r="J55" s="287" t="s">
        <v>2471</v>
      </c>
      <c r="K55" s="291">
        <v>383</v>
      </c>
      <c r="L55" s="287"/>
      <c r="M55" s="287"/>
      <c r="N55" s="286" t="s">
        <v>2472</v>
      </c>
      <c r="O55" s="287"/>
      <c r="P55" s="286" t="s">
        <v>1969</v>
      </c>
      <c r="Q55" s="287"/>
      <c r="R55" s="287"/>
      <c r="S55" s="287"/>
      <c r="T55" s="286" t="s">
        <v>2316</v>
      </c>
      <c r="U55" s="287"/>
      <c r="V55" s="287"/>
      <c r="W55" s="287"/>
      <c r="X55" s="286" t="s">
        <v>2321</v>
      </c>
      <c r="Y55" s="287" t="s">
        <v>2482</v>
      </c>
      <c r="Z55" s="287"/>
      <c r="AA55" s="286" t="s">
        <v>2317</v>
      </c>
      <c r="AB55" s="287"/>
      <c r="AC55" s="286" t="s">
        <v>2324</v>
      </c>
    </row>
    <row r="56" spans="1:29">
      <c r="A56" s="291">
        <v>114</v>
      </c>
      <c r="B56" s="291" t="s">
        <v>1987</v>
      </c>
      <c r="C56" s="291" t="s">
        <v>2483</v>
      </c>
      <c r="D56" s="291" t="s">
        <v>2484</v>
      </c>
      <c r="E56" s="291">
        <v>156</v>
      </c>
      <c r="F56" s="291">
        <v>44</v>
      </c>
      <c r="G56" s="291" t="s">
        <v>1987</v>
      </c>
      <c r="H56" s="287" t="s">
        <v>162</v>
      </c>
      <c r="I56" s="303">
        <v>23843</v>
      </c>
      <c r="J56" s="287" t="s">
        <v>2471</v>
      </c>
      <c r="K56" s="291">
        <v>114</v>
      </c>
      <c r="L56" s="287"/>
      <c r="M56" s="287"/>
      <c r="N56" s="286" t="s">
        <v>2472</v>
      </c>
      <c r="O56" s="287"/>
      <c r="P56" s="286" t="s">
        <v>1969</v>
      </c>
      <c r="Q56" s="287"/>
      <c r="R56" s="287"/>
      <c r="S56" s="287"/>
      <c r="T56" s="286" t="s">
        <v>2316</v>
      </c>
      <c r="U56" s="287"/>
      <c r="V56" s="287"/>
      <c r="W56" s="287"/>
      <c r="X56" s="286" t="s">
        <v>2321</v>
      </c>
      <c r="Y56" s="287" t="s">
        <v>2485</v>
      </c>
      <c r="Z56" s="287" t="s">
        <v>2486</v>
      </c>
      <c r="AA56" s="286" t="s">
        <v>2317</v>
      </c>
      <c r="AB56" s="287"/>
      <c r="AC56" s="286" t="s">
        <v>2324</v>
      </c>
    </row>
    <row r="57" spans="1:29">
      <c r="A57" s="291">
        <v>76</v>
      </c>
      <c r="B57" s="291" t="s">
        <v>2487</v>
      </c>
      <c r="C57" s="291" t="s">
        <v>2470</v>
      </c>
      <c r="D57" s="291" t="s">
        <v>1922</v>
      </c>
      <c r="E57" s="291">
        <v>158</v>
      </c>
      <c r="F57" s="291">
        <v>51</v>
      </c>
      <c r="G57" s="291" t="s">
        <v>2487</v>
      </c>
      <c r="H57" s="287" t="s">
        <v>162</v>
      </c>
      <c r="I57" s="303">
        <v>30690</v>
      </c>
      <c r="J57" s="287" t="s">
        <v>2471</v>
      </c>
      <c r="K57" s="291">
        <v>76</v>
      </c>
      <c r="L57" s="287"/>
      <c r="M57" s="287"/>
      <c r="N57" s="286" t="s">
        <v>2472</v>
      </c>
      <c r="O57" s="287"/>
      <c r="P57" s="286" t="s">
        <v>1969</v>
      </c>
      <c r="Q57" s="287"/>
      <c r="R57" s="287"/>
      <c r="S57" s="287"/>
      <c r="T57" s="286" t="s">
        <v>2316</v>
      </c>
      <c r="U57" s="287"/>
      <c r="V57" s="287"/>
      <c r="W57" s="287"/>
      <c r="X57" s="286" t="s">
        <v>2317</v>
      </c>
      <c r="Y57" s="287"/>
      <c r="Z57" s="287"/>
      <c r="AA57" s="286" t="s">
        <v>2317</v>
      </c>
      <c r="AB57" s="287"/>
      <c r="AC57" s="286" t="s">
        <v>2324</v>
      </c>
    </row>
    <row r="58" spans="1:29">
      <c r="A58" s="291">
        <v>65</v>
      </c>
      <c r="B58" s="291" t="s">
        <v>2055</v>
      </c>
      <c r="C58" s="291" t="s">
        <v>2488</v>
      </c>
      <c r="D58" s="291" t="s">
        <v>2476</v>
      </c>
      <c r="E58" s="291">
        <v>174</v>
      </c>
      <c r="F58" s="291">
        <v>82</v>
      </c>
      <c r="G58" s="291" t="s">
        <v>2055</v>
      </c>
      <c r="H58" s="287" t="s">
        <v>122</v>
      </c>
      <c r="I58" s="303">
        <v>33134</v>
      </c>
      <c r="J58" s="287" t="s">
        <v>2471</v>
      </c>
      <c r="K58" s="291">
        <v>65</v>
      </c>
      <c r="L58" s="287"/>
      <c r="M58" s="287"/>
      <c r="N58" s="286" t="s">
        <v>2472</v>
      </c>
      <c r="O58" s="287"/>
      <c r="P58" s="286" t="s">
        <v>1969</v>
      </c>
      <c r="Q58" s="287"/>
      <c r="R58" s="287"/>
      <c r="S58" s="287"/>
      <c r="T58" s="286" t="s">
        <v>2316</v>
      </c>
      <c r="U58" s="287"/>
      <c r="V58" s="287"/>
      <c r="W58" s="287"/>
      <c r="X58" s="286" t="s">
        <v>2321</v>
      </c>
      <c r="Y58" s="287" t="s">
        <v>2489</v>
      </c>
      <c r="Z58" s="287" t="s">
        <v>2490</v>
      </c>
      <c r="AA58" s="286" t="s">
        <v>2317</v>
      </c>
      <c r="AB58" s="287"/>
      <c r="AC58" s="286" t="s">
        <v>2324</v>
      </c>
    </row>
    <row r="59" spans="1:29">
      <c r="A59" s="291">
        <v>8</v>
      </c>
      <c r="B59" s="291" t="s">
        <v>2491</v>
      </c>
      <c r="C59" s="291" t="s">
        <v>2492</v>
      </c>
      <c r="D59" s="291" t="s">
        <v>2493</v>
      </c>
      <c r="E59" s="291">
        <v>155</v>
      </c>
      <c r="F59" s="291">
        <v>64</v>
      </c>
      <c r="G59" s="291" t="s">
        <v>2491</v>
      </c>
      <c r="H59" s="287" t="s">
        <v>162</v>
      </c>
      <c r="I59" s="303">
        <v>16965</v>
      </c>
      <c r="J59" s="287" t="s">
        <v>2471</v>
      </c>
      <c r="K59" s="291">
        <v>8</v>
      </c>
      <c r="L59" s="287"/>
      <c r="M59" s="287"/>
      <c r="N59" s="286" t="s">
        <v>2472</v>
      </c>
      <c r="O59" s="287"/>
      <c r="P59" s="286" t="s">
        <v>1969</v>
      </c>
      <c r="Q59" s="287"/>
      <c r="R59" s="287"/>
      <c r="S59" s="287"/>
      <c r="T59" s="286" t="s">
        <v>2316</v>
      </c>
      <c r="U59" s="287"/>
      <c r="V59" s="287"/>
      <c r="W59" s="287"/>
      <c r="X59" s="286" t="s">
        <v>2321</v>
      </c>
      <c r="Y59" s="287" t="s">
        <v>2494</v>
      </c>
      <c r="Z59" s="287"/>
      <c r="AA59" s="286" t="s">
        <v>2317</v>
      </c>
      <c r="AB59" s="287"/>
      <c r="AC59" s="286" t="s">
        <v>2324</v>
      </c>
    </row>
    <row r="60" spans="1:29">
      <c r="A60" s="291">
        <v>143</v>
      </c>
      <c r="B60" s="291" t="s">
        <v>2093</v>
      </c>
      <c r="C60" s="291" t="s">
        <v>1760</v>
      </c>
      <c r="D60" s="291" t="s">
        <v>2495</v>
      </c>
      <c r="E60" s="291">
        <v>158</v>
      </c>
      <c r="F60" s="291">
        <v>50</v>
      </c>
      <c r="G60" s="291" t="s">
        <v>2093</v>
      </c>
      <c r="H60" s="287" t="s">
        <v>162</v>
      </c>
      <c r="I60" s="303">
        <v>28574</v>
      </c>
      <c r="J60" s="287" t="s">
        <v>2471</v>
      </c>
      <c r="K60" s="291">
        <v>143</v>
      </c>
      <c r="L60" s="287"/>
      <c r="M60" s="287"/>
      <c r="N60" s="286" t="s">
        <v>2472</v>
      </c>
      <c r="O60" s="287"/>
      <c r="P60" s="286" t="s">
        <v>1969</v>
      </c>
      <c r="Q60" s="287"/>
      <c r="R60" s="287"/>
      <c r="S60" s="287"/>
      <c r="T60" s="286" t="s">
        <v>2316</v>
      </c>
      <c r="U60" s="287"/>
      <c r="V60" s="287"/>
      <c r="W60" s="287"/>
      <c r="X60" s="286" t="s">
        <v>2321</v>
      </c>
      <c r="Y60" s="287" t="s">
        <v>2496</v>
      </c>
      <c r="Z60" s="287" t="s">
        <v>2497</v>
      </c>
      <c r="AA60" s="286" t="s">
        <v>2317</v>
      </c>
      <c r="AB60" s="287"/>
      <c r="AC60" s="286" t="s">
        <v>2324</v>
      </c>
    </row>
    <row r="61" spans="1:29">
      <c r="A61" s="291">
        <v>245</v>
      </c>
      <c r="B61" s="291" t="s">
        <v>2078</v>
      </c>
      <c r="C61" s="291" t="s">
        <v>1760</v>
      </c>
      <c r="D61" s="291" t="s">
        <v>2498</v>
      </c>
      <c r="E61" s="291">
        <v>165</v>
      </c>
      <c r="F61" s="291">
        <v>64.5</v>
      </c>
      <c r="G61" s="291" t="s">
        <v>2078</v>
      </c>
      <c r="H61" s="287" t="s">
        <v>162</v>
      </c>
      <c r="I61" s="303">
        <v>23657</v>
      </c>
      <c r="J61" s="287" t="s">
        <v>2471</v>
      </c>
      <c r="K61" s="291">
        <v>245</v>
      </c>
      <c r="L61" s="287"/>
      <c r="M61" s="287"/>
      <c r="N61" s="286" t="s">
        <v>2472</v>
      </c>
      <c r="O61" s="287"/>
      <c r="P61" s="286" t="s">
        <v>1969</v>
      </c>
      <c r="Q61" s="287"/>
      <c r="R61" s="287"/>
      <c r="S61" s="287"/>
      <c r="T61" s="286" t="s">
        <v>2316</v>
      </c>
      <c r="U61" s="287"/>
      <c r="V61" s="287"/>
      <c r="W61" s="287"/>
      <c r="X61" s="286" t="s">
        <v>2317</v>
      </c>
      <c r="Y61" s="287"/>
      <c r="Z61" s="287"/>
      <c r="AA61" s="286" t="s">
        <v>2317</v>
      </c>
      <c r="AB61" s="287"/>
      <c r="AC61" s="286" t="s">
        <v>2324</v>
      </c>
    </row>
    <row r="62" spans="1:29">
      <c r="A62" s="291">
        <v>64</v>
      </c>
      <c r="B62" s="291" t="s">
        <v>2070</v>
      </c>
      <c r="C62" s="291" t="s">
        <v>1760</v>
      </c>
      <c r="D62" s="291" t="s">
        <v>2499</v>
      </c>
      <c r="E62" s="291">
        <v>169</v>
      </c>
      <c r="F62" s="291">
        <v>70</v>
      </c>
      <c r="G62" s="291" t="s">
        <v>2070</v>
      </c>
      <c r="H62" s="287" t="s">
        <v>122</v>
      </c>
      <c r="I62" s="303">
        <v>18328</v>
      </c>
      <c r="J62" s="287" t="s">
        <v>2471</v>
      </c>
      <c r="K62" s="291">
        <v>64</v>
      </c>
      <c r="L62" s="287"/>
      <c r="M62" s="287"/>
      <c r="N62" s="286" t="s">
        <v>2472</v>
      </c>
      <c r="O62" s="287"/>
      <c r="P62" s="286" t="s">
        <v>2345</v>
      </c>
      <c r="Q62" s="287">
        <v>6</v>
      </c>
      <c r="R62" s="287" t="s">
        <v>2500</v>
      </c>
      <c r="S62" s="287" t="s">
        <v>1970</v>
      </c>
      <c r="T62" s="286" t="s">
        <v>2347</v>
      </c>
      <c r="U62" s="287"/>
      <c r="V62" s="287" t="s">
        <v>2501</v>
      </c>
      <c r="W62" s="287"/>
      <c r="X62" s="286" t="s">
        <v>2321</v>
      </c>
      <c r="Y62" s="287" t="s">
        <v>2502</v>
      </c>
      <c r="Z62" s="287"/>
      <c r="AA62" s="286" t="s">
        <v>2317</v>
      </c>
      <c r="AB62" s="287"/>
      <c r="AC62" s="286" t="s">
        <v>2324</v>
      </c>
    </row>
    <row r="63" spans="1:29">
      <c r="A63" s="291">
        <v>250</v>
      </c>
      <c r="B63" s="291" t="s">
        <v>2123</v>
      </c>
      <c r="C63" s="291" t="s">
        <v>1760</v>
      </c>
      <c r="D63" s="291" t="s">
        <v>2503</v>
      </c>
      <c r="E63" s="291">
        <v>166</v>
      </c>
      <c r="F63" s="291">
        <v>71</v>
      </c>
      <c r="G63" s="291" t="s">
        <v>2123</v>
      </c>
      <c r="H63" s="287" t="s">
        <v>162</v>
      </c>
      <c r="I63" s="303">
        <v>24046</v>
      </c>
      <c r="J63" s="287" t="s">
        <v>2471</v>
      </c>
      <c r="K63" s="291">
        <v>250</v>
      </c>
      <c r="L63" s="287"/>
      <c r="M63" s="287"/>
      <c r="N63" s="286" t="s">
        <v>2472</v>
      </c>
      <c r="O63" s="287"/>
      <c r="P63" s="286" t="s">
        <v>1969</v>
      </c>
      <c r="Q63" s="287"/>
      <c r="R63" s="287"/>
      <c r="S63" s="287"/>
      <c r="T63" s="286" t="s">
        <v>2316</v>
      </c>
      <c r="U63" s="287"/>
      <c r="V63" s="287"/>
      <c r="W63" s="287"/>
      <c r="X63" s="286" t="s">
        <v>2317</v>
      </c>
      <c r="Y63" s="287"/>
      <c r="Z63" s="287"/>
      <c r="AA63" s="286" t="s">
        <v>2317</v>
      </c>
      <c r="AB63" s="287"/>
      <c r="AC63" s="286" t="s">
        <v>2324</v>
      </c>
    </row>
    <row r="64" spans="1:29">
      <c r="A64" s="291">
        <v>26</v>
      </c>
      <c r="B64" s="291" t="s">
        <v>2504</v>
      </c>
      <c r="C64" s="291" t="s">
        <v>1776</v>
      </c>
      <c r="D64" s="291" t="s">
        <v>2505</v>
      </c>
      <c r="E64" s="291">
        <v>171</v>
      </c>
      <c r="F64" s="291">
        <v>63.5</v>
      </c>
      <c r="G64" s="291" t="s">
        <v>2504</v>
      </c>
      <c r="H64" s="287" t="s">
        <v>122</v>
      </c>
      <c r="I64" s="303">
        <v>25241</v>
      </c>
      <c r="J64" s="287" t="s">
        <v>2471</v>
      </c>
      <c r="K64" s="291">
        <v>26</v>
      </c>
      <c r="L64" s="287"/>
      <c r="M64" s="287"/>
      <c r="N64" s="286" t="s">
        <v>2472</v>
      </c>
      <c r="O64" s="287"/>
      <c r="P64" s="286" t="s">
        <v>2336</v>
      </c>
      <c r="Q64" s="287"/>
      <c r="R64" s="287" t="s">
        <v>2506</v>
      </c>
      <c r="S64" s="287" t="s">
        <v>2390</v>
      </c>
      <c r="T64" s="286" t="s">
        <v>2316</v>
      </c>
      <c r="U64" s="287"/>
      <c r="V64" s="287"/>
      <c r="W64" s="287"/>
      <c r="X64" s="286" t="s">
        <v>2321</v>
      </c>
      <c r="Y64" s="287"/>
      <c r="Z64" s="287" t="s">
        <v>2507</v>
      </c>
      <c r="AA64" s="286" t="s">
        <v>2317</v>
      </c>
      <c r="AB64" s="287"/>
      <c r="AC64" s="286" t="s">
        <v>2324</v>
      </c>
    </row>
    <row r="65" spans="1:29">
      <c r="A65" s="291">
        <v>161</v>
      </c>
      <c r="B65" s="291" t="s">
        <v>2161</v>
      </c>
      <c r="C65" s="291" t="s">
        <v>1788</v>
      </c>
      <c r="D65" s="291" t="s">
        <v>2508</v>
      </c>
      <c r="E65" s="291">
        <v>168</v>
      </c>
      <c r="F65" s="291">
        <v>61</v>
      </c>
      <c r="G65" s="291" t="s">
        <v>2161</v>
      </c>
      <c r="H65" s="287" t="s">
        <v>162</v>
      </c>
      <c r="I65" s="303">
        <v>30202</v>
      </c>
      <c r="J65" s="287" t="s">
        <v>2471</v>
      </c>
      <c r="K65" s="291">
        <v>161</v>
      </c>
      <c r="L65" s="287"/>
      <c r="M65" s="287"/>
      <c r="N65" s="286" t="s">
        <v>2472</v>
      </c>
      <c r="O65" s="287"/>
      <c r="P65" s="286" t="s">
        <v>1969</v>
      </c>
      <c r="Q65" s="287"/>
      <c r="R65" s="287"/>
      <c r="S65" s="287"/>
      <c r="T65" s="286" t="s">
        <v>2316</v>
      </c>
      <c r="U65" s="287"/>
      <c r="V65" s="287"/>
      <c r="W65" s="287"/>
      <c r="X65" s="286" t="s">
        <v>2321</v>
      </c>
      <c r="Y65" s="287" t="s">
        <v>2509</v>
      </c>
      <c r="Z65" s="287"/>
      <c r="AA65" s="286" t="s">
        <v>2317</v>
      </c>
      <c r="AB65" s="287"/>
      <c r="AC65" s="286" t="s">
        <v>2324</v>
      </c>
    </row>
    <row r="66" spans="1:29">
      <c r="A66" s="291">
        <v>474</v>
      </c>
      <c r="B66" s="291" t="s">
        <v>2207</v>
      </c>
      <c r="C66" s="291" t="s">
        <v>2510</v>
      </c>
      <c r="D66" s="291" t="s">
        <v>2511</v>
      </c>
      <c r="E66" s="291">
        <v>165</v>
      </c>
      <c r="F66" s="291">
        <v>65</v>
      </c>
      <c r="G66" s="291" t="s">
        <v>2207</v>
      </c>
      <c r="H66" s="287" t="s">
        <v>122</v>
      </c>
      <c r="I66" s="303">
        <v>22840</v>
      </c>
      <c r="J66" s="287" t="s">
        <v>2471</v>
      </c>
      <c r="K66" s="291">
        <v>474</v>
      </c>
      <c r="L66" s="287"/>
      <c r="M66" s="287"/>
      <c r="N66" s="286" t="s">
        <v>2472</v>
      </c>
      <c r="O66" s="287"/>
      <c r="P66" s="286" t="s">
        <v>1969</v>
      </c>
      <c r="Q66" s="287"/>
      <c r="R66" s="287"/>
      <c r="S66" s="287"/>
      <c r="T66" s="286" t="s">
        <v>2316</v>
      </c>
      <c r="U66" s="287"/>
      <c r="V66" s="287"/>
      <c r="W66" s="287"/>
      <c r="X66" s="286" t="s">
        <v>2321</v>
      </c>
      <c r="Y66" s="287" t="s">
        <v>2512</v>
      </c>
      <c r="Z66" s="287" t="s">
        <v>2513</v>
      </c>
      <c r="AA66" s="286" t="s">
        <v>2317</v>
      </c>
      <c r="AB66" s="287"/>
      <c r="AC66" s="286" t="s">
        <v>2324</v>
      </c>
    </row>
    <row r="67" spans="1:29">
      <c r="A67" s="291">
        <v>184</v>
      </c>
      <c r="B67" s="291" t="s">
        <v>2233</v>
      </c>
      <c r="C67" s="291" t="s">
        <v>1760</v>
      </c>
      <c r="D67" s="291" t="s">
        <v>2514</v>
      </c>
      <c r="E67" s="291">
        <v>162</v>
      </c>
      <c r="F67" s="291">
        <v>52</v>
      </c>
      <c r="G67" s="291" t="s">
        <v>2233</v>
      </c>
      <c r="H67" s="287" t="s">
        <v>162</v>
      </c>
      <c r="I67" s="303">
        <v>23628</v>
      </c>
      <c r="J67" s="287" t="s">
        <v>2471</v>
      </c>
      <c r="K67" s="291">
        <v>184</v>
      </c>
      <c r="L67" s="287"/>
      <c r="M67" s="287"/>
      <c r="N67" s="286" t="s">
        <v>2472</v>
      </c>
      <c r="O67" s="287"/>
      <c r="P67" s="286" t="s">
        <v>1969</v>
      </c>
      <c r="Q67" s="287"/>
      <c r="R67" s="287"/>
      <c r="S67" s="287"/>
      <c r="T67" s="286" t="s">
        <v>2316</v>
      </c>
      <c r="U67" s="287"/>
      <c r="V67" s="287"/>
      <c r="W67" s="287"/>
      <c r="X67" s="286" t="s">
        <v>2321</v>
      </c>
      <c r="Y67" s="287"/>
      <c r="Z67" s="287" t="s">
        <v>2515</v>
      </c>
      <c r="AA67" s="286" t="s">
        <v>2317</v>
      </c>
      <c r="AB67" s="287"/>
      <c r="AC67" s="286" t="s">
        <v>2324</v>
      </c>
    </row>
    <row r="68" spans="1:29">
      <c r="A68" s="291">
        <v>27</v>
      </c>
      <c r="B68" s="291" t="s">
        <v>2235</v>
      </c>
      <c r="C68" s="291" t="s">
        <v>1760</v>
      </c>
      <c r="D68" s="291" t="s">
        <v>2516</v>
      </c>
      <c r="E68" s="291">
        <v>164</v>
      </c>
      <c r="F68" s="291">
        <v>72</v>
      </c>
      <c r="G68" s="291" t="s">
        <v>2235</v>
      </c>
      <c r="H68" s="287" t="s">
        <v>162</v>
      </c>
      <c r="I68" s="303">
        <v>32759</v>
      </c>
      <c r="J68" s="287" t="s">
        <v>2471</v>
      </c>
      <c r="K68" s="291">
        <v>27</v>
      </c>
      <c r="L68" s="287"/>
      <c r="M68" s="287"/>
      <c r="N68" s="286" t="s">
        <v>2472</v>
      </c>
      <c r="O68" s="287"/>
      <c r="P68" s="286" t="s">
        <v>1969</v>
      </c>
      <c r="Q68" s="287"/>
      <c r="R68" s="287"/>
      <c r="S68" s="287"/>
      <c r="T68" s="286" t="s">
        <v>2316</v>
      </c>
      <c r="U68" s="287"/>
      <c r="V68" s="287"/>
      <c r="W68" s="287"/>
      <c r="X68" s="286" t="s">
        <v>2321</v>
      </c>
      <c r="Y68" s="287" t="s">
        <v>1970</v>
      </c>
      <c r="Z68" s="287" t="s">
        <v>2517</v>
      </c>
      <c r="AA68" s="286" t="s">
        <v>2317</v>
      </c>
      <c r="AB68" s="287"/>
      <c r="AC68" s="286" t="s">
        <v>2324</v>
      </c>
    </row>
    <row r="69" spans="1:29">
      <c r="A69" s="291">
        <v>131</v>
      </c>
      <c r="B69" s="291" t="s">
        <v>2239</v>
      </c>
      <c r="C69" s="291" t="s">
        <v>1760</v>
      </c>
      <c r="D69" s="291" t="s">
        <v>2518</v>
      </c>
      <c r="E69" s="291">
        <v>156</v>
      </c>
      <c r="F69" s="291">
        <v>63</v>
      </c>
      <c r="G69" s="291" t="s">
        <v>2239</v>
      </c>
      <c r="H69" s="287" t="s">
        <v>162</v>
      </c>
      <c r="I69" s="303">
        <v>19128</v>
      </c>
      <c r="J69" s="287" t="s">
        <v>2471</v>
      </c>
      <c r="K69" s="291">
        <v>131</v>
      </c>
      <c r="L69" s="287"/>
      <c r="M69" s="287"/>
      <c r="N69" s="286" t="s">
        <v>2472</v>
      </c>
      <c r="O69" s="287"/>
      <c r="P69" s="286" t="s">
        <v>1969</v>
      </c>
      <c r="Q69" s="287"/>
      <c r="R69" s="287"/>
      <c r="S69" s="287"/>
      <c r="T69" s="286" t="s">
        <v>2316</v>
      </c>
      <c r="U69" s="287"/>
      <c r="V69" s="287"/>
      <c r="W69" s="287"/>
      <c r="X69" s="286" t="s">
        <v>2317</v>
      </c>
      <c r="Y69" s="287"/>
      <c r="Z69" s="287"/>
      <c r="AA69" s="286" t="s">
        <v>2317</v>
      </c>
      <c r="AB69" s="287"/>
      <c r="AC69" s="286" t="s">
        <v>2324</v>
      </c>
    </row>
    <row r="70" spans="1:29">
      <c r="A70" s="291">
        <v>369</v>
      </c>
      <c r="B70" s="291" t="s">
        <v>2244</v>
      </c>
      <c r="C70" s="291" t="s">
        <v>2519</v>
      </c>
      <c r="D70" s="291" t="s">
        <v>2520</v>
      </c>
      <c r="E70" s="291">
        <v>160</v>
      </c>
      <c r="F70" s="291">
        <v>68</v>
      </c>
      <c r="G70" s="291" t="s">
        <v>2244</v>
      </c>
      <c r="H70" s="287" t="s">
        <v>162</v>
      </c>
      <c r="I70" s="303">
        <v>26977</v>
      </c>
      <c r="J70" s="287" t="s">
        <v>2471</v>
      </c>
      <c r="K70" s="291">
        <v>369</v>
      </c>
      <c r="L70" s="287"/>
      <c r="M70" s="287"/>
      <c r="N70" s="286" t="s">
        <v>2472</v>
      </c>
      <c r="O70" s="287"/>
      <c r="P70" s="286" t="s">
        <v>1969</v>
      </c>
      <c r="Q70" s="287"/>
      <c r="R70" s="287"/>
      <c r="S70" s="287"/>
      <c r="T70" s="286" t="s">
        <v>2316</v>
      </c>
      <c r="U70" s="287"/>
      <c r="V70" s="287"/>
      <c r="W70" s="287"/>
      <c r="X70" s="286" t="s">
        <v>2321</v>
      </c>
      <c r="Y70" s="287" t="s">
        <v>2521</v>
      </c>
      <c r="Z70" s="287"/>
      <c r="AA70" s="286" t="s">
        <v>2317</v>
      </c>
      <c r="AB70" s="287"/>
      <c r="AC70" s="286" t="s">
        <v>2324</v>
      </c>
    </row>
    <row r="71" spans="1:29">
      <c r="A71" s="291">
        <v>492</v>
      </c>
      <c r="B71" s="291" t="s">
        <v>2247</v>
      </c>
      <c r="C71" s="291" t="s">
        <v>1760</v>
      </c>
      <c r="D71" s="291" t="s">
        <v>2522</v>
      </c>
      <c r="E71" s="291">
        <v>171</v>
      </c>
      <c r="F71" s="291">
        <v>61.5</v>
      </c>
      <c r="G71" s="291" t="s">
        <v>2247</v>
      </c>
      <c r="H71" s="287" t="s">
        <v>122</v>
      </c>
      <c r="I71" s="303">
        <v>25332</v>
      </c>
      <c r="J71" s="287" t="s">
        <v>2471</v>
      </c>
      <c r="K71" s="291">
        <v>492</v>
      </c>
      <c r="L71" s="287"/>
      <c r="M71" s="287"/>
      <c r="N71" s="286" t="s">
        <v>2472</v>
      </c>
      <c r="O71" s="287"/>
      <c r="P71" s="286" t="s">
        <v>1969</v>
      </c>
      <c r="Q71" s="287"/>
      <c r="R71" s="287"/>
      <c r="S71" s="287"/>
      <c r="T71" s="286" t="s">
        <v>2316</v>
      </c>
      <c r="U71" s="287"/>
      <c r="V71" s="287"/>
      <c r="W71" s="287"/>
      <c r="X71" s="286" t="s">
        <v>2321</v>
      </c>
      <c r="Y71" s="287" t="s">
        <v>2523</v>
      </c>
      <c r="Z71" s="287" t="s">
        <v>2524</v>
      </c>
      <c r="AA71" s="286" t="s">
        <v>2317</v>
      </c>
      <c r="AB71" s="287"/>
      <c r="AC71" s="286" t="s">
        <v>2324</v>
      </c>
    </row>
    <row r="72" spans="1:29">
      <c r="A72" s="291">
        <v>149</v>
      </c>
      <c r="B72" s="291" t="s">
        <v>2251</v>
      </c>
      <c r="C72" s="291" t="s">
        <v>2525</v>
      </c>
      <c r="D72" s="291" t="s">
        <v>1970</v>
      </c>
      <c r="E72" s="291">
        <v>168</v>
      </c>
      <c r="F72" s="291">
        <v>59.5</v>
      </c>
      <c r="G72" s="291" t="s">
        <v>2251</v>
      </c>
      <c r="H72" s="287" t="s">
        <v>122</v>
      </c>
      <c r="I72" s="303">
        <v>23061</v>
      </c>
      <c r="J72" s="287" t="s">
        <v>2471</v>
      </c>
      <c r="K72" s="291">
        <v>149</v>
      </c>
      <c r="L72" s="287"/>
      <c r="M72" s="287"/>
      <c r="N72" s="286" t="s">
        <v>2472</v>
      </c>
      <c r="O72" s="287"/>
      <c r="P72" s="286" t="s">
        <v>1969</v>
      </c>
      <c r="Q72" s="287"/>
      <c r="R72" s="287"/>
      <c r="S72" s="287"/>
      <c r="T72" s="286" t="s">
        <v>2316</v>
      </c>
      <c r="U72" s="287"/>
      <c r="V72" s="287"/>
      <c r="W72" s="287"/>
      <c r="X72" s="286" t="s">
        <v>2317</v>
      </c>
      <c r="Y72" s="287"/>
      <c r="Z72" s="287"/>
      <c r="AA72" s="286" t="s">
        <v>2317</v>
      </c>
      <c r="AB72" s="287"/>
      <c r="AC72" s="286" t="s">
        <v>2324</v>
      </c>
    </row>
    <row r="73" spans="1:29">
      <c r="A73" s="224"/>
      <c r="B73" s="224"/>
      <c r="C73" s="224"/>
      <c r="D73" s="224"/>
      <c r="E73" s="289"/>
      <c r="F73" s="224"/>
    </row>
    <row r="74" spans="1:29">
      <c r="A74" s="224"/>
      <c r="B74" s="224"/>
      <c r="C74" s="224"/>
      <c r="D74" s="224"/>
      <c r="E74" s="289"/>
      <c r="F74" s="224"/>
    </row>
    <row r="75" spans="1:29">
      <c r="A75" s="224"/>
      <c r="B75" s="224"/>
      <c r="C75" s="224"/>
      <c r="D75" s="224"/>
      <c r="E75" s="289"/>
      <c r="F75" s="224"/>
    </row>
  </sheetData>
  <mergeCells count="1">
    <mergeCell ref="A51:C5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6"/>
  <sheetViews>
    <sheetView topLeftCell="A25" workbookViewId="0">
      <selection activeCell="G14" sqref="G14"/>
    </sheetView>
  </sheetViews>
  <sheetFormatPr baseColWidth="10" defaultColWidth="8.83203125" defaultRowHeight="16"/>
  <cols>
    <col min="1" max="4" width="15.1640625" style="239" customWidth="1"/>
    <col min="5" max="16384" width="8.83203125" style="239"/>
  </cols>
  <sheetData>
    <row r="1" spans="1:29">
      <c r="A1" s="224" t="s">
        <v>3</v>
      </c>
      <c r="B1" s="224" t="s">
        <v>2526</v>
      </c>
      <c r="C1" s="224" t="s">
        <v>2527</v>
      </c>
      <c r="D1" s="304"/>
      <c r="E1" s="285" t="s">
        <v>1864</v>
      </c>
      <c r="F1" s="284" t="s">
        <v>1865</v>
      </c>
      <c r="G1" s="286" t="s">
        <v>1866</v>
      </c>
      <c r="H1" s="286" t="s">
        <v>1867</v>
      </c>
      <c r="I1" s="286" t="s">
        <v>1868</v>
      </c>
      <c r="J1" s="286" t="s">
        <v>2292</v>
      </c>
      <c r="K1" s="286" t="s">
        <v>2293</v>
      </c>
      <c r="L1" s="286" t="s">
        <v>2294</v>
      </c>
      <c r="M1" s="286" t="s">
        <v>2295</v>
      </c>
      <c r="N1" s="286" t="s">
        <v>2296</v>
      </c>
      <c r="O1" s="286" t="s">
        <v>2297</v>
      </c>
      <c r="P1" s="286" t="s">
        <v>2298</v>
      </c>
      <c r="Q1" s="286" t="s">
        <v>2299</v>
      </c>
      <c r="R1" s="286" t="s">
        <v>2300</v>
      </c>
      <c r="S1" s="286" t="s">
        <v>2301</v>
      </c>
      <c r="T1" s="286" t="s">
        <v>2302</v>
      </c>
      <c r="U1" s="286" t="s">
        <v>2303</v>
      </c>
      <c r="V1" s="286" t="s">
        <v>2304</v>
      </c>
      <c r="W1" s="286" t="s">
        <v>2305</v>
      </c>
      <c r="X1" s="286" t="s">
        <v>2306</v>
      </c>
      <c r="Y1" s="286" t="s">
        <v>2307</v>
      </c>
      <c r="Z1" s="286" t="s">
        <v>2308</v>
      </c>
      <c r="AA1" s="286" t="s">
        <v>2309</v>
      </c>
      <c r="AB1" s="286" t="s">
        <v>2310</v>
      </c>
      <c r="AC1" s="286" t="s">
        <v>2311</v>
      </c>
    </row>
    <row r="2" spans="1:29" ht="17">
      <c r="A2" s="306" t="s">
        <v>225</v>
      </c>
      <c r="B2" s="307" t="s">
        <v>2528</v>
      </c>
      <c r="C2" s="224" t="s">
        <v>2529</v>
      </c>
      <c r="D2" s="308"/>
      <c r="E2" s="292">
        <v>165</v>
      </c>
      <c r="F2" s="292" t="s">
        <v>2530</v>
      </c>
      <c r="G2" s="292" t="s">
        <v>225</v>
      </c>
      <c r="H2" s="292" t="s">
        <v>1870</v>
      </c>
      <c r="I2" s="309">
        <v>22782</v>
      </c>
      <c r="J2" s="292" t="s">
        <v>2531</v>
      </c>
      <c r="K2" s="292"/>
      <c r="L2" s="292"/>
      <c r="M2" s="292" t="s">
        <v>2314</v>
      </c>
      <c r="N2" s="292" t="s">
        <v>2532</v>
      </c>
      <c r="O2" s="292" t="s">
        <v>2336</v>
      </c>
      <c r="P2" s="292" t="s">
        <v>2447</v>
      </c>
      <c r="Q2" s="292" t="s">
        <v>2404</v>
      </c>
      <c r="R2" s="292" t="s">
        <v>2533</v>
      </c>
      <c r="S2" s="292" t="s">
        <v>2372</v>
      </c>
      <c r="T2" s="292" t="s">
        <v>2534</v>
      </c>
      <c r="U2" s="292" t="s">
        <v>2535</v>
      </c>
      <c r="V2" s="292" t="s">
        <v>2533</v>
      </c>
      <c r="W2" s="292" t="s">
        <v>2317</v>
      </c>
      <c r="X2" s="292"/>
      <c r="Y2" s="292" t="s">
        <v>1970</v>
      </c>
      <c r="Z2" s="292" t="s">
        <v>2317</v>
      </c>
      <c r="AA2" s="292"/>
      <c r="AB2" s="292" t="s">
        <v>2324</v>
      </c>
    </row>
    <row r="3" spans="1:29" ht="17">
      <c r="A3" s="306" t="s">
        <v>233</v>
      </c>
      <c r="B3" s="310">
        <v>1062598</v>
      </c>
      <c r="C3" s="224" t="s">
        <v>2536</v>
      </c>
      <c r="D3" s="308"/>
      <c r="E3" s="292" t="s">
        <v>2537</v>
      </c>
      <c r="F3" s="292" t="s">
        <v>2538</v>
      </c>
      <c r="G3" s="292" t="s">
        <v>233</v>
      </c>
      <c r="H3" s="292" t="s">
        <v>1870</v>
      </c>
      <c r="I3" s="309">
        <v>32522</v>
      </c>
      <c r="J3" s="292" t="s">
        <v>2531</v>
      </c>
      <c r="K3" s="292"/>
      <c r="L3" s="292"/>
      <c r="M3" s="292" t="s">
        <v>2314</v>
      </c>
      <c r="N3" s="292" t="s">
        <v>2539</v>
      </c>
      <c r="O3" s="292" t="s">
        <v>1969</v>
      </c>
      <c r="P3" s="292"/>
      <c r="Q3" s="292"/>
      <c r="R3" s="292"/>
      <c r="S3" s="292" t="s">
        <v>2316</v>
      </c>
      <c r="T3" s="292" t="s">
        <v>2540</v>
      </c>
      <c r="U3" s="292"/>
      <c r="V3" s="292"/>
      <c r="W3" s="292" t="s">
        <v>2317</v>
      </c>
      <c r="X3" s="292"/>
      <c r="Y3" s="292" t="s">
        <v>1970</v>
      </c>
      <c r="Z3" s="292" t="s">
        <v>2317</v>
      </c>
      <c r="AA3" s="292"/>
      <c r="AB3" s="292" t="s">
        <v>2324</v>
      </c>
    </row>
    <row r="4" spans="1:29" ht="17">
      <c r="A4" s="306" t="s">
        <v>239</v>
      </c>
      <c r="B4" s="310">
        <v>547530</v>
      </c>
      <c r="C4" s="224" t="s">
        <v>1937</v>
      </c>
      <c r="D4" s="308" t="s">
        <v>240</v>
      </c>
      <c r="E4" s="292" t="s">
        <v>2541</v>
      </c>
      <c r="F4" s="292" t="s">
        <v>2542</v>
      </c>
      <c r="G4" s="292" t="s">
        <v>239</v>
      </c>
      <c r="H4" s="292" t="s">
        <v>1870</v>
      </c>
      <c r="I4" s="309">
        <v>28425</v>
      </c>
      <c r="J4" s="292" t="s">
        <v>2531</v>
      </c>
      <c r="K4" s="292"/>
      <c r="L4" s="292"/>
      <c r="M4" s="292" t="s">
        <v>2314</v>
      </c>
      <c r="N4" s="311">
        <v>0.375</v>
      </c>
      <c r="O4" s="292" t="s">
        <v>1969</v>
      </c>
      <c r="P4" s="292"/>
      <c r="Q4" s="292"/>
      <c r="R4" s="292"/>
      <c r="S4" s="292" t="s">
        <v>2316</v>
      </c>
      <c r="T4" s="292" t="s">
        <v>2543</v>
      </c>
      <c r="U4" s="292"/>
      <c r="V4" s="292"/>
      <c r="W4" s="292" t="s">
        <v>2321</v>
      </c>
      <c r="X4" s="292" t="s">
        <v>2544</v>
      </c>
      <c r="Y4" s="292" t="s">
        <v>2545</v>
      </c>
      <c r="Z4" s="292" t="s">
        <v>2321</v>
      </c>
      <c r="AA4" s="292" t="s">
        <v>2546</v>
      </c>
      <c r="AB4" s="292" t="s">
        <v>2324</v>
      </c>
    </row>
    <row r="5" spans="1:29" ht="17">
      <c r="A5" s="306" t="s">
        <v>246</v>
      </c>
      <c r="B5" s="310">
        <v>1396850</v>
      </c>
      <c r="C5" s="308" t="s">
        <v>247</v>
      </c>
      <c r="D5" s="308" t="s">
        <v>247</v>
      </c>
      <c r="E5" s="292" t="s">
        <v>2547</v>
      </c>
      <c r="F5" s="292" t="s">
        <v>2548</v>
      </c>
      <c r="G5" s="292" t="s">
        <v>2549</v>
      </c>
      <c r="H5" s="292" t="s">
        <v>1872</v>
      </c>
      <c r="I5" s="309">
        <v>26106</v>
      </c>
      <c r="J5" s="292" t="s">
        <v>2531</v>
      </c>
      <c r="K5" s="292"/>
      <c r="L5" s="292"/>
      <c r="M5" s="292" t="s">
        <v>2314</v>
      </c>
      <c r="N5" s="292" t="s">
        <v>2550</v>
      </c>
      <c r="O5" s="292" t="s">
        <v>1969</v>
      </c>
      <c r="P5" s="292"/>
      <c r="Q5" s="292"/>
      <c r="R5" s="292"/>
      <c r="S5" s="292" t="s">
        <v>2316</v>
      </c>
      <c r="T5" s="292" t="s">
        <v>2540</v>
      </c>
      <c r="U5" s="292"/>
      <c r="V5" s="292"/>
      <c r="W5" s="292" t="s">
        <v>2317</v>
      </c>
      <c r="X5" s="292"/>
      <c r="Y5" s="292" t="s">
        <v>1970</v>
      </c>
      <c r="Z5" s="292" t="s">
        <v>2317</v>
      </c>
      <c r="AA5" s="292"/>
      <c r="AB5" s="292" t="s">
        <v>2318</v>
      </c>
    </row>
    <row r="6" spans="1:29" ht="34">
      <c r="A6" s="306" t="s">
        <v>253</v>
      </c>
      <c r="B6" s="312" t="s">
        <v>2551</v>
      </c>
      <c r="C6" s="224" t="s">
        <v>2552</v>
      </c>
      <c r="D6" s="308" t="s">
        <v>254</v>
      </c>
      <c r="E6" s="292" t="s">
        <v>2553</v>
      </c>
      <c r="F6" s="292" t="s">
        <v>2542</v>
      </c>
      <c r="G6" s="292" t="s">
        <v>253</v>
      </c>
      <c r="H6" s="292" t="s">
        <v>1870</v>
      </c>
      <c r="I6" s="309">
        <v>27208</v>
      </c>
      <c r="J6" s="292" t="s">
        <v>2531</v>
      </c>
      <c r="K6" s="292"/>
      <c r="L6" s="292"/>
      <c r="M6" s="292" t="s">
        <v>2314</v>
      </c>
      <c r="N6" s="292" t="s">
        <v>2554</v>
      </c>
      <c r="O6" s="292" t="s">
        <v>1969</v>
      </c>
      <c r="P6" s="292"/>
      <c r="Q6" s="292"/>
      <c r="R6" s="292"/>
      <c r="S6" s="292" t="s">
        <v>2316</v>
      </c>
      <c r="T6" s="292" t="s">
        <v>2540</v>
      </c>
      <c r="U6" s="292"/>
      <c r="V6" s="292"/>
      <c r="W6" s="292" t="s">
        <v>2317</v>
      </c>
      <c r="X6" s="292"/>
      <c r="Y6" s="292" t="s">
        <v>1970</v>
      </c>
      <c r="Z6" s="292" t="s">
        <v>2317</v>
      </c>
      <c r="AA6" s="292"/>
      <c r="AB6" s="292" t="s">
        <v>2324</v>
      </c>
    </row>
    <row r="7" spans="1:29" ht="17">
      <c r="A7" s="306" t="s">
        <v>260</v>
      </c>
      <c r="B7" s="310">
        <v>243255</v>
      </c>
      <c r="C7" s="224" t="s">
        <v>2555</v>
      </c>
      <c r="D7" s="308"/>
      <c r="E7" s="292" t="s">
        <v>2556</v>
      </c>
      <c r="F7" s="292" t="s">
        <v>2557</v>
      </c>
      <c r="G7" s="292" t="s">
        <v>2558</v>
      </c>
      <c r="H7" s="292" t="s">
        <v>1872</v>
      </c>
      <c r="I7" s="309">
        <v>30207</v>
      </c>
      <c r="J7" s="292" t="s">
        <v>2531</v>
      </c>
      <c r="K7" s="292"/>
      <c r="L7" s="292"/>
      <c r="M7" s="292" t="s">
        <v>2314</v>
      </c>
      <c r="N7" s="292" t="s">
        <v>2559</v>
      </c>
      <c r="O7" s="292" t="s">
        <v>1969</v>
      </c>
      <c r="P7" s="292"/>
      <c r="Q7" s="292"/>
      <c r="R7" s="292"/>
      <c r="S7" s="292" t="s">
        <v>2316</v>
      </c>
      <c r="T7" s="292" t="s">
        <v>2560</v>
      </c>
      <c r="U7" s="292"/>
      <c r="V7" s="292"/>
      <c r="W7" s="292" t="s">
        <v>2317</v>
      </c>
      <c r="X7" s="292"/>
      <c r="Y7" s="292" t="s">
        <v>2561</v>
      </c>
      <c r="Z7" s="292" t="s">
        <v>2321</v>
      </c>
      <c r="AA7" s="292" t="s">
        <v>2562</v>
      </c>
      <c r="AB7" s="292" t="s">
        <v>2324</v>
      </c>
    </row>
    <row r="8" spans="1:29" ht="17">
      <c r="A8" s="306" t="s">
        <v>266</v>
      </c>
      <c r="B8" s="310">
        <v>63998</v>
      </c>
      <c r="C8" s="224"/>
      <c r="D8" s="308"/>
      <c r="E8" s="292" t="s">
        <v>2563</v>
      </c>
      <c r="F8" s="292" t="s">
        <v>2564</v>
      </c>
      <c r="G8" s="292" t="s">
        <v>266</v>
      </c>
      <c r="H8" s="292" t="s">
        <v>1870</v>
      </c>
      <c r="I8" s="309">
        <v>24001</v>
      </c>
      <c r="J8" s="292" t="s">
        <v>2531</v>
      </c>
      <c r="K8" s="292"/>
      <c r="L8" s="292"/>
      <c r="M8" s="292" t="s">
        <v>2314</v>
      </c>
      <c r="N8" s="292" t="s">
        <v>2565</v>
      </c>
      <c r="O8" s="292" t="s">
        <v>2336</v>
      </c>
      <c r="P8" s="292" t="s">
        <v>2337</v>
      </c>
      <c r="Q8" s="292" t="s">
        <v>2404</v>
      </c>
      <c r="R8" s="292" t="s">
        <v>2390</v>
      </c>
      <c r="S8" s="292" t="s">
        <v>2347</v>
      </c>
      <c r="T8" s="292" t="s">
        <v>2566</v>
      </c>
      <c r="U8" s="292" t="s">
        <v>2567</v>
      </c>
      <c r="V8" s="292"/>
      <c r="W8" s="292" t="s">
        <v>2317</v>
      </c>
      <c r="X8" s="292"/>
      <c r="Y8" s="292" t="s">
        <v>1970</v>
      </c>
      <c r="Z8" s="292" t="s">
        <v>2317</v>
      </c>
      <c r="AA8" s="292"/>
      <c r="AB8" s="292" t="s">
        <v>2324</v>
      </c>
    </row>
    <row r="9" spans="1:29" ht="34">
      <c r="A9" s="306" t="s">
        <v>272</v>
      </c>
      <c r="B9" s="310">
        <v>1420638</v>
      </c>
      <c r="C9" s="224" t="s">
        <v>2568</v>
      </c>
      <c r="D9" s="308" t="s">
        <v>273</v>
      </c>
      <c r="E9" s="292" t="s">
        <v>2569</v>
      </c>
      <c r="F9" s="292" t="s">
        <v>2570</v>
      </c>
      <c r="G9" s="292" t="s">
        <v>272</v>
      </c>
      <c r="H9" s="292" t="s">
        <v>1870</v>
      </c>
      <c r="I9" s="309">
        <v>21751</v>
      </c>
      <c r="J9" s="292" t="s">
        <v>2531</v>
      </c>
      <c r="K9" s="292"/>
      <c r="L9" s="292"/>
      <c r="M9" s="292" t="s">
        <v>2320</v>
      </c>
      <c r="N9" s="292"/>
      <c r="O9" s="292" t="s">
        <v>1969</v>
      </c>
      <c r="P9" s="292"/>
      <c r="Q9" s="292"/>
      <c r="R9" s="292"/>
      <c r="S9" s="292" t="s">
        <v>2316</v>
      </c>
      <c r="T9" s="292" t="s">
        <v>2571</v>
      </c>
      <c r="U9" s="292"/>
      <c r="V9" s="292"/>
      <c r="W9" s="292" t="s">
        <v>2317</v>
      </c>
      <c r="X9" s="292"/>
      <c r="Y9" s="292" t="s">
        <v>1970</v>
      </c>
      <c r="Z9" s="292" t="s">
        <v>2321</v>
      </c>
      <c r="AA9" s="292" t="s">
        <v>2572</v>
      </c>
      <c r="AB9" s="292" t="s">
        <v>2324</v>
      </c>
    </row>
    <row r="10" spans="1:29" ht="17">
      <c r="A10" s="306" t="s">
        <v>576</v>
      </c>
      <c r="B10" s="310" t="s">
        <v>577</v>
      </c>
      <c r="C10" s="224" t="s">
        <v>2573</v>
      </c>
      <c r="D10" s="308" t="s">
        <v>579</v>
      </c>
      <c r="E10" s="292" t="s">
        <v>2547</v>
      </c>
      <c r="F10" s="292" t="s">
        <v>2574</v>
      </c>
      <c r="G10" s="292" t="s">
        <v>576</v>
      </c>
      <c r="H10" s="292" t="s">
        <v>1872</v>
      </c>
      <c r="I10" s="309">
        <v>22744</v>
      </c>
      <c r="J10" s="292" t="s">
        <v>2531</v>
      </c>
      <c r="K10" s="292"/>
      <c r="L10" s="292"/>
      <c r="M10" s="292" t="s">
        <v>2314</v>
      </c>
      <c r="N10" s="292" t="s">
        <v>2565</v>
      </c>
      <c r="O10" s="292" t="s">
        <v>1969</v>
      </c>
      <c r="P10" s="292"/>
      <c r="Q10" s="292"/>
      <c r="R10" s="292"/>
      <c r="S10" s="292" t="s">
        <v>2316</v>
      </c>
      <c r="T10" s="292" t="s">
        <v>2540</v>
      </c>
      <c r="U10" s="292"/>
      <c r="V10" s="292"/>
      <c r="W10" s="292" t="s">
        <v>2317</v>
      </c>
      <c r="X10" s="292"/>
      <c r="Y10" s="292" t="s">
        <v>2575</v>
      </c>
      <c r="Z10" s="292" t="s">
        <v>2317</v>
      </c>
      <c r="AA10" s="292"/>
      <c r="AB10" s="292" t="s">
        <v>2324</v>
      </c>
    </row>
    <row r="11" spans="1:29" ht="17">
      <c r="A11" s="306" t="s">
        <v>586</v>
      </c>
      <c r="B11" s="310" t="s">
        <v>587</v>
      </c>
      <c r="C11" s="224" t="s">
        <v>2576</v>
      </c>
      <c r="D11" s="313" t="s">
        <v>588</v>
      </c>
      <c r="E11" s="292" t="s">
        <v>2577</v>
      </c>
      <c r="F11" s="292" t="s">
        <v>2578</v>
      </c>
      <c r="G11" s="292" t="s">
        <v>586</v>
      </c>
      <c r="H11" s="292" t="s">
        <v>1870</v>
      </c>
      <c r="I11" s="309">
        <v>30337</v>
      </c>
      <c r="J11" s="292" t="s">
        <v>2531</v>
      </c>
      <c r="K11" s="292"/>
      <c r="L11" s="292"/>
      <c r="M11" s="292" t="s">
        <v>2320</v>
      </c>
      <c r="N11" s="292"/>
      <c r="O11" s="292" t="s">
        <v>1969</v>
      </c>
      <c r="P11" s="292"/>
      <c r="Q11" s="292"/>
      <c r="R11" s="292"/>
      <c r="S11" s="292" t="s">
        <v>2316</v>
      </c>
      <c r="T11" s="292" t="s">
        <v>1970</v>
      </c>
      <c r="U11" s="292"/>
      <c r="V11" s="292"/>
      <c r="W11" s="292" t="s">
        <v>2321</v>
      </c>
      <c r="X11" s="292" t="s">
        <v>2579</v>
      </c>
      <c r="Y11" s="292" t="s">
        <v>2579</v>
      </c>
      <c r="Z11" s="292" t="s">
        <v>2317</v>
      </c>
      <c r="AA11" s="292"/>
      <c r="AB11" s="292" t="s">
        <v>2318</v>
      </c>
    </row>
    <row r="12" spans="1:29" ht="17">
      <c r="A12" s="306" t="s">
        <v>594</v>
      </c>
      <c r="B12" s="310" t="s">
        <v>595</v>
      </c>
      <c r="C12" s="224" t="s">
        <v>2580</v>
      </c>
      <c r="D12" s="308" t="s">
        <v>579</v>
      </c>
      <c r="E12" s="292" t="s">
        <v>2581</v>
      </c>
      <c r="F12" s="292" t="s">
        <v>2582</v>
      </c>
      <c r="G12" s="292" t="s">
        <v>594</v>
      </c>
      <c r="H12" s="292" t="s">
        <v>1870</v>
      </c>
      <c r="I12" s="309">
        <v>27420</v>
      </c>
      <c r="J12" s="292" t="s">
        <v>2531</v>
      </c>
      <c r="K12" s="292"/>
      <c r="L12" s="292"/>
      <c r="M12" s="292" t="s">
        <v>2314</v>
      </c>
      <c r="N12" s="292" t="s">
        <v>2532</v>
      </c>
      <c r="O12" s="292" t="s">
        <v>2336</v>
      </c>
      <c r="P12" s="292" t="s">
        <v>2583</v>
      </c>
      <c r="Q12" s="292" t="s">
        <v>2404</v>
      </c>
      <c r="R12" s="292" t="s">
        <v>2584</v>
      </c>
      <c r="S12" s="292" t="s">
        <v>2347</v>
      </c>
      <c r="T12" s="292" t="s">
        <v>2585</v>
      </c>
      <c r="U12" s="292" t="s">
        <v>2586</v>
      </c>
      <c r="V12" s="292"/>
      <c r="W12" s="292" t="s">
        <v>2317</v>
      </c>
      <c r="X12" s="292"/>
      <c r="Y12" s="292" t="s">
        <v>1970</v>
      </c>
      <c r="Z12" s="292" t="s">
        <v>2317</v>
      </c>
      <c r="AA12" s="292"/>
      <c r="AB12" s="292" t="s">
        <v>2324</v>
      </c>
    </row>
    <row r="13" spans="1:29" ht="45">
      <c r="A13" s="314" t="s">
        <v>74</v>
      </c>
      <c r="B13" s="310" t="s">
        <v>599</v>
      </c>
      <c r="C13" s="224" t="s">
        <v>2587</v>
      </c>
      <c r="D13" s="308" t="s">
        <v>2588</v>
      </c>
      <c r="E13" s="292" t="s">
        <v>2589</v>
      </c>
      <c r="F13" s="292" t="s">
        <v>2590</v>
      </c>
      <c r="G13" s="292" t="s">
        <v>74</v>
      </c>
      <c r="H13" s="292" t="s">
        <v>1872</v>
      </c>
      <c r="I13" s="309">
        <v>27682</v>
      </c>
      <c r="J13" s="292" t="s">
        <v>2531</v>
      </c>
      <c r="K13" s="292"/>
      <c r="L13" s="292"/>
      <c r="M13" s="292" t="s">
        <v>2314</v>
      </c>
      <c r="N13" s="292" t="s">
        <v>2591</v>
      </c>
      <c r="O13" s="292" t="s">
        <v>1969</v>
      </c>
      <c r="P13" s="292"/>
      <c r="Q13" s="292"/>
      <c r="R13" s="292"/>
      <c r="S13" s="292" t="s">
        <v>2316</v>
      </c>
      <c r="T13" s="292" t="s">
        <v>2540</v>
      </c>
      <c r="U13" s="292"/>
      <c r="V13" s="292"/>
      <c r="W13" s="292" t="s">
        <v>2317</v>
      </c>
      <c r="X13" s="292"/>
      <c r="Y13" s="292" t="s">
        <v>1970</v>
      </c>
      <c r="Z13" s="292" t="s">
        <v>2321</v>
      </c>
      <c r="AA13" s="292" t="s">
        <v>2592</v>
      </c>
      <c r="AB13" s="292" t="s">
        <v>2324</v>
      </c>
    </row>
    <row r="14" spans="1:29" ht="34">
      <c r="A14" s="306" t="s">
        <v>605</v>
      </c>
      <c r="B14" s="310" t="s">
        <v>606</v>
      </c>
      <c r="C14" s="224" t="s">
        <v>2593</v>
      </c>
      <c r="D14" s="308" t="s">
        <v>607</v>
      </c>
      <c r="E14" s="292" t="s">
        <v>2594</v>
      </c>
      <c r="F14" s="292" t="s">
        <v>2595</v>
      </c>
      <c r="G14" s="292" t="s">
        <v>605</v>
      </c>
      <c r="H14" s="292" t="s">
        <v>1872</v>
      </c>
      <c r="I14" s="309">
        <v>24060</v>
      </c>
      <c r="J14" s="292" t="s">
        <v>2531</v>
      </c>
      <c r="K14" s="292"/>
      <c r="L14" s="292"/>
      <c r="M14" s="292" t="s">
        <v>2314</v>
      </c>
      <c r="N14" s="292" t="s">
        <v>2596</v>
      </c>
      <c r="O14" s="292" t="s">
        <v>1969</v>
      </c>
      <c r="P14" s="292"/>
      <c r="Q14" s="292"/>
      <c r="R14" s="292"/>
      <c r="S14" s="292" t="s">
        <v>2316</v>
      </c>
      <c r="T14" s="292" t="s">
        <v>2571</v>
      </c>
      <c r="U14" s="292"/>
      <c r="V14" s="292"/>
      <c r="W14" s="292" t="s">
        <v>2321</v>
      </c>
      <c r="X14" s="292" t="s">
        <v>2466</v>
      </c>
      <c r="Y14" s="292" t="s">
        <v>2597</v>
      </c>
      <c r="Z14" s="292" t="s">
        <v>2317</v>
      </c>
      <c r="AA14" s="292"/>
      <c r="AB14" s="292" t="s">
        <v>2318</v>
      </c>
    </row>
    <row r="15" spans="1:29" ht="17">
      <c r="A15" s="306" t="s">
        <v>611</v>
      </c>
      <c r="B15" s="310" t="s">
        <v>612</v>
      </c>
      <c r="C15" s="224" t="s">
        <v>2598</v>
      </c>
      <c r="D15" s="308" t="s">
        <v>613</v>
      </c>
      <c r="E15" s="292" t="s">
        <v>2563</v>
      </c>
      <c r="F15" s="292" t="s">
        <v>2599</v>
      </c>
      <c r="G15" s="292" t="s">
        <v>611</v>
      </c>
      <c r="H15" s="292" t="s">
        <v>1872</v>
      </c>
      <c r="I15" s="309">
        <v>23227</v>
      </c>
      <c r="J15" s="292" t="s">
        <v>2531</v>
      </c>
      <c r="K15" s="292"/>
      <c r="L15" s="292"/>
      <c r="M15" s="292" t="s">
        <v>2314</v>
      </c>
      <c r="N15" s="292" t="s">
        <v>2600</v>
      </c>
      <c r="O15" s="292" t="s">
        <v>1969</v>
      </c>
      <c r="P15" s="292"/>
      <c r="Q15" s="292"/>
      <c r="R15" s="292"/>
      <c r="S15" s="292" t="s">
        <v>2316</v>
      </c>
      <c r="T15" s="292" t="s">
        <v>2540</v>
      </c>
      <c r="U15" s="292"/>
      <c r="V15" s="292"/>
      <c r="W15" s="292" t="s">
        <v>2317</v>
      </c>
      <c r="X15" s="292"/>
      <c r="Y15" s="292" t="s">
        <v>1970</v>
      </c>
      <c r="Z15" s="292" t="s">
        <v>2317</v>
      </c>
      <c r="AA15" s="292"/>
      <c r="AB15" s="292" t="s">
        <v>2324</v>
      </c>
    </row>
    <row r="16" spans="1:29" ht="34">
      <c r="A16" s="306" t="s">
        <v>617</v>
      </c>
      <c r="B16" s="310" t="s">
        <v>618</v>
      </c>
      <c r="C16" s="224" t="s">
        <v>2601</v>
      </c>
      <c r="D16" s="308" t="s">
        <v>619</v>
      </c>
      <c r="E16" s="292" t="s">
        <v>2553</v>
      </c>
      <c r="F16" s="292" t="s">
        <v>2542</v>
      </c>
      <c r="G16" s="292" t="s">
        <v>617</v>
      </c>
      <c r="H16" s="292" t="s">
        <v>1870</v>
      </c>
      <c r="I16" s="309">
        <v>20462</v>
      </c>
      <c r="J16" s="292" t="s">
        <v>2531</v>
      </c>
      <c r="K16" s="292"/>
      <c r="L16" s="292"/>
      <c r="M16" s="292" t="s">
        <v>2314</v>
      </c>
      <c r="N16" s="292" t="s">
        <v>2602</v>
      </c>
      <c r="O16" s="292" t="s">
        <v>2336</v>
      </c>
      <c r="P16" s="292" t="s">
        <v>2404</v>
      </c>
      <c r="Q16" s="292" t="s">
        <v>2591</v>
      </c>
      <c r="R16" s="292" t="s">
        <v>2533</v>
      </c>
      <c r="S16" s="292" t="s">
        <v>2316</v>
      </c>
      <c r="T16" s="292" t="s">
        <v>2540</v>
      </c>
      <c r="U16" s="292"/>
      <c r="V16" s="292"/>
      <c r="W16" s="292" t="s">
        <v>2317</v>
      </c>
      <c r="X16" s="292"/>
      <c r="Y16" s="292" t="s">
        <v>1970</v>
      </c>
      <c r="Z16" s="292" t="s">
        <v>2317</v>
      </c>
      <c r="AA16" s="292"/>
      <c r="AB16" s="292" t="s">
        <v>2324</v>
      </c>
    </row>
    <row r="17" spans="1:28" ht="17">
      <c r="A17" s="306" t="s">
        <v>624</v>
      </c>
      <c r="B17" s="310" t="s">
        <v>625</v>
      </c>
      <c r="C17" s="224" t="s">
        <v>579</v>
      </c>
      <c r="D17" s="308" t="s">
        <v>579</v>
      </c>
      <c r="E17" s="292" t="s">
        <v>2581</v>
      </c>
      <c r="F17" s="292" t="s">
        <v>2542</v>
      </c>
      <c r="G17" s="292" t="s">
        <v>624</v>
      </c>
      <c r="H17" s="292" t="s">
        <v>1870</v>
      </c>
      <c r="I17" s="309">
        <v>30326</v>
      </c>
      <c r="J17" s="292" t="s">
        <v>2531</v>
      </c>
      <c r="K17" s="292"/>
      <c r="L17" s="292"/>
      <c r="M17" s="292" t="s">
        <v>2314</v>
      </c>
      <c r="N17" s="292" t="s">
        <v>2603</v>
      </c>
      <c r="O17" s="292" t="s">
        <v>2345</v>
      </c>
      <c r="P17" s="292" t="s">
        <v>2591</v>
      </c>
      <c r="Q17" s="292" t="s">
        <v>2404</v>
      </c>
      <c r="R17" s="292"/>
      <c r="S17" s="292" t="s">
        <v>2316</v>
      </c>
      <c r="T17" s="292" t="s">
        <v>2604</v>
      </c>
      <c r="U17" s="292"/>
      <c r="V17" s="292"/>
      <c r="W17" s="292" t="s">
        <v>2317</v>
      </c>
      <c r="X17" s="292"/>
      <c r="Y17" s="292" t="s">
        <v>2489</v>
      </c>
      <c r="Z17" s="292" t="s">
        <v>2317</v>
      </c>
      <c r="AA17" s="292"/>
      <c r="AB17" s="292" t="s">
        <v>2318</v>
      </c>
    </row>
    <row r="18" spans="1:28" ht="51">
      <c r="A18" s="306" t="s">
        <v>759</v>
      </c>
      <c r="B18" s="310" t="s">
        <v>760</v>
      </c>
      <c r="C18" s="224" t="s">
        <v>2605</v>
      </c>
      <c r="D18" s="315" t="s">
        <v>761</v>
      </c>
      <c r="E18" s="292" t="s">
        <v>2547</v>
      </c>
      <c r="F18" s="292" t="s">
        <v>2606</v>
      </c>
      <c r="G18" s="292" t="s">
        <v>759</v>
      </c>
      <c r="H18" s="292" t="s">
        <v>1872</v>
      </c>
      <c r="I18" s="309">
        <v>26900</v>
      </c>
      <c r="J18" s="292" t="s">
        <v>2531</v>
      </c>
      <c r="K18" s="292"/>
      <c r="L18" s="292"/>
      <c r="M18" s="292" t="s">
        <v>2320</v>
      </c>
      <c r="N18" s="292"/>
      <c r="O18" s="292" t="s">
        <v>1969</v>
      </c>
      <c r="P18" s="292"/>
      <c r="Q18" s="292"/>
      <c r="R18" s="292"/>
      <c r="S18" s="292" t="s">
        <v>2316</v>
      </c>
      <c r="T18" s="292" t="s">
        <v>2540</v>
      </c>
      <c r="U18" s="292"/>
      <c r="V18" s="292"/>
      <c r="W18" s="292" t="s">
        <v>2317</v>
      </c>
      <c r="X18" s="292"/>
      <c r="Y18" s="292" t="s">
        <v>2540</v>
      </c>
      <c r="Z18" s="292" t="s">
        <v>2321</v>
      </c>
      <c r="AA18" s="292" t="s">
        <v>2607</v>
      </c>
      <c r="AB18" s="292" t="s">
        <v>2324</v>
      </c>
    </row>
    <row r="19" spans="1:28" ht="17">
      <c r="A19" s="306" t="s">
        <v>766</v>
      </c>
      <c r="B19" s="310" t="s">
        <v>767</v>
      </c>
      <c r="C19" s="224" t="s">
        <v>2608</v>
      </c>
      <c r="D19" s="308" t="s">
        <v>579</v>
      </c>
      <c r="E19" s="292" t="s">
        <v>2569</v>
      </c>
      <c r="F19" s="292" t="s">
        <v>2570</v>
      </c>
      <c r="G19" s="292" t="s">
        <v>766</v>
      </c>
      <c r="H19" s="292" t="s">
        <v>1870</v>
      </c>
      <c r="I19" s="309">
        <v>24771</v>
      </c>
      <c r="J19" s="292" t="s">
        <v>2531</v>
      </c>
      <c r="K19" s="292"/>
      <c r="L19" s="292"/>
      <c r="M19" s="292" t="s">
        <v>2314</v>
      </c>
      <c r="N19" s="292" t="s">
        <v>2532</v>
      </c>
      <c r="O19" s="292" t="s">
        <v>2336</v>
      </c>
      <c r="P19" s="292" t="s">
        <v>2535</v>
      </c>
      <c r="Q19" s="292" t="s">
        <v>2535</v>
      </c>
      <c r="R19" s="292" t="s">
        <v>2609</v>
      </c>
      <c r="S19" s="292" t="s">
        <v>2316</v>
      </c>
      <c r="T19" s="292" t="s">
        <v>2610</v>
      </c>
      <c r="U19" s="292"/>
      <c r="V19" s="292"/>
      <c r="W19" s="292" t="s">
        <v>2321</v>
      </c>
      <c r="X19" s="292" t="s">
        <v>2611</v>
      </c>
      <c r="Y19" s="292" t="s">
        <v>2612</v>
      </c>
      <c r="Z19" s="292" t="s">
        <v>2321</v>
      </c>
      <c r="AA19" s="292" t="s">
        <v>2613</v>
      </c>
      <c r="AB19" s="292" t="s">
        <v>2324</v>
      </c>
    </row>
    <row r="20" spans="1:28" ht="17">
      <c r="A20" s="306" t="s">
        <v>771</v>
      </c>
      <c r="B20" s="310" t="s">
        <v>772</v>
      </c>
      <c r="C20" s="224" t="s">
        <v>2614</v>
      </c>
      <c r="D20" s="308" t="s">
        <v>773</v>
      </c>
      <c r="E20" s="292" t="s">
        <v>2615</v>
      </c>
      <c r="F20" s="292" t="s">
        <v>2548</v>
      </c>
      <c r="G20" s="292" t="s">
        <v>771</v>
      </c>
      <c r="H20" s="292" t="s">
        <v>1872</v>
      </c>
      <c r="I20" s="309">
        <v>23460</v>
      </c>
      <c r="J20" s="292" t="s">
        <v>2531</v>
      </c>
      <c r="K20" s="292"/>
      <c r="L20" s="292"/>
      <c r="M20" s="292" t="s">
        <v>2314</v>
      </c>
      <c r="N20" s="311">
        <v>0.333333333343035</v>
      </c>
      <c r="O20" s="292" t="s">
        <v>1969</v>
      </c>
      <c r="P20" s="292"/>
      <c r="Q20" s="292"/>
      <c r="R20" s="292"/>
      <c r="S20" s="292" t="s">
        <v>2316</v>
      </c>
      <c r="T20" s="292" t="s">
        <v>2540</v>
      </c>
      <c r="U20" s="292"/>
      <c r="V20" s="292"/>
      <c r="W20" s="292" t="s">
        <v>2317</v>
      </c>
      <c r="X20" s="292"/>
      <c r="Y20" s="292" t="s">
        <v>2616</v>
      </c>
      <c r="Z20" s="292" t="s">
        <v>2321</v>
      </c>
      <c r="AA20" s="292" t="s">
        <v>2617</v>
      </c>
      <c r="AB20" s="292" t="s">
        <v>2318</v>
      </c>
    </row>
    <row r="21" spans="1:28" ht="34">
      <c r="A21" s="316" t="s">
        <v>1019</v>
      </c>
      <c r="B21" s="317" t="s">
        <v>1020</v>
      </c>
      <c r="C21" s="224" t="s">
        <v>2618</v>
      </c>
      <c r="D21" s="308" t="s">
        <v>1021</v>
      </c>
      <c r="E21" s="292" t="s">
        <v>2553</v>
      </c>
      <c r="F21" s="292" t="s">
        <v>2542</v>
      </c>
      <c r="G21" s="292" t="s">
        <v>1019</v>
      </c>
      <c r="H21" s="292" t="s">
        <v>1870</v>
      </c>
      <c r="I21" s="309">
        <v>44550</v>
      </c>
      <c r="J21" s="292" t="s">
        <v>2531</v>
      </c>
      <c r="K21" s="292"/>
      <c r="L21" s="292"/>
      <c r="M21" s="292" t="s">
        <v>2314</v>
      </c>
      <c r="N21" s="292" t="s">
        <v>2619</v>
      </c>
      <c r="O21" s="292" t="s">
        <v>1969</v>
      </c>
      <c r="P21" s="292"/>
      <c r="Q21" s="292"/>
      <c r="R21" s="292"/>
      <c r="S21" s="292" t="s">
        <v>2347</v>
      </c>
      <c r="T21" s="292" t="s">
        <v>2620</v>
      </c>
      <c r="U21" s="292" t="s">
        <v>2621</v>
      </c>
      <c r="V21" s="292"/>
      <c r="W21" s="292" t="s">
        <v>2317</v>
      </c>
      <c r="X21" s="292"/>
      <c r="Y21" s="292" t="s">
        <v>1970</v>
      </c>
      <c r="Z21" s="292" t="s">
        <v>2321</v>
      </c>
      <c r="AA21" s="292" t="s">
        <v>2622</v>
      </c>
      <c r="AB21" s="292" t="s">
        <v>2318</v>
      </c>
    </row>
    <row r="22" spans="1:28" ht="17">
      <c r="A22" s="316" t="s">
        <v>1027</v>
      </c>
      <c r="B22" s="317" t="s">
        <v>1028</v>
      </c>
      <c r="C22" s="224" t="s">
        <v>2623</v>
      </c>
      <c r="D22" s="308" t="s">
        <v>579</v>
      </c>
      <c r="E22" s="292" t="s">
        <v>2547</v>
      </c>
      <c r="F22" s="292" t="s">
        <v>2343</v>
      </c>
      <c r="G22" s="292" t="s">
        <v>1027</v>
      </c>
      <c r="H22" s="292" t="s">
        <v>1872</v>
      </c>
      <c r="I22" s="309">
        <v>32375</v>
      </c>
      <c r="J22" s="292" t="s">
        <v>2531</v>
      </c>
      <c r="K22" s="292"/>
      <c r="L22" s="292"/>
      <c r="M22" s="292" t="s">
        <v>2314</v>
      </c>
      <c r="N22" s="292" t="s">
        <v>2377</v>
      </c>
      <c r="O22" s="292" t="s">
        <v>1969</v>
      </c>
      <c r="P22" s="292"/>
      <c r="Q22" s="292"/>
      <c r="R22" s="292"/>
      <c r="S22" s="292" t="s">
        <v>2316</v>
      </c>
      <c r="T22" s="292"/>
      <c r="U22" s="292"/>
      <c r="V22" s="292"/>
      <c r="W22" s="292" t="s">
        <v>2317</v>
      </c>
      <c r="X22" s="292"/>
      <c r="Y22" s="292" t="s">
        <v>1970</v>
      </c>
      <c r="Z22" s="292" t="s">
        <v>2317</v>
      </c>
      <c r="AA22" s="292"/>
      <c r="AB22" s="292" t="s">
        <v>2318</v>
      </c>
    </row>
    <row r="23" spans="1:28" ht="17">
      <c r="A23" s="316" t="s">
        <v>1033</v>
      </c>
      <c r="B23" s="317" t="s">
        <v>1034</v>
      </c>
      <c r="C23" s="224" t="s">
        <v>2624</v>
      </c>
      <c r="D23" s="308" t="s">
        <v>579</v>
      </c>
      <c r="E23" s="292" t="s">
        <v>2556</v>
      </c>
      <c r="F23" s="292" t="s">
        <v>2625</v>
      </c>
      <c r="G23" s="292" t="s">
        <v>1033</v>
      </c>
      <c r="H23" s="292" t="s">
        <v>1872</v>
      </c>
      <c r="I23" s="309">
        <v>25641</v>
      </c>
      <c r="J23" s="292" t="s">
        <v>2531</v>
      </c>
      <c r="K23" s="292"/>
      <c r="L23" s="292"/>
      <c r="M23" s="292" t="s">
        <v>2314</v>
      </c>
      <c r="N23" s="292" t="s">
        <v>2626</v>
      </c>
      <c r="O23" s="292" t="s">
        <v>1969</v>
      </c>
      <c r="P23" s="292"/>
      <c r="Q23" s="292"/>
      <c r="R23" s="292"/>
      <c r="S23" s="292" t="s">
        <v>2316</v>
      </c>
      <c r="T23" s="292"/>
      <c r="U23" s="292"/>
      <c r="V23" s="292"/>
      <c r="W23" s="292" t="s">
        <v>2317</v>
      </c>
      <c r="X23" s="292"/>
      <c r="Y23" s="292" t="s">
        <v>1970</v>
      </c>
      <c r="Z23" s="292" t="s">
        <v>2321</v>
      </c>
      <c r="AA23" s="292" t="s">
        <v>2627</v>
      </c>
      <c r="AB23" s="292" t="s">
        <v>2318</v>
      </c>
    </row>
    <row r="24" spans="1:28" ht="17">
      <c r="A24" s="316" t="s">
        <v>1039</v>
      </c>
      <c r="B24" s="317" t="s">
        <v>2628</v>
      </c>
      <c r="C24" s="224" t="s">
        <v>2629</v>
      </c>
      <c r="D24" s="308" t="s">
        <v>579</v>
      </c>
      <c r="E24" s="292" t="s">
        <v>2563</v>
      </c>
      <c r="F24" s="292" t="s">
        <v>2530</v>
      </c>
      <c r="G24" s="292" t="s">
        <v>1039</v>
      </c>
      <c r="H24" s="292" t="s">
        <v>1870</v>
      </c>
      <c r="I24" s="309">
        <v>25593</v>
      </c>
      <c r="J24" s="292" t="s">
        <v>2531</v>
      </c>
      <c r="K24" s="292"/>
      <c r="L24" s="292"/>
      <c r="M24" s="292" t="s">
        <v>2320</v>
      </c>
      <c r="N24" s="292"/>
      <c r="O24" s="292" t="s">
        <v>1969</v>
      </c>
      <c r="P24" s="292"/>
      <c r="Q24" s="292"/>
      <c r="R24" s="292"/>
      <c r="S24" s="292" t="s">
        <v>2316</v>
      </c>
      <c r="T24" s="292"/>
      <c r="U24" s="292"/>
      <c r="V24" s="292"/>
      <c r="W24" s="292" t="s">
        <v>2317</v>
      </c>
      <c r="X24" s="292"/>
      <c r="Y24" s="292" t="s">
        <v>1970</v>
      </c>
      <c r="Z24" s="292" t="s">
        <v>2321</v>
      </c>
      <c r="AA24" s="292" t="s">
        <v>2630</v>
      </c>
      <c r="AB24" s="292" t="s">
        <v>2324</v>
      </c>
    </row>
    <row r="25" spans="1:28" ht="17">
      <c r="A25" s="316" t="s">
        <v>1182</v>
      </c>
      <c r="B25" s="317" t="s">
        <v>1183</v>
      </c>
      <c r="C25" s="224" t="s">
        <v>2631</v>
      </c>
      <c r="D25" s="308" t="s">
        <v>579</v>
      </c>
      <c r="E25" s="292" t="s">
        <v>2632</v>
      </c>
      <c r="F25" s="292" t="s">
        <v>2633</v>
      </c>
      <c r="G25" s="292" t="s">
        <v>1182</v>
      </c>
      <c r="H25" s="292" t="s">
        <v>1870</v>
      </c>
      <c r="I25" s="309">
        <v>23865</v>
      </c>
      <c r="J25" s="292" t="s">
        <v>2531</v>
      </c>
      <c r="K25" s="292"/>
      <c r="L25" s="292"/>
      <c r="M25" s="292" t="s">
        <v>2314</v>
      </c>
      <c r="N25" s="292" t="s">
        <v>2634</v>
      </c>
      <c r="O25" s="292" t="s">
        <v>1969</v>
      </c>
      <c r="P25" s="292"/>
      <c r="Q25" s="292"/>
      <c r="R25" s="292"/>
      <c r="S25" s="292" t="s">
        <v>2316</v>
      </c>
      <c r="T25" s="292"/>
      <c r="U25" s="292"/>
      <c r="V25" s="292"/>
      <c r="W25" s="292" t="s">
        <v>2317</v>
      </c>
      <c r="X25" s="292"/>
      <c r="Y25" s="292" t="s">
        <v>1970</v>
      </c>
      <c r="Z25" s="292" t="s">
        <v>2321</v>
      </c>
      <c r="AA25" s="292" t="s">
        <v>2635</v>
      </c>
      <c r="AB25" s="292" t="s">
        <v>2324</v>
      </c>
    </row>
    <row r="26" spans="1:28" ht="17">
      <c r="A26" s="316" t="s">
        <v>1185</v>
      </c>
      <c r="B26" s="317" t="s">
        <v>1186</v>
      </c>
      <c r="C26" s="224" t="s">
        <v>2636</v>
      </c>
      <c r="D26" s="308" t="s">
        <v>1187</v>
      </c>
      <c r="E26" s="292" t="s">
        <v>2581</v>
      </c>
      <c r="F26" s="292" t="s">
        <v>2564</v>
      </c>
      <c r="G26" s="292" t="s">
        <v>1185</v>
      </c>
      <c r="H26" s="292" t="s">
        <v>1870</v>
      </c>
      <c r="I26" s="309">
        <v>31665</v>
      </c>
      <c r="J26" s="292" t="s">
        <v>2531</v>
      </c>
      <c r="K26" s="292"/>
      <c r="L26" s="292"/>
      <c r="M26" s="292" t="s">
        <v>2314</v>
      </c>
      <c r="N26" s="292" t="s">
        <v>2637</v>
      </c>
      <c r="O26" s="292" t="s">
        <v>2336</v>
      </c>
      <c r="P26" s="292" t="s">
        <v>2535</v>
      </c>
      <c r="Q26" s="292" t="s">
        <v>2638</v>
      </c>
      <c r="R26" s="292" t="s">
        <v>2639</v>
      </c>
      <c r="S26" s="292" t="s">
        <v>2347</v>
      </c>
      <c r="T26" s="292" t="s">
        <v>2640</v>
      </c>
      <c r="U26" s="292" t="s">
        <v>2638</v>
      </c>
      <c r="V26" s="292"/>
      <c r="W26" s="292" t="s">
        <v>2317</v>
      </c>
      <c r="X26" s="292"/>
      <c r="Y26" s="292" t="s">
        <v>1970</v>
      </c>
      <c r="Z26" s="292" t="s">
        <v>2317</v>
      </c>
      <c r="AA26" s="292"/>
      <c r="AB26" s="292" t="s">
        <v>2324</v>
      </c>
    </row>
    <row r="27" spans="1:28" ht="17">
      <c r="A27" s="316" t="s">
        <v>1189</v>
      </c>
      <c r="B27" s="317" t="s">
        <v>1190</v>
      </c>
      <c r="C27" s="224" t="s">
        <v>2641</v>
      </c>
      <c r="D27" s="308" t="s">
        <v>579</v>
      </c>
      <c r="E27" s="292" t="s">
        <v>2577</v>
      </c>
      <c r="F27" s="292" t="s">
        <v>2557</v>
      </c>
      <c r="G27" s="292" t="s">
        <v>2642</v>
      </c>
      <c r="H27" s="292" t="s">
        <v>1872</v>
      </c>
      <c r="I27" s="309">
        <v>34616</v>
      </c>
      <c r="J27" s="292" t="s">
        <v>2531</v>
      </c>
      <c r="K27" s="292"/>
      <c r="L27" s="292"/>
      <c r="M27" s="292" t="s">
        <v>2320</v>
      </c>
      <c r="N27" s="292"/>
      <c r="O27" s="292" t="s">
        <v>1969</v>
      </c>
      <c r="P27" s="292"/>
      <c r="Q27" s="292"/>
      <c r="R27" s="292"/>
      <c r="S27" s="292" t="s">
        <v>2316</v>
      </c>
      <c r="T27" s="292"/>
      <c r="U27" s="292"/>
      <c r="V27" s="292"/>
      <c r="W27" s="292" t="s">
        <v>2317</v>
      </c>
      <c r="X27" s="292"/>
      <c r="Y27" s="292" t="s">
        <v>2489</v>
      </c>
      <c r="Z27" s="292" t="s">
        <v>2317</v>
      </c>
      <c r="AA27" s="292"/>
      <c r="AB27" s="292" t="s">
        <v>2318</v>
      </c>
    </row>
    <row r="28" spans="1:28" ht="17">
      <c r="A28" s="316" t="s">
        <v>1192</v>
      </c>
      <c r="B28" s="317" t="s">
        <v>1193</v>
      </c>
      <c r="C28" s="224" t="s">
        <v>2643</v>
      </c>
      <c r="D28" s="308" t="s">
        <v>579</v>
      </c>
      <c r="E28" s="292" t="s">
        <v>2644</v>
      </c>
      <c r="F28" s="292" t="s">
        <v>2645</v>
      </c>
      <c r="G28" s="292" t="s">
        <v>1192</v>
      </c>
      <c r="H28" s="292" t="s">
        <v>1872</v>
      </c>
      <c r="I28" s="292" t="s">
        <v>2646</v>
      </c>
      <c r="J28" s="292" t="s">
        <v>2531</v>
      </c>
      <c r="K28" s="292"/>
      <c r="L28" s="292"/>
      <c r="M28" s="292" t="s">
        <v>2320</v>
      </c>
      <c r="N28" s="292"/>
      <c r="O28" s="292" t="s">
        <v>1969</v>
      </c>
      <c r="P28" s="292"/>
      <c r="Q28" s="292"/>
      <c r="R28" s="292"/>
      <c r="S28" s="292" t="s">
        <v>2316</v>
      </c>
      <c r="T28" s="292"/>
      <c r="U28" s="292"/>
      <c r="V28" s="292"/>
      <c r="W28" s="292" t="s">
        <v>2317</v>
      </c>
      <c r="X28" s="292"/>
      <c r="Y28" s="292" t="s">
        <v>2647</v>
      </c>
      <c r="Z28" s="292" t="s">
        <v>2317</v>
      </c>
      <c r="AA28" s="292"/>
      <c r="AB28" s="292" t="s">
        <v>2324</v>
      </c>
    </row>
    <row r="29" spans="1:28" ht="17">
      <c r="A29" s="316" t="s">
        <v>1195</v>
      </c>
      <c r="B29" s="317" t="s">
        <v>1196</v>
      </c>
      <c r="C29" s="224" t="s">
        <v>1197</v>
      </c>
      <c r="D29" s="308" t="s">
        <v>1197</v>
      </c>
      <c r="E29" s="292" t="s">
        <v>2648</v>
      </c>
      <c r="F29" s="292" t="s">
        <v>2530</v>
      </c>
      <c r="G29" s="292" t="s">
        <v>1195</v>
      </c>
      <c r="H29" s="292" t="s">
        <v>1870</v>
      </c>
      <c r="I29" s="309">
        <v>38667</v>
      </c>
      <c r="J29" s="292" t="s">
        <v>2531</v>
      </c>
      <c r="K29" s="292"/>
      <c r="L29" s="292"/>
      <c r="M29" s="292" t="s">
        <v>2314</v>
      </c>
      <c r="N29" s="292" t="s">
        <v>2649</v>
      </c>
      <c r="O29" s="292" t="s">
        <v>1969</v>
      </c>
      <c r="P29" s="292"/>
      <c r="Q29" s="292"/>
      <c r="R29" s="292"/>
      <c r="S29" s="292" t="s">
        <v>2316</v>
      </c>
      <c r="T29" s="292"/>
      <c r="U29" s="292"/>
      <c r="V29" s="292"/>
      <c r="W29" s="292" t="s">
        <v>2317</v>
      </c>
      <c r="X29" s="292"/>
      <c r="Y29" s="292" t="s">
        <v>2650</v>
      </c>
      <c r="Z29" s="292" t="s">
        <v>2317</v>
      </c>
      <c r="AA29" s="292"/>
      <c r="AB29" s="292" t="s">
        <v>2324</v>
      </c>
    </row>
    <row r="30" spans="1:28" ht="17">
      <c r="A30" s="316" t="s">
        <v>1199</v>
      </c>
      <c r="B30" s="317" t="s">
        <v>1200</v>
      </c>
      <c r="C30" s="224" t="s">
        <v>2651</v>
      </c>
      <c r="D30" s="308" t="s">
        <v>1201</v>
      </c>
      <c r="E30" s="292" t="s">
        <v>2652</v>
      </c>
      <c r="F30" s="292" t="s">
        <v>2653</v>
      </c>
      <c r="G30" s="292" t="s">
        <v>1199</v>
      </c>
      <c r="H30" s="292" t="s">
        <v>1870</v>
      </c>
      <c r="I30" s="309">
        <v>21592</v>
      </c>
      <c r="J30" s="292" t="s">
        <v>2531</v>
      </c>
      <c r="K30" s="292"/>
      <c r="L30" s="292"/>
      <c r="M30" s="292" t="s">
        <v>2320</v>
      </c>
      <c r="N30" s="292"/>
      <c r="O30" s="292" t="s">
        <v>1969</v>
      </c>
      <c r="P30" s="292"/>
      <c r="Q30" s="292"/>
      <c r="R30" s="292"/>
      <c r="S30" s="292" t="s">
        <v>2316</v>
      </c>
      <c r="T30" s="292"/>
      <c r="U30" s="292"/>
      <c r="V30" s="292"/>
      <c r="W30" s="292" t="s">
        <v>2317</v>
      </c>
      <c r="X30" s="292"/>
      <c r="Y30" s="292" t="s">
        <v>1970</v>
      </c>
      <c r="Z30" s="292" t="s">
        <v>2317</v>
      </c>
      <c r="AA30" s="292"/>
      <c r="AB30" s="292" t="s">
        <v>2324</v>
      </c>
    </row>
    <row r="31" spans="1:28" ht="17">
      <c r="A31" s="316" t="s">
        <v>57</v>
      </c>
      <c r="B31" s="317" t="s">
        <v>1373</v>
      </c>
      <c r="C31" s="224" t="s">
        <v>2654</v>
      </c>
      <c r="D31" s="308" t="s">
        <v>1374</v>
      </c>
      <c r="E31" s="292" t="s">
        <v>2655</v>
      </c>
      <c r="F31" s="292" t="s">
        <v>2346</v>
      </c>
      <c r="G31" s="292" t="s">
        <v>57</v>
      </c>
      <c r="H31" s="292" t="s">
        <v>1872</v>
      </c>
      <c r="I31" s="309">
        <v>15510</v>
      </c>
      <c r="J31" s="292" t="s">
        <v>2531</v>
      </c>
      <c r="K31" s="292"/>
      <c r="L31" s="292"/>
      <c r="M31" s="292" t="s">
        <v>2314</v>
      </c>
      <c r="N31" s="292" t="s">
        <v>2656</v>
      </c>
      <c r="O31" s="292" t="s">
        <v>1969</v>
      </c>
      <c r="P31" s="292"/>
      <c r="Q31" s="292"/>
      <c r="R31" s="292"/>
      <c r="S31" s="292" t="s">
        <v>2316</v>
      </c>
      <c r="T31" s="292"/>
      <c r="U31" s="292"/>
      <c r="V31" s="292"/>
      <c r="W31" s="292" t="s">
        <v>2321</v>
      </c>
      <c r="X31" s="292" t="s">
        <v>2657</v>
      </c>
      <c r="Y31" s="292" t="s">
        <v>2658</v>
      </c>
      <c r="Z31" s="292" t="s">
        <v>2317</v>
      </c>
      <c r="AA31" s="292"/>
      <c r="AB31" s="292" t="s">
        <v>2324</v>
      </c>
    </row>
    <row r="32" spans="1:28" ht="17">
      <c r="A32" s="316" t="s">
        <v>1377</v>
      </c>
      <c r="B32" s="317" t="s">
        <v>1378</v>
      </c>
      <c r="C32" s="224" t="s">
        <v>2659</v>
      </c>
      <c r="D32" s="308" t="s">
        <v>1374</v>
      </c>
      <c r="E32" s="292" t="s">
        <v>2655</v>
      </c>
      <c r="F32" s="292" t="s">
        <v>2343</v>
      </c>
      <c r="G32" s="292" t="s">
        <v>1377</v>
      </c>
      <c r="H32" s="292" t="s">
        <v>1872</v>
      </c>
      <c r="I32" s="309">
        <v>19073</v>
      </c>
      <c r="J32" s="292" t="s">
        <v>2531</v>
      </c>
      <c r="K32" s="292"/>
      <c r="L32" s="292"/>
      <c r="M32" s="292" t="s">
        <v>2314</v>
      </c>
      <c r="N32" s="292" t="s">
        <v>2660</v>
      </c>
      <c r="O32" s="292" t="s">
        <v>1969</v>
      </c>
      <c r="P32" s="292"/>
      <c r="Q32" s="292"/>
      <c r="R32" s="292"/>
      <c r="S32" s="292" t="s">
        <v>2316</v>
      </c>
      <c r="T32" s="292"/>
      <c r="U32" s="292"/>
      <c r="V32" s="292"/>
      <c r="W32" s="292" t="s">
        <v>2321</v>
      </c>
      <c r="X32" s="292" t="s">
        <v>2661</v>
      </c>
      <c r="Y32" s="292" t="s">
        <v>2647</v>
      </c>
      <c r="Z32" s="292" t="s">
        <v>2317</v>
      </c>
      <c r="AA32" s="292"/>
      <c r="AB32" s="292" t="s">
        <v>2324</v>
      </c>
    </row>
    <row r="33" spans="1:28" ht="17">
      <c r="A33" s="316" t="s">
        <v>1381</v>
      </c>
      <c r="B33" s="317" t="s">
        <v>1382</v>
      </c>
      <c r="C33" s="224" t="s">
        <v>2662</v>
      </c>
      <c r="D33" s="308" t="s">
        <v>1383</v>
      </c>
      <c r="E33" s="292" t="s">
        <v>2663</v>
      </c>
      <c r="F33" s="292" t="s">
        <v>2538</v>
      </c>
      <c r="G33" s="292" t="s">
        <v>1381</v>
      </c>
      <c r="H33" s="292" t="s">
        <v>1872</v>
      </c>
      <c r="I33" s="309">
        <v>31242</v>
      </c>
      <c r="J33" s="292" t="s">
        <v>2531</v>
      </c>
      <c r="K33" s="292"/>
      <c r="L33" s="292"/>
      <c r="M33" s="292" t="s">
        <v>2320</v>
      </c>
      <c r="N33" s="292"/>
      <c r="O33" s="292" t="s">
        <v>1969</v>
      </c>
      <c r="P33" s="292"/>
      <c r="Q33" s="292"/>
      <c r="R33" s="292"/>
      <c r="S33" s="292" t="s">
        <v>2316</v>
      </c>
      <c r="T33" s="292"/>
      <c r="U33" s="292"/>
      <c r="V33" s="292"/>
      <c r="W33" s="292" t="s">
        <v>2317</v>
      </c>
      <c r="X33" s="292"/>
      <c r="Y33" s="292" t="s">
        <v>1970</v>
      </c>
      <c r="Z33" s="292" t="s">
        <v>2317</v>
      </c>
      <c r="AA33" s="292"/>
      <c r="AB33" s="292" t="s">
        <v>2324</v>
      </c>
    </row>
    <row r="34" spans="1:28" ht="17">
      <c r="A34" s="316" t="s">
        <v>1386</v>
      </c>
      <c r="B34" s="317" t="s">
        <v>1387</v>
      </c>
      <c r="C34" s="224" t="s">
        <v>2664</v>
      </c>
      <c r="D34" s="308" t="s">
        <v>1388</v>
      </c>
      <c r="E34" s="292" t="s">
        <v>2665</v>
      </c>
      <c r="F34" s="292" t="s">
        <v>2606</v>
      </c>
      <c r="G34" s="292" t="s">
        <v>1386</v>
      </c>
      <c r="H34" s="292" t="s">
        <v>1870</v>
      </c>
      <c r="I34" s="309">
        <v>18322</v>
      </c>
      <c r="J34" s="292" t="s">
        <v>2531</v>
      </c>
      <c r="K34" s="292"/>
      <c r="L34" s="292"/>
      <c r="M34" s="292" t="s">
        <v>2320</v>
      </c>
      <c r="N34" s="292"/>
      <c r="O34" s="292" t="s">
        <v>1969</v>
      </c>
      <c r="P34" s="292"/>
      <c r="Q34" s="292"/>
      <c r="R34" s="292"/>
      <c r="S34" s="292" t="s">
        <v>2316</v>
      </c>
      <c r="T34" s="292"/>
      <c r="U34" s="292"/>
      <c r="V34" s="292"/>
      <c r="W34" s="292" t="s">
        <v>2321</v>
      </c>
      <c r="X34" s="292" t="s">
        <v>2452</v>
      </c>
      <c r="Y34" s="292" t="s">
        <v>1970</v>
      </c>
      <c r="Z34" s="292" t="s">
        <v>2317</v>
      </c>
      <c r="AA34" s="292"/>
      <c r="AB34" s="292" t="s">
        <v>2324</v>
      </c>
    </row>
    <row r="35" spans="1:28" ht="45">
      <c r="A35" s="314" t="s">
        <v>8</v>
      </c>
      <c r="B35" s="317" t="s">
        <v>1391</v>
      </c>
      <c r="C35" s="288" t="s">
        <v>2666</v>
      </c>
      <c r="D35" s="308" t="s">
        <v>2667</v>
      </c>
      <c r="E35" s="292" t="s">
        <v>2632</v>
      </c>
      <c r="F35" s="292" t="s">
        <v>2668</v>
      </c>
      <c r="G35" s="292" t="s">
        <v>8</v>
      </c>
      <c r="H35" s="292" t="s">
        <v>1870</v>
      </c>
      <c r="I35" s="309">
        <v>32357</v>
      </c>
      <c r="J35" s="292" t="s">
        <v>2531</v>
      </c>
      <c r="K35" s="292"/>
      <c r="L35" s="292"/>
      <c r="M35" s="292" t="s">
        <v>2314</v>
      </c>
      <c r="N35" s="292" t="s">
        <v>2669</v>
      </c>
      <c r="O35" s="292" t="s">
        <v>1969</v>
      </c>
      <c r="P35" s="292"/>
      <c r="Q35" s="292"/>
      <c r="R35" s="292"/>
      <c r="S35" s="292" t="s">
        <v>2316</v>
      </c>
      <c r="T35" s="292"/>
      <c r="U35" s="292"/>
      <c r="V35" s="292"/>
      <c r="W35" s="292" t="s">
        <v>2321</v>
      </c>
      <c r="X35" s="292" t="s">
        <v>1760</v>
      </c>
      <c r="Y35" s="292" t="s">
        <v>2647</v>
      </c>
      <c r="Z35" s="292" t="s">
        <v>2321</v>
      </c>
      <c r="AA35" s="292" t="s">
        <v>2327</v>
      </c>
      <c r="AB35" s="292" t="s">
        <v>2324</v>
      </c>
    </row>
    <row r="36" spans="1:28" ht="45">
      <c r="A36" s="314" t="s">
        <v>1395</v>
      </c>
      <c r="B36" s="317" t="s">
        <v>1396</v>
      </c>
      <c r="C36" s="224" t="s">
        <v>2670</v>
      </c>
      <c r="D36" s="308" t="s">
        <v>2671</v>
      </c>
    </row>
    <row r="37" spans="1:28" ht="45">
      <c r="A37" s="314" t="s">
        <v>11</v>
      </c>
      <c r="B37" s="317" t="s">
        <v>1402</v>
      </c>
      <c r="C37" s="224" t="s">
        <v>2672</v>
      </c>
      <c r="D37" s="308" t="s">
        <v>2673</v>
      </c>
    </row>
    <row r="38" spans="1:28" ht="17">
      <c r="A38" s="316" t="s">
        <v>1408</v>
      </c>
      <c r="B38" s="317" t="s">
        <v>1409</v>
      </c>
      <c r="C38" s="224" t="s">
        <v>2674</v>
      </c>
      <c r="D38" s="308" t="s">
        <v>1410</v>
      </c>
      <c r="E38" s="292" t="s">
        <v>2665</v>
      </c>
      <c r="F38" s="292" t="s">
        <v>2675</v>
      </c>
      <c r="G38" s="292" t="s">
        <v>1408</v>
      </c>
      <c r="H38" s="292" t="s">
        <v>1872</v>
      </c>
      <c r="I38" s="309">
        <v>27058</v>
      </c>
      <c r="J38" s="292" t="s">
        <v>2531</v>
      </c>
      <c r="K38" s="292"/>
      <c r="L38" s="292"/>
      <c r="M38" s="292" t="s">
        <v>2320</v>
      </c>
      <c r="N38" s="292"/>
      <c r="O38" s="292" t="s">
        <v>1969</v>
      </c>
      <c r="P38" s="292"/>
      <c r="Q38" s="292"/>
      <c r="R38" s="292"/>
      <c r="S38" s="292" t="s">
        <v>2316</v>
      </c>
      <c r="T38" s="292"/>
      <c r="U38" s="292"/>
      <c r="V38" s="292"/>
      <c r="W38" s="292" t="s">
        <v>2317</v>
      </c>
      <c r="X38" s="292"/>
      <c r="Y38" s="292" t="s">
        <v>1970</v>
      </c>
      <c r="Z38" s="292" t="s">
        <v>2321</v>
      </c>
      <c r="AA38" s="292" t="s">
        <v>2676</v>
      </c>
      <c r="AB38" s="292" t="s">
        <v>2324</v>
      </c>
    </row>
    <row r="39" spans="1:28" ht="17">
      <c r="A39" s="316" t="s">
        <v>1623</v>
      </c>
      <c r="B39" s="317" t="s">
        <v>2677</v>
      </c>
      <c r="C39" s="224" t="s">
        <v>2678</v>
      </c>
      <c r="D39" s="318" t="s">
        <v>1625</v>
      </c>
      <c r="E39" s="292" t="s">
        <v>2537</v>
      </c>
      <c r="F39" s="292" t="s">
        <v>2530</v>
      </c>
      <c r="G39" s="292" t="s">
        <v>1623</v>
      </c>
      <c r="H39" s="292" t="s">
        <v>1870</v>
      </c>
      <c r="I39" s="309">
        <v>33011</v>
      </c>
      <c r="J39" s="292" t="s">
        <v>2531</v>
      </c>
      <c r="K39" s="292"/>
      <c r="L39" s="292"/>
      <c r="M39" s="292" t="s">
        <v>2314</v>
      </c>
      <c r="N39" s="292" t="s">
        <v>2679</v>
      </c>
      <c r="O39" s="292" t="s">
        <v>2336</v>
      </c>
      <c r="P39" s="292" t="s">
        <v>2404</v>
      </c>
      <c r="Q39" s="292" t="s">
        <v>2680</v>
      </c>
      <c r="R39" s="292" t="s">
        <v>2681</v>
      </c>
      <c r="S39" s="292" t="s">
        <v>2316</v>
      </c>
      <c r="T39" s="292"/>
      <c r="U39" s="292"/>
      <c r="V39" s="292"/>
      <c r="W39" s="292" t="s">
        <v>2317</v>
      </c>
      <c r="X39" s="292"/>
      <c r="Y39" s="292" t="s">
        <v>1970</v>
      </c>
      <c r="Z39" s="292" t="s">
        <v>2321</v>
      </c>
      <c r="AA39" s="292" t="s">
        <v>2682</v>
      </c>
      <c r="AB39" s="292" t="s">
        <v>2318</v>
      </c>
    </row>
    <row r="40" spans="1:28" ht="34">
      <c r="A40" s="316" t="s">
        <v>2683</v>
      </c>
      <c r="B40" s="317" t="s">
        <v>1631</v>
      </c>
      <c r="C40" s="224" t="s">
        <v>2684</v>
      </c>
      <c r="D40" s="318" t="s">
        <v>1632</v>
      </c>
      <c r="E40" s="292" t="s">
        <v>2594</v>
      </c>
      <c r="F40" s="292" t="s">
        <v>2685</v>
      </c>
      <c r="G40" s="292" t="s">
        <v>2683</v>
      </c>
      <c r="H40" s="292" t="s">
        <v>1870</v>
      </c>
      <c r="I40" s="309">
        <v>29495</v>
      </c>
      <c r="J40" s="292" t="s">
        <v>2531</v>
      </c>
      <c r="K40" s="292"/>
      <c r="L40" s="292"/>
      <c r="M40" s="292" t="s">
        <v>2320</v>
      </c>
      <c r="N40" s="292"/>
      <c r="O40" s="292" t="s">
        <v>1969</v>
      </c>
      <c r="P40" s="292"/>
      <c r="Q40" s="292"/>
      <c r="R40" s="292"/>
      <c r="S40" s="292" t="s">
        <v>2316</v>
      </c>
      <c r="T40" s="292"/>
      <c r="U40" s="292"/>
      <c r="V40" s="292"/>
      <c r="W40" s="292" t="s">
        <v>2317</v>
      </c>
      <c r="X40" s="292"/>
      <c r="Y40" s="292" t="s">
        <v>2686</v>
      </c>
      <c r="Z40" s="292" t="s">
        <v>2317</v>
      </c>
      <c r="AA40" s="292"/>
      <c r="AB40" s="292" t="s">
        <v>2324</v>
      </c>
    </row>
    <row r="41" spans="1:28" ht="17">
      <c r="A41" s="316" t="s">
        <v>1636</v>
      </c>
      <c r="B41" s="317" t="s">
        <v>1637</v>
      </c>
      <c r="C41" s="224" t="s">
        <v>2687</v>
      </c>
      <c r="D41" s="318" t="s">
        <v>1638</v>
      </c>
      <c r="E41" s="292" t="s">
        <v>2563</v>
      </c>
      <c r="F41" s="292" t="s">
        <v>2653</v>
      </c>
      <c r="G41" s="292" t="s">
        <v>1636</v>
      </c>
      <c r="H41" s="292" t="s">
        <v>1870</v>
      </c>
      <c r="I41" s="309">
        <v>22562</v>
      </c>
      <c r="J41" s="292" t="s">
        <v>2531</v>
      </c>
      <c r="K41" s="292"/>
      <c r="L41" s="292"/>
      <c r="M41" s="292" t="s">
        <v>2314</v>
      </c>
      <c r="N41" s="292" t="s">
        <v>2377</v>
      </c>
      <c r="O41" s="292" t="s">
        <v>2336</v>
      </c>
      <c r="P41" s="292" t="s">
        <v>2404</v>
      </c>
      <c r="Q41" s="292" t="s">
        <v>2583</v>
      </c>
      <c r="R41" s="292" t="s">
        <v>2688</v>
      </c>
      <c r="S41" s="292" t="s">
        <v>2372</v>
      </c>
      <c r="T41" s="292" t="s">
        <v>2610</v>
      </c>
      <c r="U41" s="292" t="s">
        <v>2583</v>
      </c>
      <c r="V41" s="292" t="s">
        <v>2689</v>
      </c>
      <c r="W41" s="292" t="s">
        <v>2317</v>
      </c>
      <c r="X41" s="292"/>
      <c r="Y41" s="292" t="s">
        <v>2647</v>
      </c>
      <c r="Z41" s="292" t="s">
        <v>2317</v>
      </c>
      <c r="AA41" s="292"/>
      <c r="AB41" s="292" t="s">
        <v>2324</v>
      </c>
    </row>
    <row r="42" spans="1:28" ht="17">
      <c r="A42" s="316" t="s">
        <v>1642</v>
      </c>
      <c r="B42" s="317" t="s">
        <v>1643</v>
      </c>
      <c r="C42" s="224" t="s">
        <v>2690</v>
      </c>
      <c r="D42" s="318" t="s">
        <v>579</v>
      </c>
      <c r="E42" s="292" t="s">
        <v>2632</v>
      </c>
      <c r="F42" s="292" t="s">
        <v>2645</v>
      </c>
      <c r="G42" s="292" t="s">
        <v>1642</v>
      </c>
      <c r="H42" s="292" t="s">
        <v>1872</v>
      </c>
      <c r="I42" s="309">
        <v>26113</v>
      </c>
      <c r="J42" s="292" t="s">
        <v>2531</v>
      </c>
      <c r="K42" s="292"/>
      <c r="L42" s="292"/>
      <c r="M42" s="292" t="s">
        <v>2314</v>
      </c>
      <c r="N42" s="311">
        <v>0.31944444443797698</v>
      </c>
      <c r="O42" s="292" t="s">
        <v>1969</v>
      </c>
      <c r="P42" s="292"/>
      <c r="Q42" s="292"/>
      <c r="R42" s="292"/>
      <c r="S42" s="292" t="s">
        <v>2316</v>
      </c>
      <c r="T42" s="292"/>
      <c r="U42" s="292"/>
      <c r="V42" s="292"/>
      <c r="W42" s="292" t="s">
        <v>2317</v>
      </c>
      <c r="X42" s="292"/>
      <c r="Y42" s="292" t="s">
        <v>1970</v>
      </c>
      <c r="Z42" s="292" t="s">
        <v>2321</v>
      </c>
      <c r="AA42" s="292" t="s">
        <v>2691</v>
      </c>
      <c r="AB42" s="292" t="s">
        <v>2318</v>
      </c>
    </row>
    <row r="43" spans="1:28" ht="17">
      <c r="A43" s="316" t="s">
        <v>1647</v>
      </c>
      <c r="B43" s="317" t="s">
        <v>1648</v>
      </c>
      <c r="C43" s="224" t="s">
        <v>2692</v>
      </c>
      <c r="D43" s="318" t="s">
        <v>1649</v>
      </c>
      <c r="E43" s="292" t="s">
        <v>2537</v>
      </c>
      <c r="F43" s="292" t="s">
        <v>2564</v>
      </c>
      <c r="G43" s="292" t="s">
        <v>1647</v>
      </c>
      <c r="H43" s="292" t="s">
        <v>1870</v>
      </c>
      <c r="I43" s="309">
        <v>28954</v>
      </c>
      <c r="J43" s="292" t="s">
        <v>2531</v>
      </c>
      <c r="K43" s="292"/>
      <c r="L43" s="292"/>
      <c r="M43" s="292" t="s">
        <v>2314</v>
      </c>
      <c r="N43" s="292" t="s">
        <v>2693</v>
      </c>
      <c r="O43" s="292" t="s">
        <v>2345</v>
      </c>
      <c r="P43" s="292" t="s">
        <v>2404</v>
      </c>
      <c r="Q43" s="292" t="s">
        <v>2404</v>
      </c>
      <c r="R43" s="292"/>
      <c r="S43" s="292" t="s">
        <v>2372</v>
      </c>
      <c r="T43" s="292" t="s">
        <v>2694</v>
      </c>
      <c r="U43" s="292" t="s">
        <v>2535</v>
      </c>
      <c r="V43" s="292" t="s">
        <v>2695</v>
      </c>
      <c r="W43" s="292" t="s">
        <v>2317</v>
      </c>
      <c r="X43" s="292"/>
      <c r="Y43" s="292" t="s">
        <v>1970</v>
      </c>
      <c r="Z43" s="292" t="s">
        <v>2317</v>
      </c>
      <c r="AA43" s="292"/>
      <c r="AB43" s="292" t="s">
        <v>2318</v>
      </c>
    </row>
    <row r="44" spans="1:28" ht="17">
      <c r="A44" s="316" t="s">
        <v>1653</v>
      </c>
      <c r="B44" s="317" t="s">
        <v>1654</v>
      </c>
      <c r="C44" s="224" t="s">
        <v>2696</v>
      </c>
      <c r="D44" s="318" t="s">
        <v>1655</v>
      </c>
      <c r="E44" s="292" t="s">
        <v>2697</v>
      </c>
      <c r="F44" s="292" t="s">
        <v>2578</v>
      </c>
      <c r="G44" s="292" t="s">
        <v>1653</v>
      </c>
      <c r="H44" s="292" t="s">
        <v>1870</v>
      </c>
      <c r="I44" s="309">
        <v>24709</v>
      </c>
      <c r="J44" s="292" t="s">
        <v>2531</v>
      </c>
      <c r="K44" s="292" t="s">
        <v>2698</v>
      </c>
      <c r="L44" s="309">
        <v>44501</v>
      </c>
      <c r="M44" s="292" t="s">
        <v>2314</v>
      </c>
      <c r="N44" s="292" t="s">
        <v>2532</v>
      </c>
      <c r="O44" s="292" t="s">
        <v>1969</v>
      </c>
      <c r="P44" s="292"/>
      <c r="Q44" s="292"/>
      <c r="R44" s="292"/>
      <c r="S44" s="292" t="s">
        <v>2316</v>
      </c>
      <c r="T44" s="292"/>
      <c r="U44" s="292"/>
      <c r="V44" s="292"/>
      <c r="W44" s="292" t="s">
        <v>2317</v>
      </c>
      <c r="X44" s="292"/>
      <c r="Y44" s="292" t="s">
        <v>2699</v>
      </c>
      <c r="Z44" s="292" t="s">
        <v>2317</v>
      </c>
      <c r="AA44" s="292"/>
      <c r="AB44" s="292" t="s">
        <v>2324</v>
      </c>
    </row>
    <row r="45" spans="1:28" ht="34">
      <c r="A45" s="316" t="s">
        <v>1659</v>
      </c>
      <c r="B45" s="317" t="s">
        <v>1660</v>
      </c>
      <c r="C45" s="224" t="s">
        <v>2700</v>
      </c>
      <c r="D45" s="318" t="s">
        <v>1661</v>
      </c>
      <c r="E45" s="292" t="s">
        <v>2701</v>
      </c>
      <c r="F45" s="292" t="s">
        <v>2702</v>
      </c>
      <c r="G45" s="292" t="s">
        <v>1659</v>
      </c>
      <c r="H45" s="292" t="s">
        <v>1870</v>
      </c>
      <c r="I45" s="309">
        <v>21972</v>
      </c>
      <c r="J45" s="292" t="s">
        <v>2531</v>
      </c>
      <c r="K45" s="292"/>
      <c r="L45" s="292"/>
      <c r="M45" s="292" t="s">
        <v>2314</v>
      </c>
      <c r="N45" s="292" t="s">
        <v>2591</v>
      </c>
      <c r="O45" s="292" t="s">
        <v>1969</v>
      </c>
      <c r="P45" s="292"/>
      <c r="Q45" s="292"/>
      <c r="R45" s="292"/>
      <c r="S45" s="292" t="s">
        <v>2316</v>
      </c>
      <c r="T45" s="292"/>
      <c r="U45" s="292"/>
      <c r="V45" s="292"/>
      <c r="W45" s="292" t="s">
        <v>2317</v>
      </c>
      <c r="X45" s="292"/>
      <c r="Y45" s="292" t="s">
        <v>1970</v>
      </c>
      <c r="Z45" s="292" t="s">
        <v>2317</v>
      </c>
      <c r="AA45" s="292"/>
      <c r="AB45" s="292" t="s">
        <v>2324</v>
      </c>
    </row>
    <row r="46" spans="1:28" ht="34">
      <c r="A46" s="316" t="s">
        <v>1665</v>
      </c>
      <c r="B46" s="317" t="s">
        <v>1666</v>
      </c>
      <c r="C46" s="224"/>
      <c r="D46" s="318" t="s">
        <v>1667</v>
      </c>
      <c r="E46" s="292" t="s">
        <v>2505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S157"/>
  <sheetViews>
    <sheetView zoomScale="75" zoomScaleNormal="85" workbookViewId="0">
      <pane xSplit="8" ySplit="2" topLeftCell="AC3" activePane="bottomRight" state="frozen"/>
      <selection pane="topRight" activeCell="I1" sqref="I1"/>
      <selection pane="bottomLeft" activeCell="A3" sqref="A3"/>
      <selection pane="bottomRight" activeCell="AG127" sqref="AG127"/>
    </sheetView>
  </sheetViews>
  <sheetFormatPr baseColWidth="10" defaultColWidth="10" defaultRowHeight="17"/>
  <cols>
    <col min="1" max="1" width="3.6640625" style="505" customWidth="1"/>
    <col min="2" max="2" width="22.83203125" style="521" customWidth="1"/>
    <col min="3" max="3" width="5.1640625" style="506" customWidth="1"/>
    <col min="4" max="5" width="9.6640625" style="508" customWidth="1"/>
    <col min="6" max="6" width="6.6640625" style="507" customWidth="1"/>
    <col min="7" max="7" width="7.33203125" style="508" customWidth="1"/>
    <col min="8" max="8" width="9.5" style="508" customWidth="1"/>
    <col min="9" max="9" width="10.5" style="509" customWidth="1"/>
    <col min="10" max="10" width="10.1640625" style="505" customWidth="1"/>
    <col min="11" max="11" width="7.6640625" style="506" customWidth="1"/>
    <col min="12" max="12" width="13.6640625" style="545" customWidth="1"/>
    <col min="13" max="13" width="15" style="505" customWidth="1"/>
    <col min="14" max="14" width="13" style="505" customWidth="1"/>
    <col min="15" max="19" width="10.1640625" style="505" customWidth="1"/>
    <col min="20" max="20" width="5.6640625" style="507" customWidth="1"/>
    <col min="21" max="21" width="6.6640625" style="510" customWidth="1"/>
    <col min="22" max="22" width="5.33203125" style="510" customWidth="1"/>
    <col min="23" max="23" width="12.6640625" style="510" customWidth="1"/>
    <col min="24" max="24" width="13.6640625" style="505" customWidth="1"/>
    <col min="25" max="25" width="6.5" style="511" customWidth="1"/>
    <col min="26" max="26" width="10.33203125" style="511" customWidth="1"/>
    <col min="27" max="27" width="8.6640625" style="505" customWidth="1"/>
    <col min="28" max="28" width="24.1640625" style="505" customWidth="1"/>
    <col min="29" max="29" width="16" style="505" customWidth="1"/>
    <col min="30" max="30" width="10" style="507"/>
    <col min="31" max="31" width="17.6640625" style="571" customWidth="1"/>
    <col min="32" max="32" width="7.5" style="571" customWidth="1"/>
    <col min="33" max="33" width="7.33203125" style="571" customWidth="1"/>
    <col min="34" max="34" width="13.83203125" style="571" customWidth="1"/>
    <col min="35" max="35" width="8.1640625" style="571" customWidth="1"/>
    <col min="36" max="36" width="8.6640625" style="571" customWidth="1"/>
    <col min="37" max="37" width="11.1640625" style="571" customWidth="1"/>
    <col min="38" max="38" width="7.5" style="571" customWidth="1"/>
    <col min="39" max="39" width="7.33203125" style="571" customWidth="1"/>
    <col min="40" max="40" width="13.83203125" style="571" customWidth="1"/>
    <col min="41" max="41" width="8.1640625" style="571" customWidth="1"/>
    <col min="42" max="42" width="8.6640625" style="571" customWidth="1"/>
    <col min="43" max="43" width="11.1640625" style="571" customWidth="1"/>
    <col min="44" max="49" width="6.5" style="505" customWidth="1"/>
    <col min="50" max="16384" width="10" style="505"/>
  </cols>
  <sheetData>
    <row r="1" spans="2:43" ht="80" customHeight="1" thickBot="1">
      <c r="B1" s="541" t="s">
        <v>3014</v>
      </c>
      <c r="D1" s="550">
        <f>SUM(D3:D153)</f>
        <v>33</v>
      </c>
      <c r="E1" s="551">
        <f>SUM(E3:E153)</f>
        <v>150</v>
      </c>
      <c r="L1" s="597">
        <f>SUM(L3:L153)</f>
        <v>12</v>
      </c>
      <c r="M1" s="554"/>
      <c r="U1" s="559" t="s">
        <v>3075</v>
      </c>
      <c r="W1" s="576" t="s">
        <v>3099</v>
      </c>
      <c r="X1" s="569"/>
      <c r="Y1" s="598"/>
      <c r="Z1" s="599" t="s">
        <v>3098</v>
      </c>
      <c r="AB1" s="552" t="s">
        <v>3076</v>
      </c>
      <c r="AE1" s="625" t="s">
        <v>3096</v>
      </c>
      <c r="AF1" s="626"/>
      <c r="AG1" s="626"/>
      <c r="AH1" s="626"/>
      <c r="AI1" s="626"/>
      <c r="AJ1" s="626"/>
      <c r="AK1" s="627"/>
      <c r="AL1" s="626" t="s">
        <v>3097</v>
      </c>
      <c r="AM1" s="626"/>
      <c r="AN1" s="626"/>
      <c r="AO1" s="626"/>
      <c r="AP1" s="626"/>
      <c r="AQ1" s="627"/>
    </row>
    <row r="2" spans="2:43" s="512" customFormat="1" ht="140" customHeight="1">
      <c r="B2" s="542" t="s">
        <v>1856</v>
      </c>
      <c r="C2" s="513"/>
      <c r="D2" s="548" t="s">
        <v>3001</v>
      </c>
      <c r="E2" s="549" t="s">
        <v>3013</v>
      </c>
      <c r="G2" s="547" t="s">
        <v>1</v>
      </c>
      <c r="H2" s="514" t="s">
        <v>2</v>
      </c>
      <c r="I2" s="515" t="s">
        <v>1853</v>
      </c>
      <c r="J2" s="515" t="s">
        <v>1850</v>
      </c>
      <c r="K2" s="513"/>
      <c r="L2" s="555" t="s">
        <v>3088</v>
      </c>
      <c r="M2" s="515" t="s">
        <v>3089</v>
      </c>
      <c r="N2" s="515" t="s">
        <v>3015</v>
      </c>
      <c r="O2" s="515" t="s">
        <v>3016</v>
      </c>
      <c r="P2" s="515" t="s">
        <v>3017</v>
      </c>
      <c r="Q2" s="515" t="s">
        <v>3018</v>
      </c>
      <c r="R2" s="515" t="s">
        <v>3019</v>
      </c>
      <c r="S2" s="515" t="s">
        <v>3020</v>
      </c>
      <c r="U2" s="516" t="s">
        <v>1864</v>
      </c>
      <c r="V2" s="517" t="s">
        <v>1865</v>
      </c>
      <c r="W2" s="518" t="s">
        <v>1867</v>
      </c>
      <c r="X2" s="519" t="s">
        <v>1868</v>
      </c>
      <c r="Y2" s="520" t="s">
        <v>3067</v>
      </c>
      <c r="Z2" s="518" t="s">
        <v>3068</v>
      </c>
      <c r="AA2" s="515" t="s">
        <v>1854</v>
      </c>
      <c r="AB2" s="515" t="s">
        <v>3069</v>
      </c>
      <c r="AC2" s="515" t="s">
        <v>3070</v>
      </c>
      <c r="AE2" s="583" t="s">
        <v>3071</v>
      </c>
      <c r="AF2" s="584" t="s">
        <v>3090</v>
      </c>
      <c r="AG2" s="585" t="s">
        <v>3091</v>
      </c>
      <c r="AH2" s="585" t="s">
        <v>3092</v>
      </c>
      <c r="AI2" s="585" t="s">
        <v>3093</v>
      </c>
      <c r="AJ2" s="585" t="s">
        <v>3094</v>
      </c>
      <c r="AK2" s="586" t="s">
        <v>3095</v>
      </c>
      <c r="AL2" s="590" t="s">
        <v>3090</v>
      </c>
      <c r="AM2" s="585" t="s">
        <v>3091</v>
      </c>
      <c r="AN2" s="585" t="s">
        <v>3092</v>
      </c>
      <c r="AO2" s="585" t="s">
        <v>3093</v>
      </c>
      <c r="AP2" s="585" t="s">
        <v>3094</v>
      </c>
      <c r="AQ2" s="586" t="s">
        <v>3095</v>
      </c>
    </row>
    <row r="3" spans="2:43" ht="76.5" customHeight="1">
      <c r="B3" s="543" t="str">
        <f>登记表!N4</f>
        <v>ZS1E-Z ID#000001</v>
      </c>
      <c r="D3" s="522">
        <v>1</v>
      </c>
      <c r="E3" s="523">
        <v>1</v>
      </c>
      <c r="G3" s="524">
        <v>228</v>
      </c>
      <c r="H3" s="524" t="s">
        <v>5</v>
      </c>
      <c r="I3" s="525">
        <v>147654</v>
      </c>
      <c r="J3" s="509" t="s">
        <v>1760</v>
      </c>
      <c r="L3" s="555">
        <v>1</v>
      </c>
      <c r="M3" s="509"/>
      <c r="N3" s="509" t="s">
        <v>3021</v>
      </c>
      <c r="O3" s="509" t="s">
        <v>3022</v>
      </c>
      <c r="P3" s="509" t="s">
        <v>3023</v>
      </c>
      <c r="Q3" s="509">
        <v>1</v>
      </c>
      <c r="R3" s="509" t="s">
        <v>3024</v>
      </c>
      <c r="S3" s="509"/>
      <c r="U3" s="526">
        <v>171</v>
      </c>
      <c r="V3" s="527">
        <v>70</v>
      </c>
      <c r="W3" s="528" t="s">
        <v>1870</v>
      </c>
      <c r="X3" s="529">
        <v>24796</v>
      </c>
      <c r="Y3" s="528">
        <f>2021-1967+1</f>
        <v>55</v>
      </c>
      <c r="Z3" s="530" t="s">
        <v>1969</v>
      </c>
      <c r="AA3" s="505" t="s">
        <v>1857</v>
      </c>
      <c r="AB3" s="505" t="str">
        <f>登记表!B4</f>
        <v>2021.11.17日</v>
      </c>
      <c r="AC3" s="505" t="str">
        <f>登记表!M4</f>
        <v>入院第1天</v>
      </c>
      <c r="AE3" s="570">
        <v>44515</v>
      </c>
      <c r="AF3" s="571" t="s">
        <v>3025</v>
      </c>
      <c r="AG3" s="571" t="s">
        <v>3025</v>
      </c>
      <c r="AH3" s="571" t="s">
        <v>3025</v>
      </c>
      <c r="AI3" s="571" t="s">
        <v>3025</v>
      </c>
      <c r="AJ3" s="571" t="s">
        <v>3025</v>
      </c>
      <c r="AK3" s="572" t="s">
        <v>3025</v>
      </c>
      <c r="AL3" s="573">
        <v>5.4</v>
      </c>
      <c r="AM3" s="573">
        <v>1.51</v>
      </c>
      <c r="AN3" s="573">
        <v>0.92</v>
      </c>
      <c r="AO3" s="573">
        <v>1</v>
      </c>
      <c r="AP3" s="573">
        <v>13.42</v>
      </c>
      <c r="AQ3" s="587">
        <v>25.36</v>
      </c>
    </row>
    <row r="4" spans="2:43" ht="37" customHeight="1">
      <c r="B4" s="543" t="str">
        <f>登记表!N6</f>
        <v>ZS1E-Z ID#000002</v>
      </c>
      <c r="D4" s="531"/>
      <c r="E4" s="523">
        <v>1</v>
      </c>
      <c r="G4" s="532">
        <v>228</v>
      </c>
      <c r="H4" s="532" t="s">
        <v>5</v>
      </c>
      <c r="I4" s="525">
        <v>147654</v>
      </c>
      <c r="J4" s="509" t="s">
        <v>1760</v>
      </c>
      <c r="L4" s="556"/>
      <c r="M4" s="509"/>
      <c r="N4" s="509"/>
      <c r="O4" s="509"/>
      <c r="P4" s="509"/>
      <c r="Q4" s="509"/>
      <c r="R4" s="509"/>
      <c r="S4" s="509"/>
      <c r="U4" s="526">
        <v>171</v>
      </c>
      <c r="V4" s="527">
        <v>70</v>
      </c>
      <c r="W4" s="528"/>
      <c r="X4" s="529">
        <v>24796</v>
      </c>
      <c r="Y4" s="528">
        <f>2021-1967+1</f>
        <v>55</v>
      </c>
      <c r="Z4" s="530"/>
      <c r="AA4" s="505" t="s">
        <v>1857</v>
      </c>
      <c r="AB4" s="505" t="str">
        <f>登记表!B6</f>
        <v>2021-11-18日， 11:10AM</v>
      </c>
      <c r="AC4" s="505" t="str">
        <f>登记表!M6</f>
        <v>治疗前</v>
      </c>
      <c r="AE4" s="570"/>
      <c r="AK4" s="572"/>
      <c r="AL4" s="574"/>
      <c r="AM4" s="574"/>
      <c r="AN4" s="574"/>
      <c r="AO4" s="574"/>
      <c r="AP4" s="574"/>
      <c r="AQ4" s="575"/>
    </row>
    <row r="5" spans="2:43" ht="38.25" customHeight="1">
      <c r="B5" s="543" t="str">
        <f>登记表!N8</f>
        <v>ZS1E-Z ID#000004</v>
      </c>
      <c r="D5" s="522">
        <v>1</v>
      </c>
      <c r="E5" s="523">
        <v>1</v>
      </c>
      <c r="G5" s="524">
        <v>127</v>
      </c>
      <c r="H5" s="524" t="s">
        <v>7</v>
      </c>
      <c r="I5" s="525">
        <v>217332</v>
      </c>
      <c r="J5" s="509" t="s">
        <v>1760</v>
      </c>
      <c r="L5" s="556"/>
      <c r="M5" s="509"/>
      <c r="N5" s="509" t="s">
        <v>3027</v>
      </c>
      <c r="O5" s="509" t="s">
        <v>3028</v>
      </c>
      <c r="P5" s="509" t="s">
        <v>3029</v>
      </c>
      <c r="Q5" s="509">
        <v>1</v>
      </c>
      <c r="R5" s="509"/>
      <c r="S5" s="509"/>
      <c r="U5" s="526">
        <v>159</v>
      </c>
      <c r="V5" s="527">
        <v>48.5</v>
      </c>
      <c r="W5" s="528" t="s">
        <v>1870</v>
      </c>
      <c r="X5" s="529">
        <v>32357</v>
      </c>
      <c r="Y5" s="528">
        <f>2021-1988+1</f>
        <v>34</v>
      </c>
      <c r="Z5" s="530" t="s">
        <v>1969</v>
      </c>
      <c r="AA5" s="505" t="s">
        <v>1857</v>
      </c>
      <c r="AB5" s="505" t="str">
        <f>登记表!B8</f>
        <v>2021-11-18日， 12PM</v>
      </c>
      <c r="AC5" s="505" t="str">
        <f>登记表!M8</f>
        <v>术前</v>
      </c>
      <c r="AE5" s="570">
        <v>44516</v>
      </c>
      <c r="AF5" s="571" t="s">
        <v>3025</v>
      </c>
      <c r="AG5" s="571" t="s">
        <v>3025</v>
      </c>
      <c r="AH5" s="571" t="s">
        <v>3025</v>
      </c>
      <c r="AI5" s="571" t="s">
        <v>3025</v>
      </c>
      <c r="AJ5" s="571" t="s">
        <v>3025</v>
      </c>
      <c r="AK5" s="572" t="s">
        <v>3025</v>
      </c>
      <c r="AL5" s="573">
        <v>6.9</v>
      </c>
      <c r="AM5" s="573">
        <v>3.75</v>
      </c>
      <c r="AN5" s="573">
        <v>2.98</v>
      </c>
      <c r="AO5" s="573">
        <v>1.1000000000000001</v>
      </c>
      <c r="AP5" s="573">
        <v>11.81</v>
      </c>
      <c r="AQ5" s="587">
        <v>43.27</v>
      </c>
    </row>
    <row r="6" spans="2:43" ht="16.5" customHeight="1">
      <c r="B6" s="543" t="str">
        <f>登记表!N18</f>
        <v>ZS1E-Z ID#000010</v>
      </c>
      <c r="D6" s="522">
        <v>1</v>
      </c>
      <c r="E6" s="523">
        <v>1</v>
      </c>
      <c r="G6" s="524">
        <v>167</v>
      </c>
      <c r="H6" s="524" t="s">
        <v>16</v>
      </c>
      <c r="I6" s="525">
        <v>244291</v>
      </c>
      <c r="J6" s="509" t="s">
        <v>1760</v>
      </c>
      <c r="L6" s="556"/>
      <c r="M6" s="509"/>
      <c r="N6" s="509"/>
      <c r="O6" s="509"/>
      <c r="P6" s="509"/>
      <c r="Q6" s="509"/>
      <c r="R6" s="533" t="s">
        <v>3030</v>
      </c>
      <c r="S6" s="533" t="s">
        <v>3030</v>
      </c>
      <c r="U6" s="526">
        <v>176</v>
      </c>
      <c r="V6" s="527">
        <v>64.5</v>
      </c>
      <c r="W6" s="528" t="s">
        <v>1870</v>
      </c>
      <c r="X6" s="529">
        <v>20469</v>
      </c>
      <c r="Y6" s="528">
        <f>2021-1956+1</f>
        <v>66</v>
      </c>
      <c r="Z6" s="530" t="s">
        <v>3031</v>
      </c>
      <c r="AA6" s="505" t="s">
        <v>1857</v>
      </c>
      <c r="AB6" s="505" t="str">
        <f>登记表!B18</f>
        <v>2021-11-19日，13:18PM</v>
      </c>
      <c r="AC6" s="505" t="str">
        <f>登记表!M18</f>
        <v>入院第1天</v>
      </c>
      <c r="AE6" s="570">
        <v>44519</v>
      </c>
      <c r="AF6" s="576" t="s">
        <v>3026</v>
      </c>
      <c r="AG6" s="576" t="s">
        <v>3026</v>
      </c>
      <c r="AH6" s="576" t="s">
        <v>3026</v>
      </c>
      <c r="AI6" s="571" t="s">
        <v>3025</v>
      </c>
      <c r="AJ6" s="571" t="s">
        <v>3025</v>
      </c>
      <c r="AK6" s="572" t="s">
        <v>3025</v>
      </c>
      <c r="AL6" s="592">
        <v>75.2</v>
      </c>
      <c r="AM6" s="592">
        <v>20.96</v>
      </c>
      <c r="AN6" s="592">
        <v>4.6500000000000004</v>
      </c>
      <c r="AO6" s="573">
        <v>0.9</v>
      </c>
      <c r="AP6" s="573">
        <v>11.33</v>
      </c>
      <c r="AQ6" s="587">
        <v>23</v>
      </c>
    </row>
    <row r="7" spans="2:43" ht="51" customHeight="1">
      <c r="B7" s="543" t="str">
        <f>登记表!N31</f>
        <v>ZS1E-Z ID#000018</v>
      </c>
      <c r="D7" s="522">
        <v>1</v>
      </c>
      <c r="E7" s="523">
        <v>1</v>
      </c>
      <c r="G7" s="524">
        <v>52</v>
      </c>
      <c r="H7" s="524" t="s">
        <v>22</v>
      </c>
      <c r="I7" s="525">
        <v>244423</v>
      </c>
      <c r="J7" s="509" t="s">
        <v>1760</v>
      </c>
      <c r="L7" s="556"/>
      <c r="M7" s="509"/>
      <c r="N7" s="509" t="s">
        <v>3032</v>
      </c>
      <c r="O7" s="509"/>
      <c r="P7" s="509" t="s">
        <v>3033</v>
      </c>
      <c r="Q7" s="509">
        <v>1</v>
      </c>
      <c r="R7" s="509"/>
      <c r="S7" s="509"/>
      <c r="U7" s="526">
        <v>146</v>
      </c>
      <c r="V7" s="527">
        <v>45</v>
      </c>
      <c r="W7" s="528" t="s">
        <v>1872</v>
      </c>
      <c r="X7" s="529">
        <v>16396</v>
      </c>
      <c r="Y7" s="528">
        <f>2021-1944+1</f>
        <v>78</v>
      </c>
      <c r="Z7" s="530" t="s">
        <v>1969</v>
      </c>
      <c r="AA7" s="505" t="s">
        <v>1857</v>
      </c>
      <c r="AB7" s="505" t="str">
        <f>登记表!B31</f>
        <v>2021-11-23日，17:20PM</v>
      </c>
      <c r="AC7" s="505" t="str">
        <f>登记表!M31</f>
        <v>入院第1天</v>
      </c>
      <c r="AE7" s="570">
        <v>44523</v>
      </c>
      <c r="AF7" s="571" t="s">
        <v>3025</v>
      </c>
      <c r="AG7" s="571" t="s">
        <v>3025</v>
      </c>
      <c r="AH7" s="571" t="s">
        <v>3025</v>
      </c>
      <c r="AI7" s="571" t="s">
        <v>3025</v>
      </c>
      <c r="AJ7" s="571" t="s">
        <v>3025</v>
      </c>
      <c r="AK7" s="572" t="s">
        <v>3025</v>
      </c>
      <c r="AL7" s="573">
        <v>10.4</v>
      </c>
      <c r="AM7" s="573">
        <v>1.8</v>
      </c>
      <c r="AN7" s="573">
        <v>2.2799999999999998</v>
      </c>
      <c r="AO7" s="573">
        <v>0.6</v>
      </c>
      <c r="AP7" s="573">
        <v>12.21</v>
      </c>
      <c r="AQ7" s="587">
        <v>28.41</v>
      </c>
    </row>
    <row r="8" spans="2:43" ht="89.25" customHeight="1">
      <c r="B8" s="543" t="str">
        <f>登记表!N32</f>
        <v>ZS1E-Z ID#000017</v>
      </c>
      <c r="D8" s="522">
        <v>1</v>
      </c>
      <c r="E8" s="523">
        <v>1</v>
      </c>
      <c r="G8" s="524">
        <v>30</v>
      </c>
      <c r="H8" s="524" t="s">
        <v>20</v>
      </c>
      <c r="I8" s="525">
        <v>193816</v>
      </c>
      <c r="J8" s="509" t="s">
        <v>1760</v>
      </c>
      <c r="L8" s="556"/>
      <c r="M8" s="509" t="s">
        <v>3034</v>
      </c>
      <c r="N8" s="509" t="s">
        <v>3079</v>
      </c>
      <c r="O8" s="509" t="s">
        <v>3035</v>
      </c>
      <c r="P8" s="509" t="s">
        <v>3033</v>
      </c>
      <c r="Q8" s="509">
        <v>1</v>
      </c>
      <c r="R8" s="509"/>
      <c r="S8" s="509"/>
      <c r="U8" s="526">
        <v>149</v>
      </c>
      <c r="V8" s="527">
        <v>63</v>
      </c>
      <c r="W8" s="528" t="s">
        <v>1872</v>
      </c>
      <c r="X8" s="529">
        <v>21585</v>
      </c>
      <c r="Y8" s="528">
        <f>2021-1959+1</f>
        <v>63</v>
      </c>
      <c r="Z8" s="530" t="s">
        <v>1969</v>
      </c>
      <c r="AA8" s="505" t="s">
        <v>1857</v>
      </c>
      <c r="AB8" s="505" t="str">
        <f>登记表!B32</f>
        <v>2021-11-23日，17:35PM</v>
      </c>
      <c r="AC8" s="505" t="str">
        <f>登记表!M32</f>
        <v>入院第1天</v>
      </c>
      <c r="AE8" s="570">
        <v>44523</v>
      </c>
      <c r="AF8" s="571" t="s">
        <v>3025</v>
      </c>
      <c r="AG8" s="576" t="s">
        <v>3026</v>
      </c>
      <c r="AH8" s="571" t="s">
        <v>3025</v>
      </c>
      <c r="AI8" s="571" t="s">
        <v>3025</v>
      </c>
      <c r="AJ8" s="571" t="s">
        <v>3025</v>
      </c>
      <c r="AK8" s="572" t="s">
        <v>3025</v>
      </c>
      <c r="AL8" s="573">
        <v>28.7</v>
      </c>
      <c r="AM8" s="592">
        <v>41.15</v>
      </c>
      <c r="AN8" s="573">
        <v>2.16</v>
      </c>
      <c r="AO8" s="573">
        <v>0.9</v>
      </c>
      <c r="AP8" s="573">
        <v>14.66</v>
      </c>
      <c r="AQ8" s="587">
        <v>52.77</v>
      </c>
    </row>
    <row r="9" spans="2:43" ht="38.25" customHeight="1">
      <c r="B9" s="543" t="str">
        <f>登记表!N62</f>
        <v>ZS1E-Z ID#000039</v>
      </c>
      <c r="D9" s="522">
        <v>1</v>
      </c>
      <c r="E9" s="523">
        <v>1</v>
      </c>
      <c r="G9" s="524">
        <v>253</v>
      </c>
      <c r="H9" s="524" t="s">
        <v>36</v>
      </c>
      <c r="I9" s="525">
        <v>244712</v>
      </c>
      <c r="J9" s="509" t="s">
        <v>1760</v>
      </c>
      <c r="L9" s="555">
        <v>1</v>
      </c>
      <c r="M9" s="509"/>
      <c r="N9" s="509" t="s">
        <v>3027</v>
      </c>
      <c r="O9" s="509" t="s">
        <v>3036</v>
      </c>
      <c r="P9" s="509" t="s">
        <v>3037</v>
      </c>
      <c r="Q9" s="509">
        <v>1</v>
      </c>
      <c r="R9" s="509"/>
      <c r="S9" s="509"/>
      <c r="U9" s="526">
        <v>150</v>
      </c>
      <c r="V9" s="527">
        <v>51</v>
      </c>
      <c r="W9" s="528" t="s">
        <v>1872</v>
      </c>
      <c r="X9" s="529">
        <v>25510</v>
      </c>
      <c r="Y9" s="528">
        <f>2021-1969+1</f>
        <v>53</v>
      </c>
      <c r="Z9" s="530" t="s">
        <v>1969</v>
      </c>
      <c r="AA9" s="505" t="s">
        <v>1857</v>
      </c>
      <c r="AB9" s="505" t="str">
        <f>登记表!B62</f>
        <v>2021-12-1日，7:40AM</v>
      </c>
      <c r="AC9" s="505" t="str">
        <f>登记表!M62</f>
        <v>入院，餐前</v>
      </c>
      <c r="AE9" s="570">
        <v>44530</v>
      </c>
      <c r="AF9" s="571" t="s">
        <v>3025</v>
      </c>
      <c r="AG9" s="571" t="s">
        <v>3025</v>
      </c>
      <c r="AH9" s="571" t="s">
        <v>3025</v>
      </c>
      <c r="AI9" s="571" t="s">
        <v>3025</v>
      </c>
      <c r="AJ9" s="571" t="s">
        <v>3025</v>
      </c>
      <c r="AK9" s="572" t="s">
        <v>3025</v>
      </c>
      <c r="AL9" s="573">
        <v>7.7</v>
      </c>
      <c r="AM9" s="573">
        <v>2.0299999999999998</v>
      </c>
      <c r="AN9" s="573">
        <v>2.1</v>
      </c>
      <c r="AO9" s="573">
        <v>0.9</v>
      </c>
      <c r="AP9" s="573">
        <v>12.28</v>
      </c>
      <c r="AQ9" s="587">
        <v>25.29</v>
      </c>
    </row>
    <row r="10" spans="2:43" ht="89.25" customHeight="1">
      <c r="B10" s="543" t="str">
        <f>登记表!N64</f>
        <v>ZS1E-Z ID#000071</v>
      </c>
      <c r="D10" s="522">
        <v>1</v>
      </c>
      <c r="E10" s="523">
        <v>1</v>
      </c>
      <c r="G10" s="524">
        <v>211</v>
      </c>
      <c r="H10" s="524" t="s">
        <v>44</v>
      </c>
      <c r="I10" s="525">
        <v>244788</v>
      </c>
      <c r="J10" s="509" t="s">
        <v>1760</v>
      </c>
      <c r="L10" s="555">
        <v>1</v>
      </c>
      <c r="M10" s="509" t="s">
        <v>3038</v>
      </c>
      <c r="N10" s="509" t="s">
        <v>3038</v>
      </c>
      <c r="O10" s="509" t="s">
        <v>3035</v>
      </c>
      <c r="P10" s="509" t="s">
        <v>3037</v>
      </c>
      <c r="Q10" s="509">
        <v>1</v>
      </c>
      <c r="R10" s="509"/>
      <c r="S10" s="509"/>
      <c r="U10" s="526">
        <v>168</v>
      </c>
      <c r="V10" s="527">
        <v>74</v>
      </c>
      <c r="W10" s="528" t="s">
        <v>1870</v>
      </c>
      <c r="X10" s="529">
        <v>26468</v>
      </c>
      <c r="Y10" s="528">
        <f>2021-1972+1</f>
        <v>50</v>
      </c>
      <c r="Z10" s="530" t="s">
        <v>1969</v>
      </c>
      <c r="AA10" s="505" t="s">
        <v>1857</v>
      </c>
      <c r="AB10" s="505" t="str">
        <f>登记表!B64</f>
        <v>2021-12-2日，11:30AM</v>
      </c>
      <c r="AC10" s="505" t="str">
        <f>登记表!M64</f>
        <v>入院</v>
      </c>
      <c r="AE10" s="570">
        <v>44532</v>
      </c>
      <c r="AF10" s="571" t="s">
        <v>3025</v>
      </c>
      <c r="AG10" s="571" t="s">
        <v>3025</v>
      </c>
      <c r="AH10" s="571" t="s">
        <v>3025</v>
      </c>
      <c r="AI10" s="571" t="s">
        <v>3025</v>
      </c>
      <c r="AJ10" s="571" t="s">
        <v>3025</v>
      </c>
      <c r="AK10" s="572" t="s">
        <v>3025</v>
      </c>
      <c r="AL10" s="573">
        <v>12.3</v>
      </c>
      <c r="AM10" s="573">
        <v>1.8</v>
      </c>
      <c r="AN10" s="573">
        <v>0.88</v>
      </c>
      <c r="AO10" s="573">
        <v>1.1000000000000001</v>
      </c>
      <c r="AP10" s="573">
        <v>11.95</v>
      </c>
      <c r="AQ10" s="587">
        <v>19.940000000000001</v>
      </c>
    </row>
    <row r="11" spans="2:43" ht="16.5" customHeight="1">
      <c r="B11" s="543" t="str">
        <f>登记表!N73</f>
        <v>ZS1E-Z ID#000080</v>
      </c>
      <c r="D11" s="531"/>
      <c r="E11" s="523">
        <v>1</v>
      </c>
      <c r="G11" s="532">
        <v>211</v>
      </c>
      <c r="H11" s="532" t="s">
        <v>44</v>
      </c>
      <c r="I11" s="525">
        <v>244788</v>
      </c>
      <c r="J11" s="509" t="s">
        <v>1760</v>
      </c>
      <c r="L11" s="556"/>
      <c r="M11" s="509"/>
      <c r="N11" s="509"/>
      <c r="O11" s="509"/>
      <c r="P11" s="509"/>
      <c r="Q11" s="509"/>
      <c r="R11" s="509"/>
      <c r="S11" s="509"/>
      <c r="U11" s="526">
        <v>168</v>
      </c>
      <c r="V11" s="527">
        <v>74</v>
      </c>
      <c r="W11" s="528"/>
      <c r="X11" s="529">
        <v>26468</v>
      </c>
      <c r="Y11" s="528">
        <f>2021-1972+1</f>
        <v>50</v>
      </c>
      <c r="Z11" s="530"/>
      <c r="AA11" s="505" t="s">
        <v>1857</v>
      </c>
      <c r="AB11" s="505" t="str">
        <f>登记表!B73</f>
        <v>2021-12-3日</v>
      </c>
      <c r="AC11" s="505" t="str">
        <f>登记表!M73</f>
        <v>入院第2次</v>
      </c>
      <c r="AE11" s="570"/>
      <c r="AK11" s="572"/>
      <c r="AL11" s="574"/>
      <c r="AM11" s="574"/>
      <c r="AN11" s="574"/>
      <c r="AO11" s="574"/>
      <c r="AP11" s="574"/>
      <c r="AQ11" s="575"/>
    </row>
    <row r="12" spans="2:43" ht="16.5" customHeight="1">
      <c r="B12" s="543" t="str">
        <f>登记表!N76</f>
        <v>ZS1E-Z ID#000083</v>
      </c>
      <c r="D12" s="531"/>
      <c r="E12" s="523">
        <v>1</v>
      </c>
      <c r="G12" s="532">
        <v>211</v>
      </c>
      <c r="H12" s="532" t="s">
        <v>44</v>
      </c>
      <c r="I12" s="525">
        <v>244788</v>
      </c>
      <c r="J12" s="509" t="s">
        <v>1760</v>
      </c>
      <c r="L12" s="556"/>
      <c r="M12" s="509"/>
      <c r="N12" s="509"/>
      <c r="O12" s="509"/>
      <c r="P12" s="509"/>
      <c r="Q12" s="509"/>
      <c r="R12" s="509"/>
      <c r="S12" s="509"/>
      <c r="U12" s="526">
        <v>168</v>
      </c>
      <c r="V12" s="527">
        <v>74</v>
      </c>
      <c r="W12" s="528"/>
      <c r="X12" s="529">
        <v>26468</v>
      </c>
      <c r="Y12" s="528">
        <f>2021-1972+1</f>
        <v>50</v>
      </c>
      <c r="Z12" s="530"/>
      <c r="AA12" s="505" t="s">
        <v>1857</v>
      </c>
      <c r="AB12" s="505" t="str">
        <f>登记表!B76</f>
        <v>2021-12-4日， 11:24AM</v>
      </c>
      <c r="AC12" s="505" t="str">
        <f>登记表!M76</f>
        <v>入院第3次</v>
      </c>
      <c r="AE12" s="570"/>
      <c r="AK12" s="572"/>
      <c r="AL12" s="574"/>
      <c r="AM12" s="574"/>
      <c r="AN12" s="574"/>
      <c r="AO12" s="574"/>
      <c r="AP12" s="574"/>
      <c r="AQ12" s="575"/>
    </row>
    <row r="13" spans="2:43" ht="16.5" customHeight="1">
      <c r="B13" s="543" t="str">
        <f>登记表!N82</f>
        <v>ZS1E-Z ID#000089</v>
      </c>
      <c r="D13" s="531"/>
      <c r="E13" s="523">
        <v>1</v>
      </c>
      <c r="G13" s="532">
        <v>211</v>
      </c>
      <c r="H13" s="532" t="s">
        <v>44</v>
      </c>
      <c r="I13" s="525">
        <v>244788</v>
      </c>
      <c r="J13" s="509" t="s">
        <v>1760</v>
      </c>
      <c r="L13" s="556"/>
      <c r="M13" s="509"/>
      <c r="N13" s="509"/>
      <c r="O13" s="509"/>
      <c r="P13" s="509"/>
      <c r="Q13" s="509"/>
      <c r="R13" s="509"/>
      <c r="S13" s="509"/>
      <c r="U13" s="526">
        <v>168</v>
      </c>
      <c r="V13" s="527">
        <v>74</v>
      </c>
      <c r="W13" s="528"/>
      <c r="X13" s="529">
        <v>26468</v>
      </c>
      <c r="Y13" s="528">
        <f>2021-1972+1</f>
        <v>50</v>
      </c>
      <c r="Z13" s="530"/>
      <c r="AA13" s="505" t="s">
        <v>1857</v>
      </c>
      <c r="AB13" s="505" t="str">
        <f>登记表!B82</f>
        <v>2021-12-5日， 11:35AM</v>
      </c>
      <c r="AC13" s="505" t="str">
        <f>登记表!M82</f>
        <v>入院第4次</v>
      </c>
      <c r="AE13" s="570"/>
      <c r="AK13" s="572"/>
      <c r="AL13" s="574"/>
      <c r="AM13" s="574"/>
      <c r="AN13" s="574"/>
      <c r="AO13" s="574"/>
      <c r="AP13" s="574"/>
      <c r="AQ13" s="575"/>
    </row>
    <row r="14" spans="2:43" ht="102" customHeight="1">
      <c r="B14" s="543" t="str">
        <f>登记表!N74</f>
        <v>ZS1E-Z ID#000081</v>
      </c>
      <c r="D14" s="522">
        <v>1</v>
      </c>
      <c r="E14" s="523">
        <v>1</v>
      </c>
      <c r="G14" s="524">
        <v>22</v>
      </c>
      <c r="H14" s="524" t="s">
        <v>46</v>
      </c>
      <c r="I14" s="525">
        <v>243911</v>
      </c>
      <c r="J14" s="509" t="s">
        <v>1760</v>
      </c>
      <c r="L14" s="556"/>
      <c r="M14" s="509" t="s">
        <v>3039</v>
      </c>
      <c r="N14" s="509" t="s">
        <v>3039</v>
      </c>
      <c r="O14" s="509" t="s">
        <v>3035</v>
      </c>
      <c r="P14" s="509" t="s">
        <v>3040</v>
      </c>
      <c r="Q14" s="509">
        <v>1</v>
      </c>
      <c r="R14" s="509"/>
      <c r="S14" s="509"/>
      <c r="U14" s="526">
        <v>150</v>
      </c>
      <c r="V14" s="527">
        <v>52</v>
      </c>
      <c r="W14" s="528" t="s">
        <v>1872</v>
      </c>
      <c r="X14" s="529">
        <v>24407</v>
      </c>
      <c r="Y14" s="528">
        <f>2021-1966+1</f>
        <v>56</v>
      </c>
      <c r="Z14" s="530" t="s">
        <v>1969</v>
      </c>
      <c r="AA14" s="505" t="s">
        <v>1857</v>
      </c>
      <c r="AB14" s="505" t="str">
        <f>登记表!B74</f>
        <v>2021-12-4日， 11:10AM</v>
      </c>
      <c r="AC14" s="505" t="str">
        <f>登记表!M74</f>
        <v>入院第1次</v>
      </c>
      <c r="AE14" s="570">
        <v>44532</v>
      </c>
      <c r="AF14" s="571" t="s">
        <v>3025</v>
      </c>
      <c r="AG14" s="571" t="s">
        <v>3025</v>
      </c>
      <c r="AH14" s="571" t="s">
        <v>3025</v>
      </c>
      <c r="AI14" s="571" t="s">
        <v>3025</v>
      </c>
      <c r="AJ14" s="571" t="s">
        <v>3025</v>
      </c>
      <c r="AK14" s="572" t="s">
        <v>3025</v>
      </c>
      <c r="AL14" s="573">
        <v>8.5</v>
      </c>
      <c r="AM14" s="573">
        <v>1.65</v>
      </c>
      <c r="AN14" s="573">
        <v>1.35</v>
      </c>
      <c r="AO14" s="573">
        <v>0.4</v>
      </c>
      <c r="AP14" s="573">
        <v>14.69</v>
      </c>
      <c r="AQ14" s="587">
        <v>24.17</v>
      </c>
    </row>
    <row r="15" spans="2:43" ht="16.5" customHeight="1">
      <c r="B15" s="543" t="str">
        <f>登记表!N81</f>
        <v>ZS1E-Z ID#000088</v>
      </c>
      <c r="D15" s="531"/>
      <c r="E15" s="523">
        <v>1</v>
      </c>
      <c r="G15" s="532">
        <v>22</v>
      </c>
      <c r="H15" s="532" t="s">
        <v>46</v>
      </c>
      <c r="I15" s="525">
        <v>243911</v>
      </c>
      <c r="J15" s="509" t="s">
        <v>1760</v>
      </c>
      <c r="L15" s="556"/>
      <c r="M15" s="509"/>
      <c r="N15" s="509"/>
      <c r="O15" s="509"/>
      <c r="P15" s="509"/>
      <c r="Q15" s="509"/>
      <c r="R15" s="509"/>
      <c r="S15" s="509"/>
      <c r="U15" s="526">
        <v>150</v>
      </c>
      <c r="V15" s="527">
        <v>52</v>
      </c>
      <c r="W15" s="528"/>
      <c r="X15" s="529">
        <v>24407</v>
      </c>
      <c r="Y15" s="528">
        <f t="shared" ref="Y15:Y22" si="0">2021-1966+1</f>
        <v>56</v>
      </c>
      <c r="Z15" s="530"/>
      <c r="AA15" s="505" t="s">
        <v>1857</v>
      </c>
      <c r="AB15" s="505" t="str">
        <f>登记表!B81</f>
        <v>2021-12-5日， 11:15AM</v>
      </c>
      <c r="AC15" s="505" t="str">
        <f>登记表!M81</f>
        <v>入院第2次</v>
      </c>
      <c r="AE15" s="570"/>
      <c r="AK15" s="572"/>
      <c r="AL15" s="574"/>
      <c r="AM15" s="574"/>
      <c r="AN15" s="574"/>
      <c r="AO15" s="574"/>
      <c r="AP15" s="574"/>
      <c r="AQ15" s="575"/>
    </row>
    <row r="16" spans="2:43">
      <c r="B16" s="543" t="str">
        <f>登记表!N106</f>
        <v>ZS1E-Z ID#000048</v>
      </c>
      <c r="D16" s="531"/>
      <c r="E16" s="523">
        <v>1</v>
      </c>
      <c r="G16" s="532">
        <v>22</v>
      </c>
      <c r="H16" s="532" t="s">
        <v>46</v>
      </c>
      <c r="I16" s="525">
        <v>243911</v>
      </c>
      <c r="J16" s="509" t="s">
        <v>1760</v>
      </c>
      <c r="L16" s="556"/>
      <c r="M16" s="509"/>
      <c r="N16" s="509"/>
      <c r="O16" s="509"/>
      <c r="P16" s="509"/>
      <c r="Q16" s="509"/>
      <c r="R16" s="509"/>
      <c r="S16" s="509"/>
      <c r="U16" s="526">
        <v>150</v>
      </c>
      <c r="V16" s="527">
        <v>52</v>
      </c>
      <c r="W16" s="528"/>
      <c r="X16" s="529">
        <v>24407</v>
      </c>
      <c r="Y16" s="528">
        <f t="shared" si="0"/>
        <v>56</v>
      </c>
      <c r="Z16" s="530"/>
      <c r="AA16" s="505" t="s">
        <v>1857</v>
      </c>
      <c r="AB16" s="505" t="str">
        <f>登记表!B106</f>
        <v>2021-12-7日， 7:30AM</v>
      </c>
      <c r="AC16" s="505" t="str">
        <f>登记表!M106</f>
        <v>入院第4次</v>
      </c>
      <c r="AE16" s="570"/>
      <c r="AK16" s="572"/>
      <c r="AL16" s="574"/>
      <c r="AM16" s="574"/>
      <c r="AN16" s="574"/>
      <c r="AO16" s="574"/>
      <c r="AP16" s="574"/>
      <c r="AQ16" s="575"/>
    </row>
    <row r="17" spans="2:43" ht="32">
      <c r="B17" s="543" t="str">
        <f>登记表!N105</f>
        <v>ZS1E-Z ID#000047</v>
      </c>
      <c r="D17" s="522">
        <v>1</v>
      </c>
      <c r="E17" s="523">
        <v>1</v>
      </c>
      <c r="G17" s="524">
        <v>388</v>
      </c>
      <c r="H17" s="524" t="s">
        <v>54</v>
      </c>
      <c r="I17" s="525">
        <v>244872</v>
      </c>
      <c r="J17" s="509" t="s">
        <v>1877</v>
      </c>
      <c r="L17" s="556"/>
      <c r="M17" s="509"/>
      <c r="N17" s="509"/>
      <c r="O17" s="509" t="s">
        <v>3041</v>
      </c>
      <c r="P17" s="509" t="s">
        <v>3042</v>
      </c>
      <c r="Q17" s="509">
        <v>1</v>
      </c>
      <c r="R17" s="509"/>
      <c r="S17" s="509"/>
      <c r="U17" s="526">
        <v>155</v>
      </c>
      <c r="V17" s="527">
        <v>73</v>
      </c>
      <c r="W17" s="528" t="s">
        <v>1872</v>
      </c>
      <c r="X17" s="529">
        <v>24153</v>
      </c>
      <c r="Y17" s="528">
        <f t="shared" si="0"/>
        <v>56</v>
      </c>
      <c r="Z17" s="530" t="s">
        <v>1969</v>
      </c>
      <c r="AA17" s="505" t="s">
        <v>1857</v>
      </c>
      <c r="AB17" s="505" t="str">
        <f>登记表!B105</f>
        <v>2021-12-7日， 7:26AM</v>
      </c>
      <c r="AC17" s="505" t="str">
        <f>登记表!M105</f>
        <v>入院第2天</v>
      </c>
      <c r="AE17" s="570">
        <v>44535</v>
      </c>
      <c r="AF17" s="571" t="s">
        <v>3025</v>
      </c>
      <c r="AG17" s="571" t="s">
        <v>3025</v>
      </c>
      <c r="AH17" s="571" t="s">
        <v>3025</v>
      </c>
      <c r="AI17" s="571" t="s">
        <v>3025</v>
      </c>
      <c r="AJ17" s="571" t="s">
        <v>3025</v>
      </c>
      <c r="AK17" s="572" t="s">
        <v>3025</v>
      </c>
      <c r="AL17" s="573">
        <v>14</v>
      </c>
      <c r="AM17" s="573">
        <v>0.93</v>
      </c>
      <c r="AN17" s="573">
        <v>1.8</v>
      </c>
      <c r="AO17" s="573">
        <v>0.5</v>
      </c>
      <c r="AP17" s="573">
        <v>11.25</v>
      </c>
      <c r="AQ17" s="587">
        <v>36.57</v>
      </c>
    </row>
    <row r="18" spans="2:43" ht="32">
      <c r="B18" s="543" t="str">
        <f>登记表!N114</f>
        <v>ZS1E-Z ID#000096</v>
      </c>
      <c r="D18" s="531"/>
      <c r="E18" s="523">
        <v>1</v>
      </c>
      <c r="G18" s="532">
        <v>388</v>
      </c>
      <c r="H18" s="532" t="s">
        <v>54</v>
      </c>
      <c r="I18" s="525">
        <v>244872</v>
      </c>
      <c r="J18" s="509" t="s">
        <v>1877</v>
      </c>
      <c r="L18" s="556"/>
      <c r="M18" s="509"/>
      <c r="N18" s="509"/>
      <c r="O18" s="509"/>
      <c r="P18" s="509"/>
      <c r="Q18" s="509"/>
      <c r="R18" s="509"/>
      <c r="S18" s="509"/>
      <c r="U18" s="526">
        <v>155</v>
      </c>
      <c r="V18" s="527">
        <v>73</v>
      </c>
      <c r="W18" s="528"/>
      <c r="X18" s="529">
        <v>24153</v>
      </c>
      <c r="Y18" s="528">
        <f t="shared" si="0"/>
        <v>56</v>
      </c>
      <c r="Z18" s="530"/>
      <c r="AA18" s="505" t="s">
        <v>1857</v>
      </c>
      <c r="AB18" s="505" t="str">
        <f>登记表!B114</f>
        <v>2021-12-8日， 11:41AM</v>
      </c>
      <c r="AC18" s="505" t="str">
        <f>登记表!M114</f>
        <v>入院第3天</v>
      </c>
      <c r="AE18" s="570"/>
      <c r="AK18" s="572"/>
      <c r="AL18" s="574"/>
      <c r="AM18" s="574"/>
      <c r="AN18" s="574"/>
      <c r="AO18" s="574"/>
      <c r="AP18" s="574"/>
      <c r="AQ18" s="575"/>
    </row>
    <row r="19" spans="2:43" ht="32">
      <c r="B19" s="543" t="str">
        <f>登记表!N122</f>
        <v>ZS1E-Z ID#000061</v>
      </c>
      <c r="D19" s="531"/>
      <c r="E19" s="523">
        <v>1</v>
      </c>
      <c r="G19" s="532">
        <v>388</v>
      </c>
      <c r="H19" s="532" t="s">
        <v>54</v>
      </c>
      <c r="I19" s="525">
        <v>244872</v>
      </c>
      <c r="J19" s="509" t="s">
        <v>1877</v>
      </c>
      <c r="L19" s="556"/>
      <c r="M19" s="509"/>
      <c r="N19" s="509"/>
      <c r="O19" s="509"/>
      <c r="P19" s="509"/>
      <c r="Q19" s="509"/>
      <c r="R19" s="509"/>
      <c r="S19" s="509"/>
      <c r="U19" s="526">
        <v>155</v>
      </c>
      <c r="V19" s="527">
        <v>73</v>
      </c>
      <c r="W19" s="528"/>
      <c r="X19" s="529">
        <v>24153</v>
      </c>
      <c r="Y19" s="528">
        <f t="shared" si="0"/>
        <v>56</v>
      </c>
      <c r="Z19" s="530"/>
      <c r="AA19" s="505" t="s">
        <v>1857</v>
      </c>
      <c r="AB19" s="505" t="str">
        <f>登记表!B122</f>
        <v>2021-12-10日， 11:04AM</v>
      </c>
      <c r="AC19" s="505" t="str">
        <f>登记表!M122</f>
        <v>入院第5天（第4次）</v>
      </c>
      <c r="AE19" s="570"/>
      <c r="AK19" s="572"/>
      <c r="AL19" s="574"/>
      <c r="AM19" s="574"/>
      <c r="AN19" s="574"/>
      <c r="AO19" s="574"/>
      <c r="AP19" s="574"/>
      <c r="AQ19" s="575"/>
    </row>
    <row r="20" spans="2:43" ht="32">
      <c r="B20" s="543" t="str">
        <f>登记表!N128</f>
        <v>ZS1E-Z ID#000067</v>
      </c>
      <c r="D20" s="531"/>
      <c r="E20" s="523">
        <v>1</v>
      </c>
      <c r="G20" s="532">
        <v>388</v>
      </c>
      <c r="H20" s="532" t="s">
        <v>54</v>
      </c>
      <c r="I20" s="525">
        <v>244872</v>
      </c>
      <c r="J20" s="509" t="s">
        <v>1877</v>
      </c>
      <c r="L20" s="556"/>
      <c r="M20" s="509"/>
      <c r="N20" s="509"/>
      <c r="O20" s="509"/>
      <c r="P20" s="509"/>
      <c r="Q20" s="509"/>
      <c r="R20" s="509"/>
      <c r="S20" s="509"/>
      <c r="U20" s="526">
        <v>155</v>
      </c>
      <c r="V20" s="527">
        <v>73</v>
      </c>
      <c r="W20" s="528"/>
      <c r="X20" s="529">
        <v>24153</v>
      </c>
      <c r="Y20" s="528">
        <f t="shared" si="0"/>
        <v>56</v>
      </c>
      <c r="Z20" s="530"/>
      <c r="AA20" s="505" t="s">
        <v>1857</v>
      </c>
      <c r="AB20" s="505" t="str">
        <f>登记表!B128</f>
        <v>2021-12-11日，7:30AM</v>
      </c>
      <c r="AC20" s="505" t="str">
        <f>登记表!M128</f>
        <v>入院第6天（第5次）</v>
      </c>
      <c r="AE20" s="570"/>
      <c r="AK20" s="572"/>
      <c r="AL20" s="574"/>
      <c r="AM20" s="574"/>
      <c r="AN20" s="574"/>
      <c r="AO20" s="574"/>
      <c r="AP20" s="574"/>
      <c r="AQ20" s="575"/>
    </row>
    <row r="21" spans="2:43" ht="32">
      <c r="B21" s="543" t="str">
        <f>登记表!N130</f>
        <v>ZS1E-Z ID#000069</v>
      </c>
      <c r="D21" s="531"/>
      <c r="E21" s="523">
        <v>1</v>
      </c>
      <c r="G21" s="532">
        <v>388</v>
      </c>
      <c r="H21" s="532" t="s">
        <v>54</v>
      </c>
      <c r="I21" s="525">
        <v>244872</v>
      </c>
      <c r="J21" s="509" t="s">
        <v>1877</v>
      </c>
      <c r="L21" s="556"/>
      <c r="M21" s="509"/>
      <c r="N21" s="509"/>
      <c r="O21" s="509"/>
      <c r="P21" s="509"/>
      <c r="Q21" s="509"/>
      <c r="R21" s="509"/>
      <c r="S21" s="509"/>
      <c r="U21" s="526">
        <v>155</v>
      </c>
      <c r="V21" s="527">
        <v>73</v>
      </c>
      <c r="W21" s="528"/>
      <c r="X21" s="529">
        <v>24153</v>
      </c>
      <c r="Y21" s="528">
        <f t="shared" si="0"/>
        <v>56</v>
      </c>
      <c r="Z21" s="530"/>
      <c r="AA21" s="505" t="s">
        <v>1857</v>
      </c>
      <c r="AB21" s="505" t="str">
        <f>登记表!B130</f>
        <v>2021-12-12日，11:00AM</v>
      </c>
      <c r="AC21" s="505" t="str">
        <f>登记表!M130</f>
        <v>入院第6天（第6次）</v>
      </c>
      <c r="AE21" s="570"/>
      <c r="AJ21" s="571" t="s">
        <v>3074</v>
      </c>
      <c r="AK21" s="572"/>
      <c r="AL21" s="574"/>
      <c r="AM21" s="574"/>
      <c r="AN21" s="574"/>
      <c r="AO21" s="574"/>
      <c r="AP21" s="574" t="s">
        <v>3011</v>
      </c>
      <c r="AQ21" s="575"/>
    </row>
    <row r="22" spans="2:43" ht="32">
      <c r="B22" s="543" t="str">
        <f>登记表!N139</f>
        <v>ZS1E-M ID#000089 （标签贴错成门诊的了）</v>
      </c>
      <c r="D22" s="531"/>
      <c r="E22" s="523">
        <v>1</v>
      </c>
      <c r="G22" s="532">
        <v>388</v>
      </c>
      <c r="H22" s="532" t="s">
        <v>54</v>
      </c>
      <c r="I22" s="525">
        <v>244872</v>
      </c>
      <c r="J22" s="509" t="s">
        <v>1877</v>
      </c>
      <c r="L22" s="556"/>
      <c r="M22" s="509"/>
      <c r="N22" s="509"/>
      <c r="O22" s="509"/>
      <c r="P22" s="509"/>
      <c r="Q22" s="509"/>
      <c r="R22" s="509"/>
      <c r="S22" s="509"/>
      <c r="U22" s="526">
        <v>155</v>
      </c>
      <c r="V22" s="527">
        <v>73</v>
      </c>
      <c r="W22" s="528"/>
      <c r="X22" s="529">
        <v>24153</v>
      </c>
      <c r="Y22" s="528">
        <f t="shared" si="0"/>
        <v>56</v>
      </c>
      <c r="Z22" s="530"/>
      <c r="AA22" s="505" t="s">
        <v>1857</v>
      </c>
      <c r="AB22" s="505" t="str">
        <f>登记表!B139</f>
        <v>2021-12-13日</v>
      </c>
      <c r="AC22" s="505" t="str">
        <f>登记表!M139</f>
        <v>入院第7天（第7次）</v>
      </c>
      <c r="AE22" s="570"/>
      <c r="AK22" s="572"/>
      <c r="AL22" s="574"/>
      <c r="AM22" s="574"/>
      <c r="AN22" s="574"/>
      <c r="AO22" s="574"/>
      <c r="AP22" s="574"/>
      <c r="AQ22" s="575"/>
    </row>
    <row r="23" spans="2:43" ht="18">
      <c r="B23" s="543" t="str">
        <f>登记表!N109</f>
        <v>ZS1E-Z ID#000052</v>
      </c>
      <c r="D23" s="522">
        <v>1</v>
      </c>
      <c r="E23" s="523">
        <v>1</v>
      </c>
      <c r="G23" s="524">
        <v>201</v>
      </c>
      <c r="H23" s="524" t="s">
        <v>52</v>
      </c>
      <c r="I23" s="525">
        <v>244877</v>
      </c>
      <c r="J23" s="509" t="s">
        <v>1760</v>
      </c>
      <c r="L23" s="555">
        <v>1</v>
      </c>
      <c r="M23" s="509"/>
      <c r="N23" s="509"/>
      <c r="O23" s="509" t="s">
        <v>3043</v>
      </c>
      <c r="P23" s="509" t="s">
        <v>3044</v>
      </c>
      <c r="Q23" s="509">
        <v>1</v>
      </c>
      <c r="R23" s="509"/>
      <c r="S23" s="509"/>
      <c r="U23" s="526">
        <v>176</v>
      </c>
      <c r="V23" s="527">
        <v>76.5</v>
      </c>
      <c r="W23" s="528" t="s">
        <v>1870</v>
      </c>
      <c r="X23" s="529">
        <v>23399</v>
      </c>
      <c r="Y23" s="528">
        <f>2021-1964+1</f>
        <v>58</v>
      </c>
      <c r="Z23" s="530" t="s">
        <v>3045</v>
      </c>
      <c r="AA23" s="505" t="s">
        <v>1857</v>
      </c>
      <c r="AB23" s="505" t="str">
        <f>登记表!B109</f>
        <v>2021-12-7日， 7:46AM</v>
      </c>
      <c r="AC23" s="505" t="str">
        <f>登记表!M109</f>
        <v>入院第2天</v>
      </c>
      <c r="AE23" s="570">
        <v>44535</v>
      </c>
      <c r="AF23" s="571" t="s">
        <v>3025</v>
      </c>
      <c r="AG23" s="571" t="s">
        <v>3025</v>
      </c>
      <c r="AH23" s="571" t="s">
        <v>3025</v>
      </c>
      <c r="AI23" s="571" t="s">
        <v>3025</v>
      </c>
      <c r="AJ23" s="571" t="s">
        <v>3025</v>
      </c>
      <c r="AK23" s="572" t="s">
        <v>3025</v>
      </c>
      <c r="AL23" s="573">
        <v>10.199999999999999</v>
      </c>
      <c r="AM23" s="573">
        <v>2.54</v>
      </c>
      <c r="AN23" s="573">
        <v>2.2999999999999998</v>
      </c>
      <c r="AO23" s="573">
        <v>0.7</v>
      </c>
      <c r="AP23" s="573">
        <v>22.65</v>
      </c>
      <c r="AQ23" s="587">
        <v>35.1</v>
      </c>
    </row>
    <row r="24" spans="2:43">
      <c r="B24" s="543" t="str">
        <f>登记表!N111</f>
        <v>ZS1E-Z ID#000053</v>
      </c>
      <c r="D24" s="531"/>
      <c r="E24" s="523">
        <v>1</v>
      </c>
      <c r="G24" s="532">
        <v>201</v>
      </c>
      <c r="H24" s="532" t="s">
        <v>52</v>
      </c>
      <c r="I24" s="525">
        <v>244877</v>
      </c>
      <c r="J24" s="509" t="s">
        <v>1760</v>
      </c>
      <c r="L24" s="556"/>
      <c r="M24" s="509"/>
      <c r="N24" s="509"/>
      <c r="O24" s="509"/>
      <c r="P24" s="509"/>
      <c r="Q24" s="509"/>
      <c r="R24" s="509"/>
      <c r="S24" s="509"/>
      <c r="U24" s="526">
        <v>176</v>
      </c>
      <c r="V24" s="527">
        <v>76.5</v>
      </c>
      <c r="W24" s="528"/>
      <c r="X24" s="529">
        <v>23399</v>
      </c>
      <c r="Y24" s="528">
        <f>2021-1964+1</f>
        <v>58</v>
      </c>
      <c r="Z24" s="530"/>
      <c r="AA24" s="505" t="s">
        <v>1857</v>
      </c>
      <c r="AB24" s="505" t="str">
        <f>登记表!B111</f>
        <v>2021-12-8日， 11:10AM</v>
      </c>
      <c r="AC24" s="505" t="str">
        <f>登记表!M111</f>
        <v>入院第3天</v>
      </c>
      <c r="AE24" s="570"/>
      <c r="AK24" s="572"/>
      <c r="AL24" s="574"/>
      <c r="AM24" s="574"/>
      <c r="AN24" s="574"/>
      <c r="AO24" s="574"/>
      <c r="AP24" s="574"/>
      <c r="AQ24" s="575"/>
    </row>
    <row r="25" spans="2:43">
      <c r="B25" s="543" t="str">
        <f>登记表!N117</f>
        <v>ZS1E-Z ID#000057</v>
      </c>
      <c r="D25" s="531"/>
      <c r="E25" s="523">
        <v>1</v>
      </c>
      <c r="G25" s="532">
        <v>201</v>
      </c>
      <c r="H25" s="532" t="s">
        <v>52</v>
      </c>
      <c r="I25" s="525">
        <v>244877</v>
      </c>
      <c r="J25" s="509" t="s">
        <v>1760</v>
      </c>
      <c r="L25" s="556"/>
      <c r="M25" s="509"/>
      <c r="N25" s="509"/>
      <c r="O25" s="509"/>
      <c r="P25" s="509"/>
      <c r="Q25" s="509"/>
      <c r="R25" s="509"/>
      <c r="S25" s="509"/>
      <c r="U25" s="526">
        <v>176</v>
      </c>
      <c r="V25" s="527">
        <v>76.5</v>
      </c>
      <c r="W25" s="528"/>
      <c r="X25" s="529">
        <v>23399</v>
      </c>
      <c r="Y25" s="528">
        <f>2021-1964+1</f>
        <v>58</v>
      </c>
      <c r="Z25" s="530"/>
      <c r="AA25" s="505" t="s">
        <v>1857</v>
      </c>
      <c r="AB25" s="505" t="str">
        <f>登记表!B117</f>
        <v>2021-12-9日， 11:30AM</v>
      </c>
      <c r="AC25" s="505" t="str">
        <f>登记表!M117</f>
        <v>入院第4天</v>
      </c>
      <c r="AE25" s="570"/>
      <c r="AK25" s="572"/>
      <c r="AL25" s="574"/>
      <c r="AM25" s="574"/>
      <c r="AN25" s="574"/>
      <c r="AO25" s="574"/>
      <c r="AP25" s="574"/>
      <c r="AQ25" s="575"/>
    </row>
    <row r="26" spans="2:43" ht="32">
      <c r="B26" s="543" t="str">
        <f>登记表!N102</f>
        <v>ZS1E-Z ID#000044</v>
      </c>
      <c r="D26" s="522">
        <v>1</v>
      </c>
      <c r="E26" s="523">
        <v>1</v>
      </c>
      <c r="G26" s="534">
        <v>351</v>
      </c>
      <c r="H26" s="534" t="s">
        <v>56</v>
      </c>
      <c r="I26" s="509">
        <f>患者住院序列!F30</f>
        <v>244909</v>
      </c>
      <c r="J26" s="509" t="s">
        <v>1760</v>
      </c>
      <c r="L26" s="556"/>
      <c r="M26" s="509"/>
      <c r="N26" s="509"/>
      <c r="O26" s="509" t="s">
        <v>3043</v>
      </c>
      <c r="P26" s="509" t="s">
        <v>3046</v>
      </c>
      <c r="Q26" s="509">
        <v>1</v>
      </c>
      <c r="R26" s="509"/>
      <c r="S26" s="509"/>
      <c r="U26" s="526">
        <v>150</v>
      </c>
      <c r="V26" s="527">
        <v>54</v>
      </c>
      <c r="W26" s="528" t="s">
        <v>1872</v>
      </c>
      <c r="X26" s="529">
        <v>15510</v>
      </c>
      <c r="Y26" s="528">
        <f t="shared" ref="Y26:Y34" si="1">2021-1942+1</f>
        <v>80</v>
      </c>
      <c r="Z26" s="530" t="s">
        <v>1969</v>
      </c>
      <c r="AA26" s="505" t="s">
        <v>1857</v>
      </c>
      <c r="AB26" s="505" t="str">
        <f>登记表!B102</f>
        <v>2021-12-6日， 17:01AM</v>
      </c>
      <c r="AC26" s="505" t="str">
        <f>登记表!M102</f>
        <v>入院当天</v>
      </c>
      <c r="AE26" s="570">
        <v>44536</v>
      </c>
      <c r="AF26" s="571" t="s">
        <v>3025</v>
      </c>
      <c r="AG26" s="571" t="s">
        <v>3025</v>
      </c>
      <c r="AH26" s="571" t="s">
        <v>3025</v>
      </c>
      <c r="AI26" s="571" t="s">
        <v>3025</v>
      </c>
      <c r="AJ26" s="571" t="s">
        <v>3025</v>
      </c>
      <c r="AK26" s="572" t="s">
        <v>3025</v>
      </c>
      <c r="AL26" s="573">
        <v>10.3</v>
      </c>
      <c r="AM26" s="573">
        <v>2.42</v>
      </c>
      <c r="AN26" s="573">
        <v>2.11</v>
      </c>
      <c r="AO26" s="573">
        <v>0.6</v>
      </c>
      <c r="AP26" s="573">
        <v>13.13</v>
      </c>
      <c r="AQ26" s="587">
        <v>40.21</v>
      </c>
    </row>
    <row r="27" spans="2:43" ht="48">
      <c r="B27" s="543" t="str">
        <f>登记表!N107</f>
        <v>ZS1E-Z ID#000049</v>
      </c>
      <c r="D27" s="531"/>
      <c r="E27" s="523">
        <v>1</v>
      </c>
      <c r="G27" s="508">
        <v>351</v>
      </c>
      <c r="H27" s="508" t="s">
        <v>56</v>
      </c>
      <c r="I27" s="509">
        <v>244909</v>
      </c>
      <c r="J27" s="509" t="s">
        <v>1760</v>
      </c>
      <c r="L27" s="556"/>
      <c r="M27" s="509"/>
      <c r="N27" s="509"/>
      <c r="O27" s="509"/>
      <c r="P27" s="509"/>
      <c r="Q27" s="509"/>
      <c r="R27" s="509"/>
      <c r="S27" s="509"/>
      <c r="U27" s="526">
        <v>150</v>
      </c>
      <c r="V27" s="527">
        <v>54</v>
      </c>
      <c r="W27" s="528"/>
      <c r="X27" s="529">
        <v>15510</v>
      </c>
      <c r="Y27" s="528">
        <f t="shared" si="1"/>
        <v>80</v>
      </c>
      <c r="Z27" s="530"/>
      <c r="AA27" s="505" t="s">
        <v>1857</v>
      </c>
      <c r="AB27" s="505" t="str">
        <f>登记表!B107</f>
        <v>2021-12-7日， 7:35AM</v>
      </c>
      <c r="AC27" s="505" t="str">
        <f>登记表!M107</f>
        <v>入院第1天（应该是第2天第2次了）</v>
      </c>
      <c r="AE27" s="570"/>
      <c r="AK27" s="572"/>
      <c r="AL27" s="574"/>
      <c r="AM27" s="574"/>
      <c r="AN27" s="574"/>
      <c r="AO27" s="574"/>
      <c r="AP27" s="574"/>
      <c r="AQ27" s="575"/>
    </row>
    <row r="28" spans="2:43">
      <c r="B28" s="543" t="str">
        <f>登记表!N113</f>
        <v>ZS1E-Z ID#000054</v>
      </c>
      <c r="D28" s="531"/>
      <c r="E28" s="523">
        <v>1</v>
      </c>
      <c r="G28" s="508">
        <v>351</v>
      </c>
      <c r="H28" s="508" t="s">
        <v>56</v>
      </c>
      <c r="I28" s="509">
        <v>244909</v>
      </c>
      <c r="J28" s="509" t="s">
        <v>1760</v>
      </c>
      <c r="L28" s="556"/>
      <c r="M28" s="509"/>
      <c r="N28" s="509"/>
      <c r="O28" s="509"/>
      <c r="P28" s="509"/>
      <c r="Q28" s="509"/>
      <c r="R28" s="509"/>
      <c r="S28" s="509"/>
      <c r="U28" s="526">
        <v>150</v>
      </c>
      <c r="V28" s="527">
        <v>54</v>
      </c>
      <c r="W28" s="528"/>
      <c r="X28" s="529">
        <v>15510</v>
      </c>
      <c r="Y28" s="528">
        <f t="shared" si="1"/>
        <v>80</v>
      </c>
      <c r="Z28" s="530"/>
      <c r="AA28" s="505" t="s">
        <v>1857</v>
      </c>
      <c r="AB28" s="505" t="str">
        <f>登记表!B113</f>
        <v>2021-12-8日， 11:18AM</v>
      </c>
      <c r="AC28" s="505" t="str">
        <f>登记表!M113</f>
        <v>入院第3天</v>
      </c>
      <c r="AE28" s="570"/>
      <c r="AK28" s="572"/>
      <c r="AL28" s="574"/>
      <c r="AM28" s="574"/>
      <c r="AN28" s="574"/>
      <c r="AO28" s="574"/>
      <c r="AP28" s="574"/>
      <c r="AQ28" s="575"/>
    </row>
    <row r="29" spans="2:43">
      <c r="B29" s="543" t="str">
        <f>登记表!N121</f>
        <v>ZS1E-Z ID#000058</v>
      </c>
      <c r="D29" s="531"/>
      <c r="E29" s="523">
        <v>1</v>
      </c>
      <c r="G29" s="508">
        <v>351</v>
      </c>
      <c r="H29" s="508" t="s">
        <v>56</v>
      </c>
      <c r="I29" s="509">
        <v>244909</v>
      </c>
      <c r="J29" s="509" t="s">
        <v>1760</v>
      </c>
      <c r="L29" s="556"/>
      <c r="M29" s="509"/>
      <c r="N29" s="509"/>
      <c r="O29" s="509"/>
      <c r="P29" s="509"/>
      <c r="Q29" s="509"/>
      <c r="R29" s="509"/>
      <c r="S29" s="509"/>
      <c r="U29" s="526">
        <v>150</v>
      </c>
      <c r="V29" s="527">
        <v>54</v>
      </c>
      <c r="W29" s="528"/>
      <c r="X29" s="529">
        <v>15510</v>
      </c>
      <c r="Y29" s="528">
        <f t="shared" si="1"/>
        <v>80</v>
      </c>
      <c r="Z29" s="530"/>
      <c r="AA29" s="505" t="s">
        <v>1857</v>
      </c>
      <c r="AB29" s="505" t="str">
        <f>登记表!B121</f>
        <v>2021-12-9日， 11:55AM</v>
      </c>
      <c r="AC29" s="505" t="str">
        <f>登记表!M121</f>
        <v>入院第4天</v>
      </c>
      <c r="AE29" s="570"/>
      <c r="AK29" s="572"/>
      <c r="AL29" s="574"/>
      <c r="AM29" s="574"/>
      <c r="AN29" s="574"/>
      <c r="AO29" s="574"/>
      <c r="AP29" s="574"/>
      <c r="AQ29" s="575"/>
    </row>
    <row r="30" spans="2:43" ht="32">
      <c r="B30" s="543" t="str">
        <f>登记表!N123</f>
        <v>ZS1E-Z ID#000063</v>
      </c>
      <c r="D30" s="531"/>
      <c r="E30" s="523">
        <v>1</v>
      </c>
      <c r="G30" s="508">
        <v>351</v>
      </c>
      <c r="H30" s="508" t="s">
        <v>56</v>
      </c>
      <c r="I30" s="509">
        <v>244909</v>
      </c>
      <c r="J30" s="509" t="s">
        <v>1760</v>
      </c>
      <c r="L30" s="556"/>
      <c r="M30" s="509"/>
      <c r="N30" s="509"/>
      <c r="O30" s="509"/>
      <c r="P30" s="509"/>
      <c r="Q30" s="509"/>
      <c r="R30" s="509"/>
      <c r="S30" s="509"/>
      <c r="U30" s="526">
        <v>150</v>
      </c>
      <c r="V30" s="527">
        <v>54</v>
      </c>
      <c r="W30" s="528"/>
      <c r="X30" s="529">
        <v>15510</v>
      </c>
      <c r="Y30" s="528">
        <f t="shared" si="1"/>
        <v>80</v>
      </c>
      <c r="Z30" s="530"/>
      <c r="AA30" s="505" t="s">
        <v>1857</v>
      </c>
      <c r="AB30" s="505" t="str">
        <f>登记表!B123</f>
        <v>2021-12-10日， 11:10AM</v>
      </c>
      <c r="AC30" s="505" t="str">
        <f>登记表!M123</f>
        <v>入院第5天（第5次）</v>
      </c>
      <c r="AE30" s="570"/>
      <c r="AK30" s="572"/>
      <c r="AL30" s="574"/>
      <c r="AM30" s="574"/>
      <c r="AN30" s="574"/>
      <c r="AO30" s="574"/>
      <c r="AP30" s="574"/>
      <c r="AQ30" s="575"/>
    </row>
    <row r="31" spans="2:43" ht="32">
      <c r="B31" s="543" t="str">
        <f>登记表!N127</f>
        <v>ZS1E-Z ID#000066</v>
      </c>
      <c r="D31" s="531"/>
      <c r="E31" s="523">
        <v>1</v>
      </c>
      <c r="G31" s="508">
        <v>351</v>
      </c>
      <c r="H31" s="508" t="s">
        <v>56</v>
      </c>
      <c r="I31" s="509">
        <v>244909</v>
      </c>
      <c r="J31" s="509" t="s">
        <v>1760</v>
      </c>
      <c r="L31" s="556"/>
      <c r="M31" s="509"/>
      <c r="N31" s="509"/>
      <c r="O31" s="509"/>
      <c r="P31" s="509"/>
      <c r="Q31" s="509"/>
      <c r="R31" s="509"/>
      <c r="S31" s="509"/>
      <c r="U31" s="526">
        <v>150</v>
      </c>
      <c r="V31" s="527">
        <v>54</v>
      </c>
      <c r="W31" s="528"/>
      <c r="X31" s="529">
        <v>15510</v>
      </c>
      <c r="Y31" s="528">
        <f t="shared" si="1"/>
        <v>80</v>
      </c>
      <c r="Z31" s="530"/>
      <c r="AA31" s="505" t="s">
        <v>1857</v>
      </c>
      <c r="AB31" s="505" t="str">
        <f>登记表!B127</f>
        <v>2021-12-11日，7:20AM</v>
      </c>
      <c r="AC31" s="505" t="str">
        <f>登记表!M127</f>
        <v>入院第6天（第6次）</v>
      </c>
      <c r="AE31" s="570"/>
      <c r="AK31" s="572"/>
      <c r="AL31" s="574"/>
      <c r="AM31" s="574"/>
      <c r="AN31" s="574"/>
      <c r="AO31" s="574"/>
      <c r="AP31" s="574"/>
      <c r="AQ31" s="575"/>
    </row>
    <row r="32" spans="2:43" ht="32">
      <c r="B32" s="543" t="str">
        <f>登记表!N132</f>
        <v>ZS1E-Z ID#000101</v>
      </c>
      <c r="D32" s="531"/>
      <c r="E32" s="523">
        <v>1</v>
      </c>
      <c r="G32" s="508">
        <v>351</v>
      </c>
      <c r="H32" s="508" t="s">
        <v>56</v>
      </c>
      <c r="I32" s="509">
        <v>244909</v>
      </c>
      <c r="J32" s="509" t="s">
        <v>1760</v>
      </c>
      <c r="L32" s="556"/>
      <c r="M32" s="509"/>
      <c r="N32" s="509"/>
      <c r="O32" s="509"/>
      <c r="P32" s="509"/>
      <c r="Q32" s="509"/>
      <c r="R32" s="509"/>
      <c r="S32" s="509"/>
      <c r="U32" s="526">
        <v>150</v>
      </c>
      <c r="V32" s="527">
        <v>54</v>
      </c>
      <c r="W32" s="528"/>
      <c r="X32" s="529">
        <v>15510</v>
      </c>
      <c r="Y32" s="528">
        <f t="shared" si="1"/>
        <v>80</v>
      </c>
      <c r="Z32" s="530"/>
      <c r="AA32" s="505" t="s">
        <v>1857</v>
      </c>
      <c r="AB32" s="505" t="str">
        <f>登记表!B132</f>
        <v>2021-12-12日，11:20AM</v>
      </c>
      <c r="AC32" s="505" t="str">
        <f>登记表!M132</f>
        <v>入院第7天（第7次）</v>
      </c>
      <c r="AE32" s="570"/>
      <c r="AK32" s="572"/>
      <c r="AL32" s="574"/>
      <c r="AM32" s="574"/>
      <c r="AN32" s="574"/>
      <c r="AO32" s="574"/>
      <c r="AP32" s="574"/>
      <c r="AQ32" s="575"/>
    </row>
    <row r="33" spans="2:43" ht="32">
      <c r="B33" s="543" t="str">
        <f>登记表!N138</f>
        <v>ZS1E-Z ID#000104</v>
      </c>
      <c r="D33" s="531"/>
      <c r="E33" s="523">
        <v>1</v>
      </c>
      <c r="G33" s="508">
        <v>351</v>
      </c>
      <c r="H33" s="508" t="s">
        <v>56</v>
      </c>
      <c r="I33" s="509">
        <v>244909</v>
      </c>
      <c r="J33" s="509" t="s">
        <v>1760</v>
      </c>
      <c r="L33" s="556"/>
      <c r="M33" s="509"/>
      <c r="N33" s="509"/>
      <c r="O33" s="509"/>
      <c r="P33" s="509"/>
      <c r="Q33" s="509"/>
      <c r="R33" s="509"/>
      <c r="S33" s="509"/>
      <c r="U33" s="526">
        <v>150</v>
      </c>
      <c r="V33" s="527">
        <v>54</v>
      </c>
      <c r="W33" s="528"/>
      <c r="X33" s="529">
        <v>15510</v>
      </c>
      <c r="Y33" s="528">
        <f t="shared" si="1"/>
        <v>80</v>
      </c>
      <c r="Z33" s="530"/>
      <c r="AA33" s="505" t="s">
        <v>1857</v>
      </c>
      <c r="AB33" s="505" t="str">
        <f>登记表!B138</f>
        <v>2021-12-13日</v>
      </c>
      <c r="AC33" s="505" t="str">
        <f>登记表!M138</f>
        <v>入院第8天（第8次）</v>
      </c>
      <c r="AE33" s="570"/>
      <c r="AK33" s="572"/>
      <c r="AL33" s="574"/>
      <c r="AM33" s="574"/>
      <c r="AN33" s="574"/>
      <c r="AO33" s="574"/>
      <c r="AP33" s="574"/>
      <c r="AQ33" s="575"/>
    </row>
    <row r="34" spans="2:43" ht="48">
      <c r="B34" s="543" t="str">
        <f>登记表!N143</f>
        <v>ZS1E-M ID#000090</v>
      </c>
      <c r="D34" s="531"/>
      <c r="E34" s="523">
        <v>1</v>
      </c>
      <c r="G34" s="508">
        <v>351</v>
      </c>
      <c r="H34" s="508" t="s">
        <v>56</v>
      </c>
      <c r="I34" s="509">
        <v>244909</v>
      </c>
      <c r="J34" s="509" t="s">
        <v>1760</v>
      </c>
      <c r="L34" s="556"/>
      <c r="M34" s="509"/>
      <c r="N34" s="509"/>
      <c r="O34" s="509"/>
      <c r="P34" s="509"/>
      <c r="Q34" s="509"/>
      <c r="R34" s="509"/>
      <c r="S34" s="509"/>
      <c r="U34" s="526">
        <v>150</v>
      </c>
      <c r="V34" s="527">
        <v>54</v>
      </c>
      <c r="W34" s="528"/>
      <c r="X34" s="529">
        <v>15510</v>
      </c>
      <c r="Y34" s="528">
        <f t="shared" si="1"/>
        <v>80</v>
      </c>
      <c r="Z34" s="530"/>
      <c r="AA34" s="505" t="s">
        <v>1857</v>
      </c>
      <c r="AB34" s="505" t="str">
        <f>登记表!B143</f>
        <v>2021-12-14日</v>
      </c>
      <c r="AC34" s="505" t="str">
        <f>登记表!M143</f>
        <v>入院第9天（第9次）（标签贴错成门诊的</v>
      </c>
      <c r="AE34" s="570"/>
      <c r="AK34" s="572"/>
      <c r="AL34" s="574"/>
      <c r="AM34" s="574"/>
      <c r="AN34" s="574"/>
      <c r="AO34" s="574"/>
      <c r="AP34" s="574"/>
      <c r="AQ34" s="575"/>
    </row>
    <row r="35" spans="2:43" ht="18">
      <c r="B35" s="543" t="str">
        <f>登记表!N269</f>
        <v>ZS1E-Z ID#000235</v>
      </c>
      <c r="D35" s="522">
        <v>1</v>
      </c>
      <c r="E35" s="523">
        <v>1</v>
      </c>
      <c r="G35" s="534">
        <v>173</v>
      </c>
      <c r="H35" s="534" t="s">
        <v>79</v>
      </c>
      <c r="I35" s="509">
        <f>患者住院序列!F46</f>
        <v>244954</v>
      </c>
      <c r="J35" s="509" t="s">
        <v>1760</v>
      </c>
      <c r="L35" s="555">
        <v>1</v>
      </c>
      <c r="M35" s="509"/>
      <c r="N35" s="509" t="s">
        <v>3027</v>
      </c>
      <c r="O35" s="509" t="s">
        <v>3022</v>
      </c>
      <c r="P35" s="509" t="s">
        <v>3023</v>
      </c>
      <c r="Q35" s="509">
        <v>1</v>
      </c>
      <c r="R35" s="509"/>
      <c r="S35" s="509"/>
      <c r="U35" s="526">
        <v>154</v>
      </c>
      <c r="V35" s="527">
        <v>63</v>
      </c>
      <c r="W35" s="528" t="s">
        <v>1872</v>
      </c>
      <c r="X35" s="529">
        <v>22812</v>
      </c>
      <c r="Y35" s="528">
        <f t="shared" ref="Y35:Y53" si="2">2021-1962+1</f>
        <v>60</v>
      </c>
      <c r="Z35" s="530" t="s">
        <v>1969</v>
      </c>
      <c r="AA35" s="505" t="s">
        <v>1857</v>
      </c>
      <c r="AB35" s="505" t="str">
        <f>登记表!B269</f>
        <v>2021-12-31日；</v>
      </c>
      <c r="AC35" s="505" t="str">
        <f>登记表!K269</f>
        <v>yes，第1次</v>
      </c>
      <c r="AE35" s="570">
        <v>44560</v>
      </c>
      <c r="AF35" s="571" t="s">
        <v>3025</v>
      </c>
      <c r="AG35" s="571" t="s">
        <v>3025</v>
      </c>
      <c r="AH35" s="571" t="s">
        <v>3025</v>
      </c>
      <c r="AI35" s="571" t="s">
        <v>3025</v>
      </c>
      <c r="AJ35" s="571" t="s">
        <v>3025</v>
      </c>
      <c r="AK35" s="572" t="s">
        <v>3025</v>
      </c>
      <c r="AL35" s="573">
        <v>8.3000000000000007</v>
      </c>
      <c r="AM35" s="573">
        <v>2.63</v>
      </c>
      <c r="AN35" s="573">
        <v>2.0499999999999998</v>
      </c>
      <c r="AO35" s="573">
        <v>0.6</v>
      </c>
      <c r="AP35" s="573">
        <v>11.17</v>
      </c>
      <c r="AQ35" s="587">
        <v>21.76</v>
      </c>
    </row>
    <row r="36" spans="2:43">
      <c r="B36" s="543" t="str">
        <f>登记表!N276</f>
        <v>ZS1E-Z ID#000207</v>
      </c>
      <c r="D36" s="531"/>
      <c r="E36" s="523">
        <v>1</v>
      </c>
      <c r="G36" s="508">
        <v>173</v>
      </c>
      <c r="H36" s="508" t="s">
        <v>79</v>
      </c>
      <c r="I36" s="509">
        <v>244954</v>
      </c>
      <c r="J36" s="509" t="s">
        <v>1760</v>
      </c>
      <c r="L36" s="556"/>
      <c r="M36" s="509"/>
      <c r="N36" s="509"/>
      <c r="O36" s="509"/>
      <c r="P36" s="509"/>
      <c r="Q36" s="509"/>
      <c r="R36" s="509"/>
      <c r="S36" s="509"/>
      <c r="U36" s="526">
        <v>154</v>
      </c>
      <c r="V36" s="527">
        <v>63</v>
      </c>
      <c r="W36" s="528"/>
      <c r="X36" s="529">
        <v>22812</v>
      </c>
      <c r="Y36" s="528">
        <f t="shared" si="2"/>
        <v>60</v>
      </c>
      <c r="Z36" s="530"/>
      <c r="AA36" s="505" t="s">
        <v>1857</v>
      </c>
      <c r="AB36" s="505" t="str">
        <f>登记表!B276</f>
        <v>2022/1/1日</v>
      </c>
      <c r="AC36" s="505" t="str">
        <f>登记表!K276</f>
        <v>yes，第2次</v>
      </c>
      <c r="AE36" s="570"/>
      <c r="AK36" s="572"/>
      <c r="AL36" s="574"/>
      <c r="AM36" s="574"/>
      <c r="AN36" s="574"/>
      <c r="AO36" s="574"/>
      <c r="AP36" s="574"/>
      <c r="AQ36" s="575"/>
    </row>
    <row r="37" spans="2:43">
      <c r="B37" s="543" t="str">
        <f>登记表!N277</f>
        <v>ZS1E-Z ID#000208</v>
      </c>
      <c r="D37" s="531"/>
      <c r="E37" s="523">
        <v>1</v>
      </c>
      <c r="G37" s="508">
        <v>173</v>
      </c>
      <c r="H37" s="508" t="s">
        <v>79</v>
      </c>
      <c r="I37" s="509">
        <v>244954</v>
      </c>
      <c r="J37" s="509" t="s">
        <v>1760</v>
      </c>
      <c r="L37" s="556"/>
      <c r="M37" s="509"/>
      <c r="N37" s="509"/>
      <c r="O37" s="509"/>
      <c r="P37" s="509"/>
      <c r="Q37" s="509"/>
      <c r="R37" s="509"/>
      <c r="S37" s="509"/>
      <c r="U37" s="526">
        <v>154</v>
      </c>
      <c r="V37" s="527">
        <v>63</v>
      </c>
      <c r="W37" s="528"/>
      <c r="X37" s="529">
        <v>22812</v>
      </c>
      <c r="Y37" s="528">
        <f t="shared" si="2"/>
        <v>60</v>
      </c>
      <c r="Z37" s="530"/>
      <c r="AA37" s="505" t="s">
        <v>1857</v>
      </c>
      <c r="AB37" s="505" t="str">
        <f>登记表!B277</f>
        <v>2022/1/2日</v>
      </c>
      <c r="AC37" s="505" t="str">
        <f>登记表!K277</f>
        <v>yes，第3次</v>
      </c>
      <c r="AE37" s="570"/>
      <c r="AK37" s="572"/>
      <c r="AL37" s="574"/>
      <c r="AM37" s="574"/>
      <c r="AN37" s="574"/>
      <c r="AO37" s="574"/>
      <c r="AP37" s="574"/>
      <c r="AQ37" s="575"/>
    </row>
    <row r="38" spans="2:43">
      <c r="B38" s="543" t="str">
        <f>登记表!N284</f>
        <v>ZS1E-Z ID#000215</v>
      </c>
      <c r="D38" s="531"/>
      <c r="E38" s="523">
        <v>1</v>
      </c>
      <c r="G38" s="508">
        <v>173</v>
      </c>
      <c r="H38" s="508" t="s">
        <v>79</v>
      </c>
      <c r="I38" s="509">
        <v>244954</v>
      </c>
      <c r="J38" s="509" t="s">
        <v>1760</v>
      </c>
      <c r="L38" s="556"/>
      <c r="M38" s="509"/>
      <c r="N38" s="509"/>
      <c r="O38" s="509"/>
      <c r="P38" s="509"/>
      <c r="Q38" s="509"/>
      <c r="R38" s="509"/>
      <c r="S38" s="509"/>
      <c r="U38" s="526">
        <v>154</v>
      </c>
      <c r="V38" s="527">
        <v>63</v>
      </c>
      <c r="W38" s="528"/>
      <c r="X38" s="529">
        <v>22812</v>
      </c>
      <c r="Y38" s="528">
        <f t="shared" si="2"/>
        <v>60</v>
      </c>
      <c r="Z38" s="530"/>
      <c r="AA38" s="505" t="s">
        <v>1857</v>
      </c>
      <c r="AB38" s="505" t="str">
        <f>登记表!B284</f>
        <v>2022/1/3日</v>
      </c>
      <c r="AC38" s="505" t="str">
        <f>登记表!K284</f>
        <v>yes，第4次</v>
      </c>
      <c r="AE38" s="570"/>
      <c r="AK38" s="572"/>
      <c r="AL38" s="574"/>
      <c r="AM38" s="574"/>
      <c r="AN38" s="574"/>
      <c r="AO38" s="574"/>
      <c r="AP38" s="574"/>
      <c r="AQ38" s="575"/>
    </row>
    <row r="39" spans="2:43">
      <c r="B39" s="543" t="str">
        <f>登记表!N289</f>
        <v>ZS1E-Z ID#000134</v>
      </c>
      <c r="D39" s="531"/>
      <c r="E39" s="523">
        <v>1</v>
      </c>
      <c r="G39" s="508">
        <v>173</v>
      </c>
      <c r="H39" s="508" t="s">
        <v>79</v>
      </c>
      <c r="I39" s="509">
        <v>244954</v>
      </c>
      <c r="J39" s="509" t="s">
        <v>1760</v>
      </c>
      <c r="L39" s="556"/>
      <c r="M39" s="509"/>
      <c r="N39" s="509"/>
      <c r="O39" s="509"/>
      <c r="P39" s="509"/>
      <c r="Q39" s="509"/>
      <c r="R39" s="509"/>
      <c r="S39" s="509"/>
      <c r="U39" s="526">
        <v>154</v>
      </c>
      <c r="V39" s="527">
        <v>63</v>
      </c>
      <c r="W39" s="528"/>
      <c r="X39" s="529">
        <v>22812</v>
      </c>
      <c r="Y39" s="528">
        <f t="shared" si="2"/>
        <v>60</v>
      </c>
      <c r="Z39" s="530"/>
      <c r="AA39" s="505" t="s">
        <v>1857</v>
      </c>
      <c r="AB39" s="505" t="str">
        <f>登记表!B289</f>
        <v>2022/1/4日</v>
      </c>
      <c r="AC39" s="505" t="str">
        <f>登记表!K289</f>
        <v>yes，第5次</v>
      </c>
      <c r="AE39" s="570"/>
      <c r="AK39" s="572"/>
      <c r="AL39" s="574"/>
      <c r="AM39" s="574"/>
      <c r="AN39" s="574"/>
      <c r="AO39" s="574"/>
      <c r="AP39" s="574"/>
      <c r="AQ39" s="575"/>
    </row>
    <row r="40" spans="2:43">
      <c r="B40" s="543" t="str">
        <f>登记表!N301</f>
        <v>ZS1E-Z ID#000132</v>
      </c>
      <c r="D40" s="531"/>
      <c r="E40" s="523">
        <v>1</v>
      </c>
      <c r="G40" s="508">
        <v>173</v>
      </c>
      <c r="H40" s="508" t="s">
        <v>79</v>
      </c>
      <c r="I40" s="509">
        <v>244954</v>
      </c>
      <c r="J40" s="509" t="s">
        <v>1760</v>
      </c>
      <c r="L40" s="556"/>
      <c r="M40" s="509"/>
      <c r="N40" s="509"/>
      <c r="O40" s="509"/>
      <c r="P40" s="509"/>
      <c r="Q40" s="509"/>
      <c r="R40" s="509"/>
      <c r="S40" s="509"/>
      <c r="U40" s="526">
        <v>154</v>
      </c>
      <c r="V40" s="527">
        <v>63</v>
      </c>
      <c r="W40" s="528"/>
      <c r="X40" s="529">
        <v>22812</v>
      </c>
      <c r="Y40" s="528">
        <f t="shared" si="2"/>
        <v>60</v>
      </c>
      <c r="Z40" s="530"/>
      <c r="AA40" s="505" t="s">
        <v>1857</v>
      </c>
      <c r="AB40" s="505" t="str">
        <f>登记表!B301</f>
        <v>2022/1/6日</v>
      </c>
      <c r="AC40" s="505" t="str">
        <f>登记表!K301</f>
        <v>yes，第6次</v>
      </c>
      <c r="AE40" s="570"/>
      <c r="AK40" s="572"/>
      <c r="AL40" s="574"/>
      <c r="AM40" s="574"/>
      <c r="AN40" s="574"/>
      <c r="AO40" s="574"/>
      <c r="AP40" s="574"/>
      <c r="AQ40" s="575"/>
    </row>
    <row r="41" spans="2:43" ht="48">
      <c r="B41" s="543" t="str">
        <f>登记表!N207</f>
        <v>ZS1E-Z ID#000181</v>
      </c>
      <c r="D41" s="522">
        <v>1</v>
      </c>
      <c r="E41" s="523">
        <v>1</v>
      </c>
      <c r="G41" s="534">
        <v>312</v>
      </c>
      <c r="H41" s="534" t="s">
        <v>67</v>
      </c>
      <c r="I41" s="509">
        <f>患者住院序列!F39</f>
        <v>245439</v>
      </c>
      <c r="J41" s="509" t="s">
        <v>1760</v>
      </c>
      <c r="L41" s="556"/>
      <c r="M41" s="509"/>
      <c r="N41" s="509" t="s">
        <v>3047</v>
      </c>
      <c r="O41" s="509" t="s">
        <v>3036</v>
      </c>
      <c r="P41" s="509" t="s">
        <v>3048</v>
      </c>
      <c r="Q41" s="509">
        <v>1</v>
      </c>
      <c r="R41" s="509"/>
      <c r="S41" s="509"/>
      <c r="U41" s="526">
        <v>160</v>
      </c>
      <c r="V41" s="527">
        <v>69</v>
      </c>
      <c r="W41" s="528" t="s">
        <v>1872</v>
      </c>
      <c r="X41" s="529">
        <v>22786</v>
      </c>
      <c r="Y41" s="528">
        <f t="shared" si="2"/>
        <v>60</v>
      </c>
      <c r="Z41" s="530" t="s">
        <v>1969</v>
      </c>
      <c r="AA41" s="505" t="s">
        <v>1857</v>
      </c>
      <c r="AB41" s="505" t="str">
        <f>登记表!B207</f>
        <v>2021-12-22日；11:31AM</v>
      </c>
      <c r="AC41" s="505" t="str">
        <f>登记表!M207</f>
        <v>入院第1天</v>
      </c>
      <c r="AE41" s="570">
        <v>44551</v>
      </c>
      <c r="AF41" s="571" t="s">
        <v>3025</v>
      </c>
      <c r="AG41" s="571" t="s">
        <v>3025</v>
      </c>
      <c r="AH41" s="571" t="s">
        <v>3025</v>
      </c>
      <c r="AI41" s="571" t="s">
        <v>3025</v>
      </c>
      <c r="AJ41" s="571" t="s">
        <v>3025</v>
      </c>
      <c r="AK41" s="572" t="s">
        <v>3025</v>
      </c>
      <c r="AL41" s="573">
        <v>6.8</v>
      </c>
      <c r="AM41" s="573">
        <v>1.41</v>
      </c>
      <c r="AN41" s="573">
        <v>3.19</v>
      </c>
      <c r="AO41" s="573">
        <v>0.9</v>
      </c>
      <c r="AP41" s="573">
        <v>12.46</v>
      </c>
      <c r="AQ41" s="587">
        <v>27.61</v>
      </c>
    </row>
    <row r="42" spans="2:43" ht="32">
      <c r="B42" s="543" t="str">
        <f>登记表!N208</f>
        <v>ZS1E-Z ID#000200</v>
      </c>
      <c r="D42" s="531"/>
      <c r="E42" s="523">
        <v>1</v>
      </c>
      <c r="G42" s="508">
        <v>312</v>
      </c>
      <c r="H42" s="508" t="s">
        <v>67</v>
      </c>
      <c r="I42" s="509">
        <v>245439</v>
      </c>
      <c r="J42" s="509" t="s">
        <v>1760</v>
      </c>
      <c r="L42" s="556"/>
      <c r="M42" s="509"/>
      <c r="N42" s="509"/>
      <c r="O42" s="509"/>
      <c r="P42" s="509"/>
      <c r="Q42" s="509"/>
      <c r="R42" s="509"/>
      <c r="S42" s="509"/>
      <c r="U42" s="526">
        <v>160</v>
      </c>
      <c r="V42" s="527">
        <v>69</v>
      </c>
      <c r="W42" s="528"/>
      <c r="X42" s="529">
        <v>22786</v>
      </c>
      <c r="Y42" s="528">
        <f t="shared" si="2"/>
        <v>60</v>
      </c>
      <c r="Z42" s="530"/>
      <c r="AA42" s="505" t="s">
        <v>1857</v>
      </c>
      <c r="AB42" s="505" t="str">
        <f>登记表!B208</f>
        <v>2021-12-223日，下午四点左右</v>
      </c>
      <c r="AC42" s="505" t="str">
        <f>登记表!M208</f>
        <v>入院第2天</v>
      </c>
      <c r="AE42" s="570"/>
      <c r="AK42" s="572"/>
      <c r="AL42" s="574"/>
      <c r="AM42" s="574"/>
      <c r="AN42" s="574"/>
      <c r="AO42" s="574"/>
      <c r="AP42" s="574"/>
      <c r="AQ42" s="575"/>
    </row>
    <row r="43" spans="2:43" ht="32">
      <c r="B43" s="543" t="str">
        <f>登记表!N220</f>
        <v>ZS1E-Z ID#000105</v>
      </c>
      <c r="D43" s="531"/>
      <c r="E43" s="523">
        <v>1</v>
      </c>
      <c r="G43" s="508">
        <v>312</v>
      </c>
      <c r="H43" s="508" t="s">
        <v>67</v>
      </c>
      <c r="I43" s="509">
        <v>245439</v>
      </c>
      <c r="J43" s="509" t="s">
        <v>1760</v>
      </c>
      <c r="L43" s="556"/>
      <c r="M43" s="509"/>
      <c r="N43" s="509"/>
      <c r="O43" s="509"/>
      <c r="P43" s="509"/>
      <c r="Q43" s="509"/>
      <c r="R43" s="509"/>
      <c r="S43" s="509"/>
      <c r="U43" s="526">
        <v>160</v>
      </c>
      <c r="V43" s="527">
        <v>69</v>
      </c>
      <c r="W43" s="528"/>
      <c r="X43" s="529">
        <v>22786</v>
      </c>
      <c r="Y43" s="528">
        <f t="shared" si="2"/>
        <v>60</v>
      </c>
      <c r="Z43" s="530"/>
      <c r="AA43" s="505" t="s">
        <v>1857</v>
      </c>
      <c r="AB43" s="505" t="str">
        <f>登记表!B220</f>
        <v>2021-12-24日；下午三四点左右采样</v>
      </c>
      <c r="AC43" s="505" t="str">
        <f>登记表!K220</f>
        <v>yes，第3次</v>
      </c>
      <c r="AE43" s="570"/>
      <c r="AK43" s="572"/>
      <c r="AL43" s="574"/>
      <c r="AM43" s="574"/>
      <c r="AN43" s="574"/>
      <c r="AO43" s="574"/>
      <c r="AP43" s="574"/>
      <c r="AQ43" s="575"/>
    </row>
    <row r="44" spans="2:43" ht="32">
      <c r="B44" s="543" t="str">
        <f>登记表!N222</f>
        <v>ZS1E-Z ID#000198</v>
      </c>
      <c r="D44" s="531"/>
      <c r="E44" s="523">
        <v>1</v>
      </c>
      <c r="G44" s="508">
        <v>312</v>
      </c>
      <c r="H44" s="508" t="s">
        <v>67</v>
      </c>
      <c r="I44" s="509">
        <v>245439</v>
      </c>
      <c r="J44" s="509" t="s">
        <v>1760</v>
      </c>
      <c r="L44" s="556"/>
      <c r="M44" s="509"/>
      <c r="N44" s="509"/>
      <c r="O44" s="509"/>
      <c r="P44" s="509"/>
      <c r="Q44" s="509"/>
      <c r="R44" s="509"/>
      <c r="S44" s="509"/>
      <c r="U44" s="526">
        <v>160</v>
      </c>
      <c r="V44" s="527">
        <v>69</v>
      </c>
      <c r="W44" s="528"/>
      <c r="X44" s="529">
        <v>22786</v>
      </c>
      <c r="Y44" s="528">
        <f t="shared" si="2"/>
        <v>60</v>
      </c>
      <c r="Z44" s="530"/>
      <c r="AA44" s="505" t="s">
        <v>1857</v>
      </c>
      <c r="AB44" s="505" t="str">
        <f>登记表!B222</f>
        <v>2021-12-25日；下午三四点左右采样</v>
      </c>
      <c r="AC44" s="505" t="str">
        <f>登记表!K222</f>
        <v>yes，第4次</v>
      </c>
      <c r="AE44" s="570"/>
      <c r="AK44" s="572"/>
      <c r="AL44" s="574"/>
      <c r="AM44" s="574"/>
      <c r="AN44" s="574"/>
      <c r="AO44" s="574"/>
      <c r="AP44" s="574"/>
      <c r="AQ44" s="575"/>
    </row>
    <row r="45" spans="2:43">
      <c r="B45" s="543" t="str">
        <f>登记表!N228</f>
        <v>ZS1E-Z ID#000197</v>
      </c>
      <c r="D45" s="531"/>
      <c r="E45" s="523">
        <v>1</v>
      </c>
      <c r="G45" s="508">
        <v>312</v>
      </c>
      <c r="H45" s="508" t="s">
        <v>67</v>
      </c>
      <c r="I45" s="509">
        <v>245439</v>
      </c>
      <c r="J45" s="509" t="s">
        <v>1760</v>
      </c>
      <c r="L45" s="556"/>
      <c r="M45" s="509"/>
      <c r="N45" s="509"/>
      <c r="O45" s="509"/>
      <c r="P45" s="509"/>
      <c r="Q45" s="509"/>
      <c r="R45" s="509"/>
      <c r="S45" s="509"/>
      <c r="U45" s="526">
        <v>160</v>
      </c>
      <c r="V45" s="527">
        <v>69</v>
      </c>
      <c r="W45" s="528"/>
      <c r="X45" s="529">
        <v>22786</v>
      </c>
      <c r="Y45" s="528">
        <f t="shared" si="2"/>
        <v>60</v>
      </c>
      <c r="Z45" s="530"/>
      <c r="AA45" s="505" t="s">
        <v>1857</v>
      </c>
      <c r="AB45" s="505" t="str">
        <f>登记表!B228</f>
        <v>2021-12-26日；</v>
      </c>
      <c r="AC45" s="505" t="str">
        <f>登记表!K228</f>
        <v>yes，第5次</v>
      </c>
      <c r="AE45" s="570"/>
      <c r="AK45" s="572"/>
      <c r="AL45" s="574"/>
      <c r="AM45" s="574"/>
      <c r="AN45" s="574"/>
      <c r="AO45" s="574"/>
      <c r="AP45" s="574"/>
      <c r="AQ45" s="575"/>
    </row>
    <row r="46" spans="2:43">
      <c r="B46" s="543" t="str">
        <f>登记表!N238</f>
        <v>ZS1E-Z ID#000114</v>
      </c>
      <c r="D46" s="531"/>
      <c r="E46" s="523">
        <v>1</v>
      </c>
      <c r="G46" s="508">
        <v>312</v>
      </c>
      <c r="H46" s="508" t="s">
        <v>67</v>
      </c>
      <c r="I46" s="509">
        <v>245439</v>
      </c>
      <c r="J46" s="509" t="s">
        <v>1760</v>
      </c>
      <c r="L46" s="556"/>
      <c r="M46" s="509"/>
      <c r="N46" s="509"/>
      <c r="O46" s="509"/>
      <c r="P46" s="509"/>
      <c r="Q46" s="509"/>
      <c r="R46" s="509"/>
      <c r="S46" s="509"/>
      <c r="U46" s="526">
        <v>160</v>
      </c>
      <c r="V46" s="527">
        <v>69</v>
      </c>
      <c r="W46" s="528"/>
      <c r="X46" s="529">
        <v>22786</v>
      </c>
      <c r="Y46" s="528">
        <f t="shared" si="2"/>
        <v>60</v>
      </c>
      <c r="Z46" s="530"/>
      <c r="AA46" s="505" t="s">
        <v>1857</v>
      </c>
      <c r="AB46" s="505" t="str">
        <f>登记表!B238</f>
        <v>2021-12-27日；</v>
      </c>
      <c r="AC46" s="505" t="str">
        <f>登记表!K238</f>
        <v>yes，第6次</v>
      </c>
      <c r="AE46" s="570"/>
      <c r="AK46" s="572"/>
      <c r="AL46" s="574"/>
      <c r="AM46" s="574"/>
      <c r="AN46" s="574"/>
      <c r="AO46" s="574"/>
      <c r="AP46" s="574"/>
      <c r="AQ46" s="575"/>
    </row>
    <row r="47" spans="2:43">
      <c r="B47" s="543" t="str">
        <f>登记表!N250</f>
        <v>ZS1E-Z ID#000141</v>
      </c>
      <c r="D47" s="531"/>
      <c r="E47" s="523">
        <v>1</v>
      </c>
      <c r="G47" s="508">
        <v>312</v>
      </c>
      <c r="H47" s="508" t="s">
        <v>67</v>
      </c>
      <c r="I47" s="509">
        <v>245439</v>
      </c>
      <c r="J47" s="509" t="s">
        <v>1760</v>
      </c>
      <c r="L47" s="556"/>
      <c r="M47" s="509"/>
      <c r="N47" s="509"/>
      <c r="O47" s="509"/>
      <c r="P47" s="509"/>
      <c r="Q47" s="509"/>
      <c r="R47" s="509"/>
      <c r="S47" s="509"/>
      <c r="U47" s="526">
        <v>160</v>
      </c>
      <c r="V47" s="527">
        <v>69</v>
      </c>
      <c r="W47" s="528"/>
      <c r="X47" s="529">
        <v>22786</v>
      </c>
      <c r="Y47" s="528">
        <f t="shared" si="2"/>
        <v>60</v>
      </c>
      <c r="Z47" s="530"/>
      <c r="AA47" s="505" t="s">
        <v>1857</v>
      </c>
      <c r="AB47" s="505" t="str">
        <f>登记表!B250</f>
        <v>2021-12-28日；</v>
      </c>
      <c r="AC47" s="505" t="str">
        <f>登记表!K250</f>
        <v>yes，第7次</v>
      </c>
      <c r="AE47" s="570"/>
      <c r="AK47" s="572"/>
      <c r="AL47" s="574"/>
      <c r="AM47" s="574"/>
      <c r="AN47" s="574"/>
      <c r="AO47" s="574"/>
      <c r="AP47" s="574"/>
      <c r="AQ47" s="575"/>
    </row>
    <row r="48" spans="2:43">
      <c r="B48" s="543" t="str">
        <f>登记表!N252</f>
        <v>ZS1E-Z ID#000112</v>
      </c>
      <c r="D48" s="531"/>
      <c r="E48" s="523">
        <v>1</v>
      </c>
      <c r="G48" s="508">
        <v>312</v>
      </c>
      <c r="H48" s="508" t="s">
        <v>67</v>
      </c>
      <c r="I48" s="509">
        <v>245439</v>
      </c>
      <c r="J48" s="509" t="s">
        <v>1760</v>
      </c>
      <c r="L48" s="556"/>
      <c r="M48" s="509"/>
      <c r="N48" s="509"/>
      <c r="O48" s="509"/>
      <c r="P48" s="509"/>
      <c r="Q48" s="509"/>
      <c r="R48" s="509"/>
      <c r="S48" s="509"/>
      <c r="U48" s="526">
        <v>160</v>
      </c>
      <c r="V48" s="527">
        <v>69</v>
      </c>
      <c r="W48" s="528"/>
      <c r="X48" s="529">
        <v>22786</v>
      </c>
      <c r="Y48" s="528">
        <f t="shared" si="2"/>
        <v>60</v>
      </c>
      <c r="Z48" s="530"/>
      <c r="AA48" s="505" t="s">
        <v>1857</v>
      </c>
      <c r="AB48" s="505" t="str">
        <f>登记表!B252</f>
        <v>2021-12-29日；</v>
      </c>
      <c r="AC48" s="505" t="str">
        <f>登记表!K252</f>
        <v>yes，第8次</v>
      </c>
      <c r="AE48" s="570"/>
      <c r="AK48" s="572"/>
      <c r="AL48" s="574"/>
      <c r="AM48" s="574"/>
      <c r="AN48" s="574"/>
      <c r="AO48" s="574"/>
      <c r="AP48" s="574"/>
      <c r="AQ48" s="575"/>
    </row>
    <row r="49" spans="2:43">
      <c r="B49" s="543" t="str">
        <f>登记表!N261</f>
        <v>ZS1E-Z ID#000140</v>
      </c>
      <c r="D49" s="531"/>
      <c r="E49" s="523">
        <v>1</v>
      </c>
      <c r="G49" s="508">
        <v>312</v>
      </c>
      <c r="H49" s="508" t="s">
        <v>67</v>
      </c>
      <c r="I49" s="509">
        <v>245439</v>
      </c>
      <c r="J49" s="509" t="s">
        <v>1760</v>
      </c>
      <c r="L49" s="556"/>
      <c r="M49" s="509"/>
      <c r="N49" s="509"/>
      <c r="O49" s="509"/>
      <c r="P49" s="509"/>
      <c r="Q49" s="509"/>
      <c r="R49" s="509"/>
      <c r="S49" s="509"/>
      <c r="U49" s="526">
        <v>160</v>
      </c>
      <c r="V49" s="527">
        <v>69</v>
      </c>
      <c r="W49" s="528"/>
      <c r="X49" s="529">
        <v>22786</v>
      </c>
      <c r="Y49" s="528">
        <f t="shared" si="2"/>
        <v>60</v>
      </c>
      <c r="Z49" s="530"/>
      <c r="AA49" s="505" t="s">
        <v>1857</v>
      </c>
      <c r="AB49" s="505" t="str">
        <f>登记表!B261</f>
        <v>2021-12-30日；</v>
      </c>
      <c r="AC49" s="505" t="str">
        <f>登记表!K261</f>
        <v>yes，第9次</v>
      </c>
      <c r="AE49" s="570"/>
      <c r="AK49" s="572"/>
      <c r="AL49" s="574"/>
      <c r="AM49" s="574"/>
      <c r="AN49" s="574"/>
      <c r="AO49" s="574"/>
      <c r="AP49" s="574"/>
      <c r="AQ49" s="575"/>
    </row>
    <row r="50" spans="2:43">
      <c r="B50" s="543" t="str">
        <f>登记表!N266</f>
        <v>ZS1E-Z ID#000201</v>
      </c>
      <c r="D50" s="531"/>
      <c r="E50" s="523">
        <v>1</v>
      </c>
      <c r="G50" s="508">
        <v>312</v>
      </c>
      <c r="H50" s="508" t="s">
        <v>67</v>
      </c>
      <c r="I50" s="509">
        <v>245439</v>
      </c>
      <c r="J50" s="509" t="s">
        <v>1760</v>
      </c>
      <c r="L50" s="556"/>
      <c r="M50" s="509"/>
      <c r="N50" s="509"/>
      <c r="O50" s="509"/>
      <c r="P50" s="509"/>
      <c r="Q50" s="509"/>
      <c r="R50" s="509"/>
      <c r="S50" s="509"/>
      <c r="U50" s="526">
        <v>160</v>
      </c>
      <c r="V50" s="527">
        <v>69</v>
      </c>
      <c r="W50" s="528"/>
      <c r="X50" s="529">
        <v>22786</v>
      </c>
      <c r="Y50" s="528">
        <f t="shared" si="2"/>
        <v>60</v>
      </c>
      <c r="Z50" s="530"/>
      <c r="AA50" s="505" t="s">
        <v>1857</v>
      </c>
      <c r="AB50" s="505" t="str">
        <f>登记表!B266</f>
        <v>2021-12-31日；</v>
      </c>
      <c r="AC50" s="505" t="str">
        <f>登记表!K266</f>
        <v>yes，第10次</v>
      </c>
      <c r="AE50" s="570"/>
      <c r="AK50" s="572"/>
      <c r="AL50" s="574"/>
      <c r="AM50" s="574"/>
      <c r="AN50" s="574"/>
      <c r="AO50" s="574"/>
      <c r="AP50" s="574"/>
      <c r="AQ50" s="575"/>
    </row>
    <row r="51" spans="2:43">
      <c r="B51" s="543" t="str">
        <f>登记表!N274</f>
        <v>ZS1E-Z ID#000206</v>
      </c>
      <c r="D51" s="531"/>
      <c r="E51" s="523">
        <v>1</v>
      </c>
      <c r="G51" s="508">
        <v>312</v>
      </c>
      <c r="H51" s="508" t="s">
        <v>67</v>
      </c>
      <c r="I51" s="509">
        <v>245439</v>
      </c>
      <c r="J51" s="509" t="s">
        <v>1760</v>
      </c>
      <c r="L51" s="556"/>
      <c r="M51" s="509"/>
      <c r="N51" s="509"/>
      <c r="O51" s="509"/>
      <c r="P51" s="509"/>
      <c r="Q51" s="509"/>
      <c r="R51" s="509"/>
      <c r="S51" s="509"/>
      <c r="U51" s="526">
        <v>160</v>
      </c>
      <c r="V51" s="527">
        <v>69</v>
      </c>
      <c r="W51" s="528"/>
      <c r="X51" s="529">
        <v>22786</v>
      </c>
      <c r="Y51" s="528">
        <f t="shared" si="2"/>
        <v>60</v>
      </c>
      <c r="Z51" s="530"/>
      <c r="AA51" s="505" t="s">
        <v>1857</v>
      </c>
      <c r="AB51" s="505" t="str">
        <f>登记表!B274</f>
        <v>2022/1/1日</v>
      </c>
      <c r="AC51" s="505" t="str">
        <f>登记表!K274</f>
        <v>yes，第11次</v>
      </c>
      <c r="AE51" s="570"/>
      <c r="AK51" s="572"/>
      <c r="AL51" s="574"/>
      <c r="AM51" s="574"/>
      <c r="AN51" s="574"/>
      <c r="AO51" s="574"/>
      <c r="AP51" s="574"/>
      <c r="AQ51" s="575"/>
    </row>
    <row r="52" spans="2:43">
      <c r="B52" s="543" t="str">
        <f>登记表!N279</f>
        <v>ZS1E-Z ID#000210</v>
      </c>
      <c r="D52" s="531"/>
      <c r="E52" s="523">
        <v>1</v>
      </c>
      <c r="G52" s="508">
        <v>312</v>
      </c>
      <c r="H52" s="508" t="s">
        <v>67</v>
      </c>
      <c r="I52" s="509">
        <v>245439</v>
      </c>
      <c r="J52" s="509" t="s">
        <v>1760</v>
      </c>
      <c r="L52" s="556"/>
      <c r="M52" s="509"/>
      <c r="N52" s="509"/>
      <c r="O52" s="509"/>
      <c r="P52" s="509"/>
      <c r="Q52" s="509"/>
      <c r="R52" s="509"/>
      <c r="S52" s="509"/>
      <c r="U52" s="526">
        <v>160</v>
      </c>
      <c r="V52" s="527">
        <v>69</v>
      </c>
      <c r="W52" s="528"/>
      <c r="X52" s="529">
        <v>22786</v>
      </c>
      <c r="Y52" s="528">
        <f t="shared" si="2"/>
        <v>60</v>
      </c>
      <c r="Z52" s="530"/>
      <c r="AA52" s="505" t="s">
        <v>1857</v>
      </c>
      <c r="AB52" s="505" t="str">
        <f>登记表!B279</f>
        <v>2022/1/2日</v>
      </c>
      <c r="AC52" s="505" t="str">
        <f>登记表!K279</f>
        <v>yes，第12次</v>
      </c>
      <c r="AE52" s="570"/>
      <c r="AK52" s="572"/>
      <c r="AL52" s="574"/>
      <c r="AM52" s="574"/>
      <c r="AN52" s="574"/>
      <c r="AO52" s="574"/>
      <c r="AP52" s="574"/>
      <c r="AQ52" s="575"/>
    </row>
    <row r="53" spans="2:43">
      <c r="B53" s="543" t="str">
        <f>登记表!N286</f>
        <v>ZS1E-Z ID#000216</v>
      </c>
      <c r="D53" s="531"/>
      <c r="E53" s="523">
        <v>1</v>
      </c>
      <c r="G53" s="508">
        <v>312</v>
      </c>
      <c r="H53" s="508" t="s">
        <v>67</v>
      </c>
      <c r="I53" s="509">
        <v>245439</v>
      </c>
      <c r="J53" s="509" t="s">
        <v>1760</v>
      </c>
      <c r="L53" s="556"/>
      <c r="M53" s="509"/>
      <c r="N53" s="509"/>
      <c r="O53" s="509"/>
      <c r="P53" s="509"/>
      <c r="Q53" s="509"/>
      <c r="R53" s="509"/>
      <c r="S53" s="509"/>
      <c r="U53" s="526">
        <v>160</v>
      </c>
      <c r="V53" s="527">
        <v>69</v>
      </c>
      <c r="W53" s="528"/>
      <c r="X53" s="529">
        <v>22786</v>
      </c>
      <c r="Y53" s="528">
        <f t="shared" si="2"/>
        <v>60</v>
      </c>
      <c r="Z53" s="530"/>
      <c r="AA53" s="505" t="s">
        <v>1857</v>
      </c>
      <c r="AB53" s="505" t="str">
        <f>登记表!B286</f>
        <v>2022/1/3日</v>
      </c>
      <c r="AC53" s="505" t="str">
        <f>登记表!K286</f>
        <v>yes，第13次</v>
      </c>
      <c r="AE53" s="570"/>
      <c r="AK53" s="572"/>
      <c r="AL53" s="574"/>
      <c r="AM53" s="574"/>
      <c r="AN53" s="574"/>
      <c r="AO53" s="574"/>
      <c r="AP53" s="574"/>
      <c r="AQ53" s="575"/>
    </row>
    <row r="54" spans="2:43" ht="18">
      <c r="B54" s="543" t="str">
        <f>登记表!N310</f>
        <v>ZS1E-Z ID#000124</v>
      </c>
      <c r="D54" s="522">
        <v>1</v>
      </c>
      <c r="E54" s="523">
        <v>1</v>
      </c>
      <c r="G54" s="534">
        <v>125</v>
      </c>
      <c r="H54" s="534" t="s">
        <v>83</v>
      </c>
      <c r="I54" s="509">
        <f>患者住院序列!F49</f>
        <v>245468</v>
      </c>
      <c r="J54" s="509" t="s">
        <v>1760</v>
      </c>
      <c r="L54" s="556"/>
      <c r="M54" s="509"/>
      <c r="N54" s="509" t="s">
        <v>3027</v>
      </c>
      <c r="O54" s="509" t="s">
        <v>3028</v>
      </c>
      <c r="P54" s="509" t="s">
        <v>3049</v>
      </c>
      <c r="Q54" s="509">
        <v>1</v>
      </c>
      <c r="R54" s="509"/>
      <c r="S54" s="509"/>
      <c r="U54" s="526">
        <v>160</v>
      </c>
      <c r="V54" s="527">
        <v>61.5</v>
      </c>
      <c r="W54" s="528" t="s">
        <v>1872</v>
      </c>
      <c r="X54" s="529">
        <v>24086</v>
      </c>
      <c r="Y54" s="528">
        <f t="shared" ref="Y54:Y59" si="3">2021-1965+1</f>
        <v>57</v>
      </c>
      <c r="Z54" s="530" t="s">
        <v>1969</v>
      </c>
      <c r="AA54" s="505" t="s">
        <v>1857</v>
      </c>
      <c r="AB54" s="505" t="str">
        <f>登记表!B310</f>
        <v>2022/1/7日</v>
      </c>
      <c r="AC54" s="505" t="str">
        <f>登记表!K310</f>
        <v>yes，第1次</v>
      </c>
      <c r="AE54" s="570">
        <v>44567</v>
      </c>
      <c r="AF54" s="571" t="s">
        <v>3025</v>
      </c>
      <c r="AG54" s="571" t="s">
        <v>3025</v>
      </c>
      <c r="AH54" s="571" t="s">
        <v>3025</v>
      </c>
      <c r="AI54" s="571" t="s">
        <v>3025</v>
      </c>
      <c r="AJ54" s="571" t="s">
        <v>3025</v>
      </c>
      <c r="AK54" s="572" t="s">
        <v>3025</v>
      </c>
      <c r="AL54" s="573">
        <v>6.9</v>
      </c>
      <c r="AM54" s="573">
        <v>3.6</v>
      </c>
      <c r="AN54" s="573">
        <v>3.17</v>
      </c>
      <c r="AO54" s="573">
        <v>0.8</v>
      </c>
      <c r="AP54" s="573">
        <v>14.43</v>
      </c>
      <c r="AQ54" s="587">
        <v>26.11</v>
      </c>
    </row>
    <row r="55" spans="2:43">
      <c r="B55" s="543" t="str">
        <f>登记表!N316</f>
        <v>ZS1E-Z ID#000232</v>
      </c>
      <c r="D55" s="531"/>
      <c r="E55" s="523">
        <v>1</v>
      </c>
      <c r="G55" s="508">
        <v>125</v>
      </c>
      <c r="H55" s="508" t="s">
        <v>83</v>
      </c>
      <c r="I55" s="509">
        <v>245468</v>
      </c>
      <c r="J55" s="509" t="s">
        <v>1760</v>
      </c>
      <c r="L55" s="556"/>
      <c r="M55" s="509"/>
      <c r="N55" s="509"/>
      <c r="O55" s="509"/>
      <c r="P55" s="509"/>
      <c r="Q55" s="509"/>
      <c r="R55" s="509"/>
      <c r="S55" s="509"/>
      <c r="U55" s="526">
        <v>160</v>
      </c>
      <c r="V55" s="527">
        <v>61.5</v>
      </c>
      <c r="W55" s="528"/>
      <c r="X55" s="529">
        <v>24086</v>
      </c>
      <c r="Y55" s="528">
        <f t="shared" si="3"/>
        <v>57</v>
      </c>
      <c r="Z55" s="530"/>
      <c r="AA55" s="505" t="s">
        <v>1857</v>
      </c>
      <c r="AB55" s="505" t="str">
        <f>登记表!B316</f>
        <v>2022/1/8日</v>
      </c>
      <c r="AC55" s="505" t="str">
        <f>登记表!K316</f>
        <v>yes，第2次</v>
      </c>
      <c r="AE55" s="570"/>
      <c r="AK55" s="572"/>
      <c r="AL55" s="574"/>
      <c r="AM55" s="574"/>
      <c r="AN55" s="574"/>
      <c r="AO55" s="574"/>
      <c r="AP55" s="574"/>
      <c r="AQ55" s="575"/>
    </row>
    <row r="56" spans="2:43">
      <c r="B56" s="543" t="str">
        <f>登记表!N322</f>
        <v>ZS1E-Z ID#000230</v>
      </c>
      <c r="D56" s="531"/>
      <c r="E56" s="523">
        <v>1</v>
      </c>
      <c r="G56" s="508">
        <v>125</v>
      </c>
      <c r="H56" s="508" t="s">
        <v>83</v>
      </c>
      <c r="I56" s="509">
        <v>245468</v>
      </c>
      <c r="J56" s="509" t="s">
        <v>1760</v>
      </c>
      <c r="L56" s="556"/>
      <c r="M56" s="509"/>
      <c r="N56" s="509"/>
      <c r="O56" s="509"/>
      <c r="P56" s="509"/>
      <c r="Q56" s="509"/>
      <c r="R56" s="509"/>
      <c r="S56" s="509"/>
      <c r="U56" s="526">
        <v>160</v>
      </c>
      <c r="V56" s="527">
        <v>61.5</v>
      </c>
      <c r="W56" s="528"/>
      <c r="X56" s="529">
        <v>24086</v>
      </c>
      <c r="Y56" s="528">
        <f t="shared" si="3"/>
        <v>57</v>
      </c>
      <c r="Z56" s="530"/>
      <c r="AA56" s="505" t="s">
        <v>1857</v>
      </c>
      <c r="AB56" s="505" t="str">
        <f>登记表!B322</f>
        <v>2022/1/9日</v>
      </c>
      <c r="AC56" s="505" t="str">
        <f>登记表!K322</f>
        <v>yes，第3次</v>
      </c>
      <c r="AE56" s="570"/>
      <c r="AK56" s="572"/>
      <c r="AL56" s="574"/>
      <c r="AM56" s="574"/>
      <c r="AN56" s="574"/>
      <c r="AO56" s="574"/>
      <c r="AP56" s="574"/>
      <c r="AQ56" s="575"/>
    </row>
    <row r="57" spans="2:43">
      <c r="B57" s="543" t="str">
        <f>登记表!N340</f>
        <v>ZS1E-Z ID#000224</v>
      </c>
      <c r="D57" s="531"/>
      <c r="E57" s="523">
        <v>1</v>
      </c>
      <c r="G57" s="508">
        <v>125</v>
      </c>
      <c r="H57" s="508" t="s">
        <v>83</v>
      </c>
      <c r="I57" s="509">
        <v>245468</v>
      </c>
      <c r="J57" s="509" t="s">
        <v>1760</v>
      </c>
      <c r="L57" s="556"/>
      <c r="M57" s="509"/>
      <c r="N57" s="509"/>
      <c r="O57" s="509"/>
      <c r="P57" s="509"/>
      <c r="Q57" s="509"/>
      <c r="R57" s="509"/>
      <c r="S57" s="509"/>
      <c r="U57" s="526">
        <v>160</v>
      </c>
      <c r="V57" s="527">
        <v>61.5</v>
      </c>
      <c r="W57" s="528"/>
      <c r="X57" s="529">
        <v>24086</v>
      </c>
      <c r="Y57" s="528">
        <f t="shared" si="3"/>
        <v>57</v>
      </c>
      <c r="Z57" s="530"/>
      <c r="AA57" s="505" t="s">
        <v>1857</v>
      </c>
      <c r="AB57" s="505" t="str">
        <f>登记表!B340</f>
        <v>2021.1.10-下午14:00</v>
      </c>
      <c r="AC57" s="505" t="str">
        <f>登记表!K340</f>
        <v>yes，第4次</v>
      </c>
      <c r="AE57" s="570"/>
      <c r="AK57" s="572"/>
      <c r="AL57" s="574"/>
      <c r="AM57" s="574"/>
      <c r="AN57" s="574"/>
      <c r="AO57" s="574"/>
      <c r="AP57" s="574"/>
      <c r="AQ57" s="575"/>
    </row>
    <row r="58" spans="2:43">
      <c r="B58" s="543" t="str">
        <f>登记表!N346</f>
        <v>ZS1E-Z ID#000278</v>
      </c>
      <c r="D58" s="531"/>
      <c r="E58" s="523">
        <v>1</v>
      </c>
      <c r="G58" s="508">
        <v>125</v>
      </c>
      <c r="H58" s="508" t="s">
        <v>83</v>
      </c>
      <c r="I58" s="509">
        <v>245468</v>
      </c>
      <c r="J58" s="509" t="s">
        <v>1760</v>
      </c>
      <c r="L58" s="556"/>
      <c r="M58" s="509"/>
      <c r="N58" s="509"/>
      <c r="O58" s="509"/>
      <c r="P58" s="509"/>
      <c r="Q58" s="509"/>
      <c r="R58" s="509"/>
      <c r="S58" s="509"/>
      <c r="U58" s="526">
        <v>160</v>
      </c>
      <c r="V58" s="527">
        <v>61.5</v>
      </c>
      <c r="W58" s="528"/>
      <c r="X58" s="529">
        <v>24086</v>
      </c>
      <c r="Y58" s="528">
        <f t="shared" si="3"/>
        <v>57</v>
      </c>
      <c r="Z58" s="530"/>
      <c r="AA58" s="505" t="s">
        <v>1857</v>
      </c>
      <c r="AB58" s="505" t="str">
        <f>登记表!B346</f>
        <v>2022/1/11日</v>
      </c>
      <c r="AC58" s="505" t="str">
        <f>登记表!K346</f>
        <v>yes，第5次</v>
      </c>
      <c r="AE58" s="570"/>
      <c r="AK58" s="572"/>
      <c r="AL58" s="574"/>
      <c r="AM58" s="574"/>
      <c r="AN58" s="574"/>
      <c r="AO58" s="574"/>
      <c r="AP58" s="574"/>
      <c r="AQ58" s="575"/>
    </row>
    <row r="59" spans="2:43">
      <c r="B59" s="543" t="str">
        <f>登记表!N353</f>
        <v>ZS1E-Z ID#000300</v>
      </c>
      <c r="D59" s="531"/>
      <c r="E59" s="523">
        <v>1</v>
      </c>
      <c r="G59" s="508">
        <v>125</v>
      </c>
      <c r="H59" s="508" t="s">
        <v>83</v>
      </c>
      <c r="I59" s="509">
        <v>245468</v>
      </c>
      <c r="J59" s="509" t="s">
        <v>1760</v>
      </c>
      <c r="L59" s="556"/>
      <c r="M59" s="509"/>
      <c r="N59" s="509"/>
      <c r="O59" s="509"/>
      <c r="P59" s="509"/>
      <c r="Q59" s="509"/>
      <c r="R59" s="509"/>
      <c r="S59" s="509"/>
      <c r="U59" s="526">
        <v>160</v>
      </c>
      <c r="V59" s="527">
        <v>61.5</v>
      </c>
      <c r="W59" s="528"/>
      <c r="X59" s="529">
        <v>24086</v>
      </c>
      <c r="Y59" s="528">
        <f t="shared" si="3"/>
        <v>57</v>
      </c>
      <c r="Z59" s="530"/>
      <c r="AA59" s="505" t="s">
        <v>1857</v>
      </c>
      <c r="AB59" s="505" t="str">
        <f>登记表!B353</f>
        <v xml:space="preserve">2022-1-12， 16:05PM </v>
      </c>
      <c r="AC59" s="505" t="str">
        <f>登记表!K353</f>
        <v>yes，第6次</v>
      </c>
      <c r="AE59" s="570"/>
      <c r="AK59" s="572"/>
      <c r="AL59" s="574"/>
      <c r="AM59" s="574"/>
      <c r="AN59" s="574"/>
      <c r="AO59" s="574"/>
      <c r="AP59" s="574"/>
      <c r="AQ59" s="575"/>
    </row>
    <row r="60" spans="2:43" ht="32">
      <c r="B60" s="543" t="str">
        <f>登记表!N213</f>
        <v>ZS1E-Z ID#000186</v>
      </c>
      <c r="D60" s="522">
        <v>1</v>
      </c>
      <c r="E60" s="523">
        <v>1</v>
      </c>
      <c r="G60" s="534">
        <v>28</v>
      </c>
      <c r="H60" s="534" t="s">
        <v>69</v>
      </c>
      <c r="I60" s="509">
        <f>患者住院序列!F41</f>
        <v>245471</v>
      </c>
      <c r="J60" s="509" t="s">
        <v>1760</v>
      </c>
      <c r="L60" s="556"/>
      <c r="M60" s="509"/>
      <c r="N60" s="509" t="s">
        <v>3050</v>
      </c>
      <c r="O60" s="509" t="s">
        <v>3051</v>
      </c>
      <c r="P60" s="509" t="s">
        <v>3052</v>
      </c>
      <c r="Q60" s="509">
        <v>1</v>
      </c>
      <c r="R60" s="509"/>
      <c r="S60" s="509"/>
      <c r="U60" s="526">
        <v>160</v>
      </c>
      <c r="V60" s="527">
        <v>56</v>
      </c>
      <c r="W60" s="528" t="s">
        <v>1872</v>
      </c>
      <c r="X60" s="529">
        <v>27539</v>
      </c>
      <c r="Y60" s="528">
        <f t="shared" ref="Y60:Y82" si="4">2021-1975+1</f>
        <v>47</v>
      </c>
      <c r="Z60" s="530" t="s">
        <v>1969</v>
      </c>
      <c r="AA60" s="505" t="s">
        <v>1857</v>
      </c>
      <c r="AB60" s="505" t="str">
        <f>登记表!B213</f>
        <v>2021-12-223日，下午四点左右</v>
      </c>
      <c r="AC60" s="505" t="str">
        <f>登记表!K213</f>
        <v>yes，第1次</v>
      </c>
      <c r="AE60" s="570">
        <v>44552</v>
      </c>
      <c r="AF60" s="571" t="s">
        <v>3053</v>
      </c>
      <c r="AG60" s="571" t="s">
        <v>3053</v>
      </c>
      <c r="AH60" s="571" t="s">
        <v>3053</v>
      </c>
      <c r="AI60" s="571" t="s">
        <v>3053</v>
      </c>
      <c r="AJ60" s="571" t="s">
        <v>3053</v>
      </c>
      <c r="AK60" s="572" t="s">
        <v>3053</v>
      </c>
      <c r="AL60" s="573">
        <v>13.6</v>
      </c>
      <c r="AM60" s="573">
        <v>1.61</v>
      </c>
      <c r="AN60" s="573">
        <v>1.04</v>
      </c>
      <c r="AO60" s="573">
        <v>0.7</v>
      </c>
      <c r="AP60" s="573">
        <v>8.59</v>
      </c>
      <c r="AQ60" s="587">
        <v>31.11</v>
      </c>
    </row>
    <row r="61" spans="2:43" ht="32">
      <c r="B61" s="543" t="str">
        <f>登记表!N219</f>
        <v>ZS1E-Z ID#000189</v>
      </c>
      <c r="D61" s="531"/>
      <c r="E61" s="523">
        <v>1</v>
      </c>
      <c r="G61" s="508">
        <v>28</v>
      </c>
      <c r="H61" s="508" t="s">
        <v>69</v>
      </c>
      <c r="I61" s="509">
        <v>245471</v>
      </c>
      <c r="J61" s="509" t="s">
        <v>1760</v>
      </c>
      <c r="L61" s="556"/>
      <c r="M61" s="509"/>
      <c r="N61" s="509"/>
      <c r="O61" s="509"/>
      <c r="P61" s="509"/>
      <c r="Q61" s="509"/>
      <c r="R61" s="509"/>
      <c r="S61" s="509"/>
      <c r="U61" s="526">
        <v>160</v>
      </c>
      <c r="V61" s="527">
        <v>56</v>
      </c>
      <c r="W61" s="528"/>
      <c r="X61" s="529">
        <v>27539</v>
      </c>
      <c r="Y61" s="528">
        <f t="shared" si="4"/>
        <v>47</v>
      </c>
      <c r="Z61" s="530"/>
      <c r="AA61" s="505" t="s">
        <v>1857</v>
      </c>
      <c r="AB61" s="505" t="str">
        <f>登记表!B219</f>
        <v>2021-12-24日；下午三四点左右采样</v>
      </c>
      <c r="AC61" s="505" t="str">
        <f>登记表!K219</f>
        <v>yes，第2次</v>
      </c>
      <c r="AE61" s="570"/>
      <c r="AK61" s="572"/>
      <c r="AL61" s="574"/>
      <c r="AM61" s="574"/>
      <c r="AN61" s="574"/>
      <c r="AO61" s="574"/>
      <c r="AP61" s="574"/>
      <c r="AQ61" s="575"/>
    </row>
    <row r="62" spans="2:43" ht="32">
      <c r="B62" s="543" t="str">
        <f>登记表!N223</f>
        <v>ZS1E-Z ID#000192</v>
      </c>
      <c r="D62" s="531"/>
      <c r="E62" s="523">
        <v>1</v>
      </c>
      <c r="G62" s="508">
        <v>28</v>
      </c>
      <c r="H62" s="508" t="s">
        <v>69</v>
      </c>
      <c r="I62" s="509">
        <v>245471</v>
      </c>
      <c r="J62" s="509" t="s">
        <v>1760</v>
      </c>
      <c r="L62" s="556"/>
      <c r="M62" s="509"/>
      <c r="N62" s="509"/>
      <c r="O62" s="509"/>
      <c r="P62" s="509"/>
      <c r="Q62" s="509"/>
      <c r="R62" s="509"/>
      <c r="S62" s="509"/>
      <c r="U62" s="526">
        <v>160</v>
      </c>
      <c r="V62" s="527">
        <v>56</v>
      </c>
      <c r="W62" s="528"/>
      <c r="X62" s="529">
        <v>27539</v>
      </c>
      <c r="Y62" s="528">
        <f t="shared" si="4"/>
        <v>47</v>
      </c>
      <c r="Z62" s="530"/>
      <c r="AA62" s="505" t="s">
        <v>1857</v>
      </c>
      <c r="AB62" s="505" t="str">
        <f>登记表!B223</f>
        <v>2021-12-25日；下午三四点左右采样</v>
      </c>
      <c r="AC62" s="505" t="str">
        <f>登记表!K223</f>
        <v>yes，第3次</v>
      </c>
      <c r="AE62" s="570"/>
      <c r="AK62" s="572"/>
      <c r="AL62" s="574"/>
      <c r="AM62" s="574"/>
      <c r="AN62" s="574"/>
      <c r="AO62" s="574"/>
      <c r="AP62" s="574"/>
      <c r="AQ62" s="575"/>
    </row>
    <row r="63" spans="2:43">
      <c r="B63" s="543" t="str">
        <f>登记表!N230</f>
        <v>ZS1E-Z ID#000148</v>
      </c>
      <c r="D63" s="531"/>
      <c r="E63" s="523">
        <v>1</v>
      </c>
      <c r="G63" s="508">
        <v>28</v>
      </c>
      <c r="H63" s="508" t="s">
        <v>69</v>
      </c>
      <c r="I63" s="509">
        <v>245471</v>
      </c>
      <c r="J63" s="509" t="s">
        <v>1760</v>
      </c>
      <c r="L63" s="556"/>
      <c r="M63" s="509"/>
      <c r="N63" s="509"/>
      <c r="O63" s="509"/>
      <c r="P63" s="509"/>
      <c r="Q63" s="509"/>
      <c r="R63" s="509"/>
      <c r="S63" s="509"/>
      <c r="U63" s="526">
        <v>160</v>
      </c>
      <c r="V63" s="527">
        <v>56</v>
      </c>
      <c r="W63" s="528"/>
      <c r="X63" s="529">
        <v>27539</v>
      </c>
      <c r="Y63" s="528">
        <f t="shared" si="4"/>
        <v>47</v>
      </c>
      <c r="Z63" s="530"/>
      <c r="AA63" s="505" t="s">
        <v>1857</v>
      </c>
      <c r="AB63" s="505" t="str">
        <f>登记表!B230</f>
        <v>2021-12-26日；</v>
      </c>
      <c r="AC63" s="505" t="str">
        <f>登记表!K230</f>
        <v>yes，第4次</v>
      </c>
      <c r="AE63" s="570"/>
      <c r="AK63" s="572"/>
      <c r="AL63" s="574"/>
      <c r="AM63" s="574"/>
      <c r="AN63" s="574"/>
      <c r="AO63" s="574"/>
      <c r="AP63" s="574"/>
      <c r="AQ63" s="575"/>
    </row>
    <row r="64" spans="2:43">
      <c r="B64" s="543" t="str">
        <f>登记表!N237</f>
        <v>ZS1E-Z ID#000113</v>
      </c>
      <c r="D64" s="531"/>
      <c r="E64" s="523">
        <v>1</v>
      </c>
      <c r="G64" s="508">
        <v>28</v>
      </c>
      <c r="H64" s="508" t="s">
        <v>69</v>
      </c>
      <c r="I64" s="509">
        <v>245471</v>
      </c>
      <c r="J64" s="509" t="s">
        <v>1760</v>
      </c>
      <c r="L64" s="556"/>
      <c r="M64" s="509"/>
      <c r="N64" s="509"/>
      <c r="O64" s="509"/>
      <c r="P64" s="509"/>
      <c r="Q64" s="509"/>
      <c r="R64" s="509"/>
      <c r="S64" s="509"/>
      <c r="U64" s="526">
        <v>160</v>
      </c>
      <c r="V64" s="527">
        <v>56</v>
      </c>
      <c r="W64" s="528"/>
      <c r="X64" s="529">
        <v>27539</v>
      </c>
      <c r="Y64" s="528">
        <f t="shared" si="4"/>
        <v>47</v>
      </c>
      <c r="Z64" s="530"/>
      <c r="AA64" s="505" t="s">
        <v>1857</v>
      </c>
      <c r="AB64" s="505" t="str">
        <f>登记表!B237</f>
        <v>2021-12-27日；</v>
      </c>
      <c r="AC64" s="505" t="str">
        <f>登记表!K237</f>
        <v>yes，第5次</v>
      </c>
      <c r="AE64" s="570"/>
      <c r="AK64" s="572"/>
      <c r="AL64" s="574"/>
      <c r="AM64" s="574"/>
      <c r="AN64" s="574"/>
      <c r="AO64" s="574"/>
      <c r="AP64" s="574"/>
      <c r="AQ64" s="575"/>
    </row>
    <row r="65" spans="2:43">
      <c r="B65" s="543" t="str">
        <f>登记表!N254</f>
        <v>ZS1E-Z ID#000116</v>
      </c>
      <c r="D65" s="531"/>
      <c r="E65" s="523">
        <v>1</v>
      </c>
      <c r="G65" s="508">
        <v>28</v>
      </c>
      <c r="H65" s="508" t="s">
        <v>69</v>
      </c>
      <c r="I65" s="509">
        <v>245471</v>
      </c>
      <c r="J65" s="509" t="s">
        <v>1760</v>
      </c>
      <c r="L65" s="556"/>
      <c r="M65" s="509"/>
      <c r="N65" s="509"/>
      <c r="O65" s="509"/>
      <c r="P65" s="509"/>
      <c r="Q65" s="509"/>
      <c r="R65" s="509"/>
      <c r="S65" s="509"/>
      <c r="U65" s="526">
        <v>160</v>
      </c>
      <c r="V65" s="527">
        <v>56</v>
      </c>
      <c r="W65" s="528"/>
      <c r="X65" s="529">
        <v>27539</v>
      </c>
      <c r="Y65" s="528">
        <f t="shared" si="4"/>
        <v>47</v>
      </c>
      <c r="Z65" s="530"/>
      <c r="AA65" s="505" t="s">
        <v>1857</v>
      </c>
      <c r="AB65" s="505" t="str">
        <f>登记表!B254</f>
        <v>2021-12-29日；</v>
      </c>
      <c r="AC65" s="505" t="str">
        <f>登记表!K254</f>
        <v>yes，第6次</v>
      </c>
      <c r="AE65" s="570"/>
      <c r="AK65" s="572"/>
      <c r="AL65" s="574"/>
      <c r="AM65" s="574"/>
      <c r="AN65" s="574"/>
      <c r="AO65" s="574"/>
      <c r="AP65" s="574"/>
      <c r="AQ65" s="575"/>
    </row>
    <row r="66" spans="2:43" ht="32">
      <c r="B66" s="544" t="str">
        <f>'患者-门诊'!J15</f>
        <v>ZS1E-M ID#000084</v>
      </c>
      <c r="D66" s="522">
        <v>1</v>
      </c>
      <c r="E66" s="523">
        <v>1</v>
      </c>
      <c r="G66" s="524">
        <v>154</v>
      </c>
      <c r="H66" s="524" t="s">
        <v>73</v>
      </c>
      <c r="I66" s="546" t="str">
        <f>'患者-门诊'!G15</f>
        <v>YA00055927</v>
      </c>
      <c r="J66" s="509" t="s">
        <v>1760</v>
      </c>
      <c r="L66" s="556"/>
      <c r="M66" s="509"/>
      <c r="N66" s="509"/>
      <c r="O66" s="509"/>
      <c r="P66" s="509"/>
      <c r="Q66" s="509"/>
      <c r="R66" s="509"/>
      <c r="S66" s="509"/>
      <c r="U66" s="526">
        <v>150</v>
      </c>
      <c r="V66" s="527">
        <v>38</v>
      </c>
      <c r="W66" s="528"/>
      <c r="X66" s="529">
        <v>27753</v>
      </c>
      <c r="Y66" s="528">
        <f t="shared" si="4"/>
        <v>47</v>
      </c>
      <c r="Z66" s="530"/>
      <c r="AA66" s="558" t="s">
        <v>1859</v>
      </c>
      <c r="AB66" s="558" t="str">
        <f>'患者-门诊'!B15</f>
        <v>2021-12-6日， 10:40AM</v>
      </c>
      <c r="AC66" s="558" t="s">
        <v>1861</v>
      </c>
      <c r="AE66" s="591"/>
      <c r="AK66" s="572"/>
      <c r="AL66" s="574"/>
      <c r="AM66" s="574"/>
      <c r="AN66" s="574"/>
      <c r="AO66" s="574"/>
      <c r="AP66" s="574"/>
      <c r="AQ66" s="575"/>
    </row>
    <row r="67" spans="2:43" ht="18">
      <c r="B67" s="543" t="str">
        <f>登记表!N227</f>
        <v>ZS1E-Z ID#000196</v>
      </c>
      <c r="D67" s="531"/>
      <c r="E67" s="523">
        <v>1</v>
      </c>
      <c r="G67" s="524">
        <v>154</v>
      </c>
      <c r="H67" s="524" t="s">
        <v>73</v>
      </c>
      <c r="I67" s="525">
        <v>245539</v>
      </c>
      <c r="J67" s="509" t="s">
        <v>1760</v>
      </c>
      <c r="L67" s="555">
        <v>1</v>
      </c>
      <c r="M67" s="509"/>
      <c r="N67" s="509" t="s">
        <v>3027</v>
      </c>
      <c r="O67" s="509" t="s">
        <v>3022</v>
      </c>
      <c r="P67" s="509" t="s">
        <v>3023</v>
      </c>
      <c r="Q67" s="509">
        <v>1</v>
      </c>
      <c r="R67" s="509"/>
      <c r="S67" s="509"/>
      <c r="U67" s="526">
        <v>150</v>
      </c>
      <c r="V67" s="527">
        <v>38</v>
      </c>
      <c r="W67" s="528" t="s">
        <v>1872</v>
      </c>
      <c r="X67" s="529">
        <v>27753</v>
      </c>
      <c r="Y67" s="528">
        <f t="shared" si="4"/>
        <v>47</v>
      </c>
      <c r="Z67" s="530" t="s">
        <v>1969</v>
      </c>
      <c r="AA67" s="505" t="s">
        <v>1857</v>
      </c>
      <c r="AB67" s="505" t="str">
        <f>登记表!B227</f>
        <v>2021-12-26日；</v>
      </c>
      <c r="AC67" s="505" t="s">
        <v>152</v>
      </c>
      <c r="AE67" s="570">
        <v>44555</v>
      </c>
      <c r="AF67" s="571" t="s">
        <v>3025</v>
      </c>
      <c r="AG67" s="571" t="s">
        <v>3025</v>
      </c>
      <c r="AH67" s="571" t="s">
        <v>3025</v>
      </c>
      <c r="AI67" s="571" t="s">
        <v>3025</v>
      </c>
      <c r="AJ67" s="571" t="s">
        <v>3025</v>
      </c>
      <c r="AK67" s="572" t="s">
        <v>3025</v>
      </c>
      <c r="AL67" s="573">
        <v>4.3</v>
      </c>
      <c r="AM67" s="573">
        <v>2.34</v>
      </c>
      <c r="AN67" s="573">
        <v>1.62</v>
      </c>
      <c r="AO67" s="573">
        <v>0.5</v>
      </c>
      <c r="AP67" s="573">
        <v>10.45</v>
      </c>
      <c r="AQ67" s="587">
        <v>24.89</v>
      </c>
    </row>
    <row r="68" spans="2:43">
      <c r="B68" s="543" t="str">
        <f>登记表!N235</f>
        <v>ZS1E-Z ID#000147</v>
      </c>
      <c r="D68" s="531"/>
      <c r="E68" s="523">
        <v>1</v>
      </c>
      <c r="G68" s="532">
        <v>154</v>
      </c>
      <c r="H68" s="532" t="s">
        <v>73</v>
      </c>
      <c r="I68" s="525">
        <v>245539</v>
      </c>
      <c r="J68" s="509" t="s">
        <v>1760</v>
      </c>
      <c r="L68" s="556"/>
      <c r="M68" s="509"/>
      <c r="N68" s="509"/>
      <c r="O68" s="509"/>
      <c r="P68" s="509"/>
      <c r="Q68" s="509"/>
      <c r="R68" s="509"/>
      <c r="S68" s="509"/>
      <c r="U68" s="526">
        <v>150</v>
      </c>
      <c r="V68" s="527">
        <v>38</v>
      </c>
      <c r="W68" s="528"/>
      <c r="X68" s="529">
        <v>27753</v>
      </c>
      <c r="Y68" s="528">
        <f t="shared" si="4"/>
        <v>47</v>
      </c>
      <c r="Z68" s="530"/>
      <c r="AA68" s="505" t="s">
        <v>1857</v>
      </c>
      <c r="AB68" s="505" t="str">
        <f>登记表!B235</f>
        <v>2021-12-27日；</v>
      </c>
      <c r="AC68" s="505" t="s">
        <v>152</v>
      </c>
      <c r="AE68" s="570"/>
      <c r="AK68" s="572"/>
      <c r="AL68" s="574"/>
      <c r="AM68" s="574"/>
      <c r="AN68" s="574"/>
      <c r="AO68" s="574"/>
      <c r="AP68" s="574"/>
      <c r="AQ68" s="575"/>
    </row>
    <row r="69" spans="2:43">
      <c r="B69" s="543" t="str">
        <f>登记表!N249</f>
        <v>ZS1E-Z ID#000142</v>
      </c>
      <c r="D69" s="531"/>
      <c r="E69" s="523">
        <v>1</v>
      </c>
      <c r="G69" s="532">
        <v>154</v>
      </c>
      <c r="H69" s="532" t="s">
        <v>73</v>
      </c>
      <c r="I69" s="525">
        <v>245539</v>
      </c>
      <c r="J69" s="509" t="s">
        <v>1760</v>
      </c>
      <c r="L69" s="556"/>
      <c r="M69" s="509"/>
      <c r="N69" s="509"/>
      <c r="O69" s="509"/>
      <c r="P69" s="509"/>
      <c r="Q69" s="509"/>
      <c r="R69" s="509"/>
      <c r="S69" s="509"/>
      <c r="U69" s="526">
        <v>150</v>
      </c>
      <c r="V69" s="527">
        <v>38</v>
      </c>
      <c r="W69" s="528"/>
      <c r="X69" s="529">
        <v>27753</v>
      </c>
      <c r="Y69" s="528">
        <f t="shared" si="4"/>
        <v>47</v>
      </c>
      <c r="Z69" s="530"/>
      <c r="AA69" s="505" t="s">
        <v>1857</v>
      </c>
      <c r="AB69" s="505" t="str">
        <f>登记表!B249</f>
        <v>2021-12-28日；</v>
      </c>
      <c r="AC69" s="505" t="s">
        <v>152</v>
      </c>
      <c r="AE69" s="570"/>
      <c r="AK69" s="572"/>
      <c r="AL69" s="574"/>
      <c r="AM69" s="574"/>
      <c r="AN69" s="574"/>
      <c r="AO69" s="574"/>
      <c r="AP69" s="574"/>
      <c r="AQ69" s="575"/>
    </row>
    <row r="70" spans="2:43">
      <c r="B70" s="543" t="str">
        <f>登记表!N255</f>
        <v>ZS1E-Z ID#000115</v>
      </c>
      <c r="D70" s="531"/>
      <c r="E70" s="523">
        <v>1</v>
      </c>
      <c r="G70" s="532">
        <v>154</v>
      </c>
      <c r="H70" s="532" t="s">
        <v>73</v>
      </c>
      <c r="I70" s="525">
        <v>245539</v>
      </c>
      <c r="J70" s="509" t="s">
        <v>1760</v>
      </c>
      <c r="L70" s="556"/>
      <c r="M70" s="509"/>
      <c r="N70" s="509"/>
      <c r="O70" s="509"/>
      <c r="P70" s="509"/>
      <c r="Q70" s="509"/>
      <c r="R70" s="509"/>
      <c r="S70" s="509"/>
      <c r="U70" s="526">
        <v>150</v>
      </c>
      <c r="V70" s="527">
        <v>38</v>
      </c>
      <c r="W70" s="528"/>
      <c r="X70" s="529">
        <v>27753</v>
      </c>
      <c r="Y70" s="528">
        <f t="shared" si="4"/>
        <v>47</v>
      </c>
      <c r="Z70" s="530"/>
      <c r="AA70" s="505" t="s">
        <v>1857</v>
      </c>
      <c r="AB70" s="505" t="str">
        <f>登记表!B255</f>
        <v>2021-12-29日；</v>
      </c>
      <c r="AC70" s="505" t="s">
        <v>152</v>
      </c>
      <c r="AE70" s="570"/>
      <c r="AK70" s="572"/>
      <c r="AL70" s="574"/>
      <c r="AM70" s="574"/>
      <c r="AN70" s="574"/>
      <c r="AO70" s="574"/>
      <c r="AP70" s="574"/>
      <c r="AQ70" s="575"/>
    </row>
    <row r="71" spans="2:43">
      <c r="B71" s="543" t="str">
        <f>登记表!N262</f>
        <v>ZS1E-Z ID#000139</v>
      </c>
      <c r="D71" s="531"/>
      <c r="E71" s="523">
        <v>1</v>
      </c>
      <c r="G71" s="532">
        <v>154</v>
      </c>
      <c r="H71" s="532" t="s">
        <v>73</v>
      </c>
      <c r="I71" s="525">
        <v>245539</v>
      </c>
      <c r="J71" s="509" t="s">
        <v>1760</v>
      </c>
      <c r="L71" s="556"/>
      <c r="M71" s="509"/>
      <c r="N71" s="509"/>
      <c r="O71" s="509"/>
      <c r="P71" s="509"/>
      <c r="Q71" s="509"/>
      <c r="R71" s="509"/>
      <c r="S71" s="509"/>
      <c r="U71" s="526">
        <v>150</v>
      </c>
      <c r="V71" s="527">
        <v>38</v>
      </c>
      <c r="W71" s="528"/>
      <c r="X71" s="529">
        <v>27753</v>
      </c>
      <c r="Y71" s="528">
        <f t="shared" si="4"/>
        <v>47</v>
      </c>
      <c r="Z71" s="530"/>
      <c r="AA71" s="505" t="s">
        <v>1857</v>
      </c>
      <c r="AB71" s="505" t="str">
        <f>登记表!B262</f>
        <v>2021-12-30日；</v>
      </c>
      <c r="AC71" s="505" t="s">
        <v>152</v>
      </c>
      <c r="AE71" s="570"/>
      <c r="AK71" s="572"/>
      <c r="AL71" s="574"/>
      <c r="AM71" s="574"/>
      <c r="AN71" s="574"/>
      <c r="AO71" s="574"/>
      <c r="AP71" s="574"/>
      <c r="AQ71" s="575"/>
    </row>
    <row r="72" spans="2:43">
      <c r="B72" s="543" t="str">
        <f>登记表!N267</f>
        <v>ZS1E-Z ID#000233</v>
      </c>
      <c r="D72" s="531"/>
      <c r="E72" s="523">
        <v>1</v>
      </c>
      <c r="G72" s="532">
        <v>154</v>
      </c>
      <c r="H72" s="532" t="s">
        <v>73</v>
      </c>
      <c r="I72" s="525">
        <v>245539</v>
      </c>
      <c r="J72" s="509" t="s">
        <v>1760</v>
      </c>
      <c r="L72" s="556"/>
      <c r="M72" s="509"/>
      <c r="N72" s="509"/>
      <c r="O72" s="509"/>
      <c r="P72" s="509"/>
      <c r="Q72" s="509"/>
      <c r="R72" s="509"/>
      <c r="S72" s="509"/>
      <c r="U72" s="526">
        <v>150</v>
      </c>
      <c r="V72" s="527">
        <v>38</v>
      </c>
      <c r="W72" s="528"/>
      <c r="X72" s="529">
        <v>27753</v>
      </c>
      <c r="Y72" s="528">
        <f t="shared" si="4"/>
        <v>47</v>
      </c>
      <c r="Z72" s="530"/>
      <c r="AA72" s="505" t="s">
        <v>1857</v>
      </c>
      <c r="AB72" s="505" t="str">
        <f>登记表!B267</f>
        <v>2021-12-31日；</v>
      </c>
      <c r="AC72" s="505" t="s">
        <v>152</v>
      </c>
      <c r="AE72" s="570"/>
      <c r="AK72" s="572"/>
      <c r="AL72" s="574"/>
      <c r="AM72" s="574"/>
      <c r="AN72" s="574"/>
      <c r="AO72" s="574"/>
      <c r="AP72" s="574"/>
      <c r="AQ72" s="575"/>
    </row>
    <row r="73" spans="2:43">
      <c r="B73" s="543" t="str">
        <f>登记表!N273</f>
        <v>ZS1E-Z ID#000204</v>
      </c>
      <c r="D73" s="531"/>
      <c r="E73" s="523">
        <v>1</v>
      </c>
      <c r="G73" s="532">
        <v>154</v>
      </c>
      <c r="H73" s="532" t="s">
        <v>73</v>
      </c>
      <c r="I73" s="525">
        <v>245539</v>
      </c>
      <c r="J73" s="509" t="s">
        <v>1760</v>
      </c>
      <c r="L73" s="556"/>
      <c r="M73" s="509"/>
      <c r="N73" s="509"/>
      <c r="O73" s="509"/>
      <c r="P73" s="509"/>
      <c r="Q73" s="509"/>
      <c r="R73" s="509"/>
      <c r="S73" s="509"/>
      <c r="U73" s="526">
        <v>150</v>
      </c>
      <c r="V73" s="527">
        <v>38</v>
      </c>
      <c r="W73" s="528"/>
      <c r="X73" s="529">
        <v>27753</v>
      </c>
      <c r="Y73" s="528">
        <f t="shared" si="4"/>
        <v>47</v>
      </c>
      <c r="Z73" s="530"/>
      <c r="AA73" s="505" t="s">
        <v>1857</v>
      </c>
      <c r="AB73" s="505" t="str">
        <f>登记表!B273</f>
        <v>2022/1/1日</v>
      </c>
      <c r="AC73" s="505" t="s">
        <v>152</v>
      </c>
      <c r="AE73" s="570"/>
      <c r="AK73" s="572"/>
      <c r="AL73" s="574"/>
      <c r="AM73" s="574"/>
      <c r="AN73" s="574"/>
      <c r="AO73" s="574"/>
      <c r="AP73" s="574"/>
      <c r="AQ73" s="575"/>
    </row>
    <row r="74" spans="2:43">
      <c r="B74" s="543" t="str">
        <f>登记表!N278</f>
        <v>ZS1E-Z ID#000209</v>
      </c>
      <c r="D74" s="531"/>
      <c r="E74" s="523">
        <v>1</v>
      </c>
      <c r="G74" s="532">
        <v>154</v>
      </c>
      <c r="H74" s="532" t="s">
        <v>73</v>
      </c>
      <c r="I74" s="525">
        <v>245539</v>
      </c>
      <c r="J74" s="509" t="s">
        <v>1760</v>
      </c>
      <c r="L74" s="556"/>
      <c r="M74" s="509"/>
      <c r="N74" s="509"/>
      <c r="O74" s="509"/>
      <c r="P74" s="509"/>
      <c r="Q74" s="509"/>
      <c r="R74" s="509"/>
      <c r="S74" s="509"/>
      <c r="U74" s="526">
        <v>150</v>
      </c>
      <c r="V74" s="527">
        <v>38</v>
      </c>
      <c r="W74" s="528"/>
      <c r="X74" s="529">
        <v>27753</v>
      </c>
      <c r="Y74" s="528">
        <f t="shared" si="4"/>
        <v>47</v>
      </c>
      <c r="Z74" s="530"/>
      <c r="AA74" s="505" t="s">
        <v>1857</v>
      </c>
      <c r="AB74" s="505" t="str">
        <f>登记表!B278</f>
        <v>2022/1/2日</v>
      </c>
      <c r="AC74" s="505" t="s">
        <v>152</v>
      </c>
      <c r="AE74" s="570"/>
      <c r="AK74" s="572"/>
      <c r="AL74" s="574"/>
      <c r="AM74" s="574"/>
      <c r="AN74" s="574"/>
      <c r="AO74" s="574"/>
      <c r="AP74" s="574"/>
      <c r="AQ74" s="575"/>
    </row>
    <row r="75" spans="2:43">
      <c r="B75" s="543" t="str">
        <f>登记表!N285</f>
        <v>ZS1E-Z ID#000217</v>
      </c>
      <c r="D75" s="531"/>
      <c r="E75" s="523">
        <v>1</v>
      </c>
      <c r="G75" s="532">
        <v>154</v>
      </c>
      <c r="H75" s="532" t="s">
        <v>73</v>
      </c>
      <c r="I75" s="525">
        <v>245539</v>
      </c>
      <c r="J75" s="509" t="s">
        <v>1760</v>
      </c>
      <c r="L75" s="556"/>
      <c r="M75" s="509"/>
      <c r="N75" s="509"/>
      <c r="O75" s="509"/>
      <c r="P75" s="509"/>
      <c r="Q75" s="509"/>
      <c r="R75" s="509"/>
      <c r="S75" s="509"/>
      <c r="U75" s="526">
        <v>150</v>
      </c>
      <c r="V75" s="527">
        <v>38</v>
      </c>
      <c r="W75" s="528"/>
      <c r="X75" s="529">
        <v>27753</v>
      </c>
      <c r="Y75" s="528">
        <f t="shared" si="4"/>
        <v>47</v>
      </c>
      <c r="Z75" s="530"/>
      <c r="AA75" s="505" t="s">
        <v>1857</v>
      </c>
      <c r="AB75" s="505" t="str">
        <f>登记表!B285</f>
        <v>2022/1/3日</v>
      </c>
      <c r="AC75" s="505" t="s">
        <v>152</v>
      </c>
      <c r="AE75" s="570"/>
      <c r="AK75" s="572"/>
      <c r="AL75" s="574"/>
      <c r="AM75" s="574"/>
      <c r="AN75" s="574"/>
      <c r="AO75" s="574"/>
      <c r="AP75" s="574"/>
      <c r="AQ75" s="575"/>
    </row>
    <row r="76" spans="2:43">
      <c r="B76" s="543" t="str">
        <f>登记表!N290</f>
        <v>ZS1E-Z ID#000136</v>
      </c>
      <c r="D76" s="531"/>
      <c r="E76" s="523">
        <v>1</v>
      </c>
      <c r="G76" s="532">
        <v>154</v>
      </c>
      <c r="H76" s="532" t="s">
        <v>73</v>
      </c>
      <c r="I76" s="525">
        <v>245539</v>
      </c>
      <c r="J76" s="509" t="s">
        <v>1760</v>
      </c>
      <c r="L76" s="556"/>
      <c r="M76" s="509"/>
      <c r="N76" s="509"/>
      <c r="O76" s="509"/>
      <c r="P76" s="509"/>
      <c r="Q76" s="509"/>
      <c r="R76" s="509"/>
      <c r="S76" s="509"/>
      <c r="U76" s="526">
        <v>150</v>
      </c>
      <c r="V76" s="527">
        <v>38</v>
      </c>
      <c r="W76" s="528"/>
      <c r="X76" s="529">
        <v>27753</v>
      </c>
      <c r="Y76" s="528">
        <f t="shared" si="4"/>
        <v>47</v>
      </c>
      <c r="Z76" s="530"/>
      <c r="AA76" s="505" t="s">
        <v>1857</v>
      </c>
      <c r="AB76" s="505" t="str">
        <f>登记表!B290</f>
        <v>2022/1/4日</v>
      </c>
      <c r="AC76" s="505" t="s">
        <v>152</v>
      </c>
      <c r="AE76" s="570"/>
      <c r="AK76" s="572"/>
      <c r="AL76" s="574"/>
      <c r="AM76" s="574"/>
      <c r="AN76" s="574"/>
      <c r="AO76" s="574"/>
      <c r="AP76" s="574"/>
      <c r="AQ76" s="575"/>
    </row>
    <row r="77" spans="2:43">
      <c r="B77" s="543" t="str">
        <f>登记表!N295</f>
        <v>ZS1E-M ID#000095</v>
      </c>
      <c r="D77" s="531"/>
      <c r="E77" s="523">
        <v>1</v>
      </c>
      <c r="G77" s="532">
        <v>154</v>
      </c>
      <c r="H77" s="532" t="s">
        <v>73</v>
      </c>
      <c r="I77" s="525">
        <v>245539</v>
      </c>
      <c r="J77" s="509" t="s">
        <v>1760</v>
      </c>
      <c r="L77" s="556"/>
      <c r="M77" s="509"/>
      <c r="N77" s="509"/>
      <c r="O77" s="509"/>
      <c r="P77" s="509"/>
      <c r="Q77" s="509"/>
      <c r="R77" s="509"/>
      <c r="S77" s="509"/>
      <c r="U77" s="526">
        <v>150</v>
      </c>
      <c r="V77" s="527">
        <v>38</v>
      </c>
      <c r="W77" s="528"/>
      <c r="X77" s="529">
        <v>27753</v>
      </c>
      <c r="Y77" s="528">
        <f t="shared" si="4"/>
        <v>47</v>
      </c>
      <c r="Z77" s="530"/>
      <c r="AA77" s="505" t="s">
        <v>1857</v>
      </c>
      <c r="AB77" s="505" t="str">
        <f>登记表!B295</f>
        <v>2022/1/5日</v>
      </c>
      <c r="AC77" s="505" t="s">
        <v>152</v>
      </c>
      <c r="AE77" s="570"/>
      <c r="AK77" s="572"/>
      <c r="AL77" s="574"/>
      <c r="AM77" s="574"/>
      <c r="AN77" s="574"/>
      <c r="AO77" s="574"/>
      <c r="AP77" s="574"/>
      <c r="AQ77" s="575"/>
    </row>
    <row r="78" spans="2:43">
      <c r="B78" s="543" t="str">
        <f>登记表!N300</f>
        <v>ZS1E-Z ID#000133</v>
      </c>
      <c r="D78" s="531"/>
      <c r="E78" s="523">
        <v>1</v>
      </c>
      <c r="G78" s="532">
        <v>154</v>
      </c>
      <c r="H78" s="532" t="s">
        <v>73</v>
      </c>
      <c r="I78" s="525">
        <v>245539</v>
      </c>
      <c r="J78" s="509" t="s">
        <v>1760</v>
      </c>
      <c r="L78" s="556"/>
      <c r="M78" s="509"/>
      <c r="N78" s="509"/>
      <c r="O78" s="509"/>
      <c r="P78" s="509"/>
      <c r="Q78" s="509"/>
      <c r="R78" s="509"/>
      <c r="S78" s="509"/>
      <c r="U78" s="526">
        <v>150</v>
      </c>
      <c r="V78" s="527">
        <v>38</v>
      </c>
      <c r="W78" s="528"/>
      <c r="X78" s="529">
        <v>27753</v>
      </c>
      <c r="Y78" s="528">
        <f t="shared" si="4"/>
        <v>47</v>
      </c>
      <c r="Z78" s="530"/>
      <c r="AA78" s="505" t="s">
        <v>1857</v>
      </c>
      <c r="AB78" s="505" t="str">
        <f>登记表!B300</f>
        <v>2022/1/6日</v>
      </c>
      <c r="AC78" s="505" t="s">
        <v>152</v>
      </c>
      <c r="AE78" s="570"/>
      <c r="AK78" s="572"/>
      <c r="AL78" s="574"/>
      <c r="AM78" s="574"/>
      <c r="AN78" s="574"/>
      <c r="AO78" s="574"/>
      <c r="AP78" s="574"/>
      <c r="AQ78" s="575"/>
    </row>
    <row r="79" spans="2:43">
      <c r="B79" s="543" t="str">
        <f>登记表!N307</f>
        <v>ZS1E-Z ID#000126</v>
      </c>
      <c r="D79" s="531"/>
      <c r="E79" s="523">
        <v>1</v>
      </c>
      <c r="G79" s="532">
        <v>154</v>
      </c>
      <c r="H79" s="532" t="s">
        <v>73</v>
      </c>
      <c r="I79" s="525">
        <v>245539</v>
      </c>
      <c r="J79" s="509" t="s">
        <v>1760</v>
      </c>
      <c r="L79" s="556"/>
      <c r="M79" s="509"/>
      <c r="N79" s="509"/>
      <c r="O79" s="509"/>
      <c r="P79" s="509"/>
      <c r="Q79" s="509"/>
      <c r="R79" s="509"/>
      <c r="S79" s="509"/>
      <c r="U79" s="526">
        <v>150</v>
      </c>
      <c r="V79" s="527">
        <v>38</v>
      </c>
      <c r="W79" s="528"/>
      <c r="X79" s="529">
        <v>27753</v>
      </c>
      <c r="Y79" s="528">
        <f t="shared" si="4"/>
        <v>47</v>
      </c>
      <c r="Z79" s="530"/>
      <c r="AA79" s="505" t="s">
        <v>1857</v>
      </c>
      <c r="AB79" s="505" t="str">
        <f>登记表!B307</f>
        <v>2022/1/7日</v>
      </c>
      <c r="AC79" s="505" t="s">
        <v>152</v>
      </c>
      <c r="AE79" s="570"/>
      <c r="AK79" s="572"/>
      <c r="AL79" s="574"/>
      <c r="AM79" s="574"/>
      <c r="AN79" s="574"/>
      <c r="AO79" s="574"/>
      <c r="AP79" s="574"/>
      <c r="AQ79" s="575"/>
    </row>
    <row r="80" spans="2:43">
      <c r="B80" s="543" t="str">
        <f>登记表!N314</f>
        <v>ZS1E-Z ID#000227</v>
      </c>
      <c r="D80" s="531"/>
      <c r="E80" s="523">
        <v>1</v>
      </c>
      <c r="G80" s="532">
        <v>154</v>
      </c>
      <c r="H80" s="532" t="s">
        <v>73</v>
      </c>
      <c r="I80" s="525">
        <v>245539</v>
      </c>
      <c r="J80" s="509" t="s">
        <v>1760</v>
      </c>
      <c r="L80" s="556"/>
      <c r="M80" s="509"/>
      <c r="N80" s="509"/>
      <c r="O80" s="509"/>
      <c r="P80" s="509"/>
      <c r="Q80" s="509"/>
      <c r="R80" s="509"/>
      <c r="S80" s="509"/>
      <c r="U80" s="526">
        <v>150</v>
      </c>
      <c r="V80" s="527">
        <v>38</v>
      </c>
      <c r="W80" s="528"/>
      <c r="X80" s="529">
        <v>27753</v>
      </c>
      <c r="Y80" s="528">
        <f t="shared" si="4"/>
        <v>47</v>
      </c>
      <c r="Z80" s="530"/>
      <c r="AA80" s="505" t="s">
        <v>1857</v>
      </c>
      <c r="AB80" s="505" t="str">
        <f>登记表!B314</f>
        <v>2022/1/8日</v>
      </c>
      <c r="AC80" s="505" t="s">
        <v>152</v>
      </c>
      <c r="AE80" s="570"/>
      <c r="AK80" s="572"/>
      <c r="AL80" s="574"/>
      <c r="AM80" s="574"/>
      <c r="AN80" s="574"/>
      <c r="AO80" s="574"/>
      <c r="AP80" s="574"/>
      <c r="AQ80" s="575"/>
    </row>
    <row r="81" spans="2:43">
      <c r="B81" s="543" t="str">
        <f>登记表!N323</f>
        <v>ZS1E-Z ID#000241</v>
      </c>
      <c r="D81" s="531"/>
      <c r="E81" s="523">
        <v>1</v>
      </c>
      <c r="G81" s="532">
        <v>154</v>
      </c>
      <c r="H81" s="532" t="s">
        <v>73</v>
      </c>
      <c r="I81" s="525">
        <v>245539</v>
      </c>
      <c r="J81" s="509" t="s">
        <v>1760</v>
      </c>
      <c r="L81" s="556"/>
      <c r="M81" s="509"/>
      <c r="N81" s="509"/>
      <c r="O81" s="509"/>
      <c r="P81" s="509"/>
      <c r="Q81" s="509"/>
      <c r="R81" s="509"/>
      <c r="S81" s="509"/>
      <c r="U81" s="526">
        <v>150</v>
      </c>
      <c r="V81" s="527">
        <v>38</v>
      </c>
      <c r="W81" s="528"/>
      <c r="X81" s="529">
        <v>27753</v>
      </c>
      <c r="Y81" s="528">
        <f t="shared" si="4"/>
        <v>47</v>
      </c>
      <c r="Z81" s="530"/>
      <c r="AA81" s="505" t="s">
        <v>1857</v>
      </c>
      <c r="AB81" s="505" t="str">
        <f>登记表!B323</f>
        <v>2022/1/9日</v>
      </c>
      <c r="AC81" s="505" t="s">
        <v>152</v>
      </c>
      <c r="AE81" s="570"/>
      <c r="AK81" s="572"/>
      <c r="AL81" s="574"/>
      <c r="AM81" s="574"/>
      <c r="AN81" s="574"/>
      <c r="AO81" s="574"/>
      <c r="AP81" s="574"/>
      <c r="AQ81" s="575"/>
    </row>
    <row r="82" spans="2:43">
      <c r="B82" s="543" t="str">
        <f>登记表!N336</f>
        <v>ZS1E-Z ID#000221</v>
      </c>
      <c r="D82" s="531"/>
      <c r="E82" s="523">
        <v>1</v>
      </c>
      <c r="G82" s="532">
        <v>154</v>
      </c>
      <c r="H82" s="532" t="s">
        <v>73</v>
      </c>
      <c r="I82" s="525">
        <v>245539</v>
      </c>
      <c r="J82" s="509" t="s">
        <v>1760</v>
      </c>
      <c r="L82" s="556"/>
      <c r="M82" s="509"/>
      <c r="N82" s="509"/>
      <c r="O82" s="509"/>
      <c r="P82" s="509"/>
      <c r="Q82" s="509"/>
      <c r="R82" s="509"/>
      <c r="S82" s="509"/>
      <c r="U82" s="526">
        <v>150</v>
      </c>
      <c r="V82" s="527">
        <v>38</v>
      </c>
      <c r="W82" s="528"/>
      <c r="X82" s="529">
        <v>27753</v>
      </c>
      <c r="Y82" s="528">
        <f t="shared" si="4"/>
        <v>47</v>
      </c>
      <c r="Z82" s="530"/>
      <c r="AA82" s="505" t="s">
        <v>1857</v>
      </c>
      <c r="AB82" s="505" t="str">
        <f>登记表!B336</f>
        <v>2021.1.10-上午10:46</v>
      </c>
      <c r="AC82" s="505" t="s">
        <v>152</v>
      </c>
      <c r="AE82" s="570"/>
      <c r="AK82" s="572"/>
      <c r="AL82" s="574"/>
      <c r="AM82" s="574"/>
      <c r="AN82" s="574"/>
      <c r="AO82" s="574"/>
      <c r="AP82" s="574"/>
      <c r="AQ82" s="575"/>
    </row>
    <row r="83" spans="2:43" ht="32">
      <c r="B83" s="543" t="str">
        <f>登记表!N226</f>
        <v>ZS1E-Z ID#000195</v>
      </c>
      <c r="D83" s="522">
        <v>1</v>
      </c>
      <c r="E83" s="523">
        <v>1</v>
      </c>
      <c r="G83" s="534">
        <v>53</v>
      </c>
      <c r="H83" s="534" t="s">
        <v>71</v>
      </c>
      <c r="I83" s="525">
        <f>患者住院序列!F42</f>
        <v>245553</v>
      </c>
      <c r="J83" s="509" t="s">
        <v>1760</v>
      </c>
      <c r="L83" s="556"/>
      <c r="M83" s="509"/>
      <c r="N83" s="509" t="s">
        <v>3054</v>
      </c>
      <c r="O83" s="509"/>
      <c r="P83" s="509" t="s">
        <v>3055</v>
      </c>
      <c r="Q83" s="509">
        <v>5</v>
      </c>
      <c r="R83" s="509"/>
      <c r="S83" s="509"/>
      <c r="U83" s="526">
        <v>155</v>
      </c>
      <c r="V83" s="527">
        <v>67</v>
      </c>
      <c r="W83" s="528" t="s">
        <v>1872</v>
      </c>
      <c r="X83" s="529">
        <v>21097</v>
      </c>
      <c r="Y83" s="528">
        <f t="shared" ref="Y83:Y91" si="5">2021-1957+1</f>
        <v>65</v>
      </c>
      <c r="Z83" s="530" t="s">
        <v>1969</v>
      </c>
      <c r="AA83" s="505" t="s">
        <v>1857</v>
      </c>
      <c r="AB83" s="505" t="str">
        <f>登记表!B226</f>
        <v>2021-12-26日；</v>
      </c>
      <c r="AC83" s="505" t="str">
        <f>登记表!K226</f>
        <v>yes，第1次</v>
      </c>
      <c r="AE83" s="570">
        <v>44555</v>
      </c>
      <c r="AF83" s="571" t="s">
        <v>3025</v>
      </c>
      <c r="AG83" s="571" t="s">
        <v>3025</v>
      </c>
      <c r="AH83" s="571" t="s">
        <v>3025</v>
      </c>
      <c r="AI83" s="571" t="s">
        <v>3025</v>
      </c>
      <c r="AJ83" s="571" t="s">
        <v>3025</v>
      </c>
      <c r="AK83" s="572" t="s">
        <v>3025</v>
      </c>
      <c r="AL83" s="573">
        <v>3.2</v>
      </c>
      <c r="AM83" s="573">
        <v>1.2</v>
      </c>
      <c r="AN83" s="573">
        <v>1.89</v>
      </c>
      <c r="AO83" s="573">
        <v>0.4</v>
      </c>
      <c r="AP83" s="573">
        <v>11.91</v>
      </c>
      <c r="AQ83" s="587">
        <v>35.96</v>
      </c>
    </row>
    <row r="84" spans="2:43">
      <c r="B84" s="543" t="str">
        <f>登记表!N236</f>
        <v>ZS1E-Z ID#000110</v>
      </c>
      <c r="D84" s="531"/>
      <c r="E84" s="523">
        <v>1</v>
      </c>
      <c r="G84" s="508">
        <v>53</v>
      </c>
      <c r="H84" s="508" t="s">
        <v>71</v>
      </c>
      <c r="I84" s="509">
        <v>245553</v>
      </c>
      <c r="J84" s="509" t="s">
        <v>1760</v>
      </c>
      <c r="L84" s="556"/>
      <c r="M84" s="509"/>
      <c r="N84" s="509"/>
      <c r="O84" s="509"/>
      <c r="P84" s="509"/>
      <c r="Q84" s="509"/>
      <c r="R84" s="509"/>
      <c r="S84" s="509"/>
      <c r="U84" s="526">
        <v>155</v>
      </c>
      <c r="V84" s="527">
        <v>67</v>
      </c>
      <c r="W84" s="528"/>
      <c r="X84" s="529">
        <v>21097</v>
      </c>
      <c r="Y84" s="528">
        <f t="shared" si="5"/>
        <v>65</v>
      </c>
      <c r="Z84" s="530"/>
      <c r="AA84" s="505" t="s">
        <v>1857</v>
      </c>
      <c r="AB84" s="505" t="str">
        <f>登记表!B236</f>
        <v>2021-12-27日；</v>
      </c>
      <c r="AC84" s="505" t="str">
        <f>登记表!K236</f>
        <v>yes，第2次</v>
      </c>
      <c r="AE84" s="570"/>
      <c r="AK84" s="572"/>
      <c r="AL84" s="574"/>
      <c r="AM84" s="574"/>
      <c r="AN84" s="574"/>
      <c r="AO84" s="574"/>
      <c r="AP84" s="574"/>
      <c r="AQ84" s="575"/>
    </row>
    <row r="85" spans="2:43">
      <c r="B85" s="543" t="str">
        <f>登记表!N246</f>
        <v>ZS1E-Z ID#000146</v>
      </c>
      <c r="D85" s="531"/>
      <c r="E85" s="523">
        <v>1</v>
      </c>
      <c r="G85" s="508">
        <v>53</v>
      </c>
      <c r="H85" s="508" t="s">
        <v>71</v>
      </c>
      <c r="I85" s="509">
        <v>245553</v>
      </c>
      <c r="J85" s="509" t="s">
        <v>1760</v>
      </c>
      <c r="L85" s="556"/>
      <c r="M85" s="509"/>
      <c r="N85" s="509"/>
      <c r="O85" s="509"/>
      <c r="P85" s="509"/>
      <c r="Q85" s="509"/>
      <c r="R85" s="509"/>
      <c r="S85" s="509"/>
      <c r="U85" s="526">
        <v>155</v>
      </c>
      <c r="V85" s="527">
        <v>67</v>
      </c>
      <c r="W85" s="528"/>
      <c r="X85" s="529">
        <v>21097</v>
      </c>
      <c r="Y85" s="528">
        <f t="shared" si="5"/>
        <v>65</v>
      </c>
      <c r="Z85" s="530"/>
      <c r="AA85" s="505" t="s">
        <v>1857</v>
      </c>
      <c r="AB85" s="505" t="str">
        <f>登记表!B246</f>
        <v>2021-12-28日；</v>
      </c>
      <c r="AC85" s="505" t="str">
        <f>登记表!K246</f>
        <v>yes，第3次</v>
      </c>
      <c r="AE85" s="570"/>
      <c r="AK85" s="572"/>
      <c r="AL85" s="574"/>
      <c r="AM85" s="574"/>
      <c r="AN85" s="574"/>
      <c r="AO85" s="574"/>
      <c r="AP85" s="574"/>
      <c r="AQ85" s="575"/>
    </row>
    <row r="86" spans="2:43">
      <c r="B86" s="543" t="str">
        <f>登记表!N251</f>
        <v>ZS1E-Z ID#000111</v>
      </c>
      <c r="D86" s="531"/>
      <c r="E86" s="523">
        <v>1</v>
      </c>
      <c r="G86" s="508">
        <v>53</v>
      </c>
      <c r="H86" s="508" t="s">
        <v>71</v>
      </c>
      <c r="I86" s="509">
        <v>245553</v>
      </c>
      <c r="J86" s="509" t="s">
        <v>1760</v>
      </c>
      <c r="L86" s="556"/>
      <c r="M86" s="509"/>
      <c r="N86" s="509"/>
      <c r="O86" s="509"/>
      <c r="P86" s="509"/>
      <c r="Q86" s="509"/>
      <c r="R86" s="509"/>
      <c r="S86" s="509"/>
      <c r="U86" s="526">
        <v>155</v>
      </c>
      <c r="V86" s="527">
        <v>67</v>
      </c>
      <c r="W86" s="528"/>
      <c r="X86" s="529">
        <v>21097</v>
      </c>
      <c r="Y86" s="528">
        <f t="shared" si="5"/>
        <v>65</v>
      </c>
      <c r="Z86" s="530"/>
      <c r="AA86" s="505" t="s">
        <v>1857</v>
      </c>
      <c r="AB86" s="505" t="str">
        <f>登记表!B251</f>
        <v>2021-12-29日；</v>
      </c>
      <c r="AC86" s="505" t="str">
        <f>登记表!K251</f>
        <v>yes，第4次</v>
      </c>
      <c r="AE86" s="570"/>
      <c r="AK86" s="572"/>
      <c r="AL86" s="574"/>
      <c r="AM86" s="574"/>
      <c r="AN86" s="574"/>
      <c r="AO86" s="574"/>
      <c r="AP86" s="574"/>
      <c r="AQ86" s="575"/>
    </row>
    <row r="87" spans="2:43">
      <c r="B87" s="543" t="str">
        <f>登记表!N260</f>
        <v>ZS1E-Z ID#000144</v>
      </c>
      <c r="D87" s="531"/>
      <c r="E87" s="523">
        <v>1</v>
      </c>
      <c r="G87" s="508">
        <v>53</v>
      </c>
      <c r="H87" s="508" t="s">
        <v>71</v>
      </c>
      <c r="I87" s="509">
        <v>245553</v>
      </c>
      <c r="J87" s="509" t="s">
        <v>1760</v>
      </c>
      <c r="L87" s="556"/>
      <c r="M87" s="509"/>
      <c r="N87" s="509"/>
      <c r="O87" s="509"/>
      <c r="P87" s="509"/>
      <c r="Q87" s="509"/>
      <c r="R87" s="509"/>
      <c r="S87" s="509"/>
      <c r="U87" s="526">
        <v>155</v>
      </c>
      <c r="V87" s="527">
        <v>67</v>
      </c>
      <c r="W87" s="528"/>
      <c r="X87" s="529">
        <v>21097</v>
      </c>
      <c r="Y87" s="528">
        <f t="shared" si="5"/>
        <v>65</v>
      </c>
      <c r="Z87" s="530"/>
      <c r="AA87" s="505" t="s">
        <v>1857</v>
      </c>
      <c r="AB87" s="505" t="str">
        <f>登记表!B260</f>
        <v>2021-12-30日；</v>
      </c>
      <c r="AC87" s="505" t="str">
        <f>登记表!K260</f>
        <v>yes，第5次</v>
      </c>
      <c r="AE87" s="570"/>
      <c r="AK87" s="572"/>
      <c r="AL87" s="574"/>
      <c r="AM87" s="574"/>
      <c r="AN87" s="574"/>
      <c r="AO87" s="574"/>
      <c r="AP87" s="574"/>
      <c r="AQ87" s="575"/>
    </row>
    <row r="88" spans="2:43">
      <c r="B88" s="543" t="str">
        <f>登记表!N268</f>
        <v>ZS1E-Z ID#000234</v>
      </c>
      <c r="D88" s="531"/>
      <c r="E88" s="523">
        <v>1</v>
      </c>
      <c r="G88" s="508">
        <v>53</v>
      </c>
      <c r="H88" s="508" t="s">
        <v>71</v>
      </c>
      <c r="I88" s="509">
        <v>245553</v>
      </c>
      <c r="J88" s="509" t="s">
        <v>1760</v>
      </c>
      <c r="L88" s="556"/>
      <c r="M88" s="509"/>
      <c r="N88" s="509"/>
      <c r="O88" s="509"/>
      <c r="P88" s="509"/>
      <c r="Q88" s="509"/>
      <c r="R88" s="509"/>
      <c r="S88" s="509"/>
      <c r="U88" s="526">
        <v>155</v>
      </c>
      <c r="V88" s="527">
        <v>67</v>
      </c>
      <c r="W88" s="528"/>
      <c r="X88" s="529">
        <v>21097</v>
      </c>
      <c r="Y88" s="528">
        <f t="shared" si="5"/>
        <v>65</v>
      </c>
      <c r="Z88" s="530"/>
      <c r="AA88" s="505" t="s">
        <v>1857</v>
      </c>
      <c r="AB88" s="505" t="str">
        <f>登记表!B268</f>
        <v>2021-12-31日；</v>
      </c>
      <c r="AC88" s="505" t="str">
        <f>登记表!K268</f>
        <v>yes，第6次</v>
      </c>
      <c r="AE88" s="570"/>
      <c r="AK88" s="572"/>
      <c r="AL88" s="574"/>
      <c r="AM88" s="574"/>
      <c r="AN88" s="574"/>
      <c r="AO88" s="574"/>
      <c r="AP88" s="574"/>
      <c r="AQ88" s="575"/>
    </row>
    <row r="89" spans="2:43">
      <c r="B89" s="543" t="str">
        <f>登记表!N272</f>
        <v>ZS1E-Z ID#000135</v>
      </c>
      <c r="D89" s="531"/>
      <c r="E89" s="523">
        <v>1</v>
      </c>
      <c r="G89" s="508">
        <v>53</v>
      </c>
      <c r="H89" s="508" t="s">
        <v>71</v>
      </c>
      <c r="I89" s="509">
        <v>245553</v>
      </c>
      <c r="J89" s="509" t="s">
        <v>1760</v>
      </c>
      <c r="L89" s="556"/>
      <c r="M89" s="509"/>
      <c r="N89" s="509"/>
      <c r="O89" s="509"/>
      <c r="P89" s="509"/>
      <c r="Q89" s="509"/>
      <c r="R89" s="509"/>
      <c r="S89" s="509"/>
      <c r="U89" s="526">
        <v>155</v>
      </c>
      <c r="V89" s="527">
        <v>67</v>
      </c>
      <c r="W89" s="528"/>
      <c r="X89" s="529">
        <v>21097</v>
      </c>
      <c r="Y89" s="528">
        <f t="shared" si="5"/>
        <v>65</v>
      </c>
      <c r="Z89" s="530"/>
      <c r="AA89" s="505" t="s">
        <v>1857</v>
      </c>
      <c r="AB89" s="505" t="str">
        <f>登记表!B272</f>
        <v>2022/1/1日</v>
      </c>
      <c r="AC89" s="505" t="str">
        <f>登记表!K272</f>
        <v>yes，第7次</v>
      </c>
      <c r="AE89" s="570"/>
      <c r="AK89" s="572"/>
      <c r="AL89" s="574"/>
      <c r="AM89" s="574"/>
      <c r="AN89" s="574"/>
      <c r="AO89" s="574"/>
      <c r="AP89" s="574"/>
      <c r="AQ89" s="575"/>
    </row>
    <row r="90" spans="2:43">
      <c r="B90" s="543" t="str">
        <f>登记表!N280</f>
        <v>ZS1E-Z ID#000211</v>
      </c>
      <c r="D90" s="531"/>
      <c r="E90" s="523">
        <v>1</v>
      </c>
      <c r="G90" s="508">
        <v>53</v>
      </c>
      <c r="H90" s="508" t="s">
        <v>71</v>
      </c>
      <c r="I90" s="509">
        <v>245553</v>
      </c>
      <c r="J90" s="509" t="s">
        <v>1760</v>
      </c>
      <c r="L90" s="556"/>
      <c r="M90" s="509"/>
      <c r="N90" s="509"/>
      <c r="O90" s="509"/>
      <c r="P90" s="509"/>
      <c r="Q90" s="509"/>
      <c r="R90" s="509"/>
      <c r="S90" s="509"/>
      <c r="U90" s="526">
        <v>155</v>
      </c>
      <c r="V90" s="527">
        <v>67</v>
      </c>
      <c r="W90" s="528"/>
      <c r="X90" s="529">
        <v>21097</v>
      </c>
      <c r="Y90" s="528">
        <f t="shared" si="5"/>
        <v>65</v>
      </c>
      <c r="Z90" s="530"/>
      <c r="AA90" s="505" t="s">
        <v>1857</v>
      </c>
      <c r="AB90" s="505" t="str">
        <f>登记表!B280</f>
        <v>2022/1/2日</v>
      </c>
      <c r="AC90" s="505" t="str">
        <f>登记表!K280</f>
        <v>yes，第8次</v>
      </c>
      <c r="AE90" s="570"/>
      <c r="AK90" s="572"/>
      <c r="AL90" s="574"/>
      <c r="AM90" s="574"/>
      <c r="AN90" s="574"/>
      <c r="AO90" s="574"/>
      <c r="AP90" s="574"/>
      <c r="AQ90" s="575"/>
    </row>
    <row r="91" spans="2:43">
      <c r="B91" s="543" t="str">
        <f>登记表!N283</f>
        <v>ZS1E-Z ID#000218</v>
      </c>
      <c r="D91" s="531"/>
      <c r="E91" s="523">
        <v>1</v>
      </c>
      <c r="G91" s="508">
        <v>53</v>
      </c>
      <c r="H91" s="508" t="s">
        <v>71</v>
      </c>
      <c r="I91" s="509">
        <v>245553</v>
      </c>
      <c r="J91" s="509" t="s">
        <v>1760</v>
      </c>
      <c r="L91" s="556"/>
      <c r="M91" s="509"/>
      <c r="N91" s="509"/>
      <c r="O91" s="509"/>
      <c r="P91" s="509"/>
      <c r="Q91" s="509"/>
      <c r="R91" s="509"/>
      <c r="S91" s="509"/>
      <c r="U91" s="526">
        <v>155</v>
      </c>
      <c r="V91" s="527">
        <v>67</v>
      </c>
      <c r="W91" s="528"/>
      <c r="X91" s="529">
        <v>21097</v>
      </c>
      <c r="Y91" s="528">
        <f t="shared" si="5"/>
        <v>65</v>
      </c>
      <c r="Z91" s="530"/>
      <c r="AA91" s="505" t="s">
        <v>1857</v>
      </c>
      <c r="AB91" s="505" t="str">
        <f>登记表!B283</f>
        <v>2022/1/3日</v>
      </c>
      <c r="AC91" s="505" t="str">
        <f>登记表!K283</f>
        <v>yes，第9次</v>
      </c>
      <c r="AE91" s="570"/>
      <c r="AK91" s="572"/>
      <c r="AL91" s="574"/>
      <c r="AM91" s="574"/>
      <c r="AN91" s="574"/>
      <c r="AO91" s="574"/>
      <c r="AP91" s="574"/>
      <c r="AQ91" s="575"/>
    </row>
    <row r="92" spans="2:43" ht="18">
      <c r="B92" s="543" t="str">
        <f>登记表!N343</f>
        <v>ZS1E-Z ID#000285</v>
      </c>
      <c r="D92" s="522">
        <v>1</v>
      </c>
      <c r="E92" s="523">
        <v>1</v>
      </c>
      <c r="G92" s="534">
        <v>264</v>
      </c>
      <c r="H92" s="534" t="s">
        <v>89</v>
      </c>
      <c r="I92" s="525">
        <f>患者住院序列!F54</f>
        <v>245693</v>
      </c>
      <c r="J92" s="509" t="s">
        <v>1760</v>
      </c>
      <c r="L92" s="556"/>
      <c r="N92" s="509" t="s">
        <v>3027</v>
      </c>
      <c r="O92" s="509" t="s">
        <v>3035</v>
      </c>
      <c r="P92" s="509" t="s">
        <v>3040</v>
      </c>
      <c r="Q92" s="509">
        <v>1</v>
      </c>
      <c r="R92" s="509"/>
      <c r="S92" s="509"/>
      <c r="U92" s="526">
        <v>168</v>
      </c>
      <c r="V92" s="527">
        <v>64</v>
      </c>
      <c r="W92" s="528" t="s">
        <v>1870</v>
      </c>
      <c r="X92" s="529">
        <v>20335</v>
      </c>
      <c r="Y92" s="528">
        <f>2021-1955+1</f>
        <v>67</v>
      </c>
      <c r="Z92" s="530" t="s">
        <v>3056</v>
      </c>
      <c r="AA92" s="505" t="s">
        <v>1857</v>
      </c>
      <c r="AB92" s="505" t="str">
        <f>登记表!B343</f>
        <v>2022/1/11日</v>
      </c>
      <c r="AC92" s="505" t="str">
        <f>登记表!K343</f>
        <v>yes，第1次</v>
      </c>
      <c r="AE92" s="570">
        <v>44571</v>
      </c>
      <c r="AF92" s="571" t="s">
        <v>3025</v>
      </c>
      <c r="AG92" s="576" t="s">
        <v>3026</v>
      </c>
      <c r="AH92" s="571" t="s">
        <v>3025</v>
      </c>
      <c r="AI92" s="571" t="s">
        <v>3025</v>
      </c>
      <c r="AJ92" s="571" t="s">
        <v>3025</v>
      </c>
      <c r="AK92" s="572" t="s">
        <v>3025</v>
      </c>
      <c r="AL92" s="573">
        <v>16.2</v>
      </c>
      <c r="AM92" s="592">
        <v>5.5</v>
      </c>
      <c r="AN92" s="573">
        <v>2.42</v>
      </c>
      <c r="AO92" s="573">
        <v>0.5</v>
      </c>
      <c r="AP92" s="573">
        <v>9.76</v>
      </c>
      <c r="AQ92" s="587">
        <v>49.76</v>
      </c>
    </row>
    <row r="93" spans="2:43">
      <c r="B93" s="543" t="str">
        <f>登记表!N352</f>
        <v>ZS1E-Z ID#000299</v>
      </c>
      <c r="D93" s="531"/>
      <c r="E93" s="523">
        <v>1</v>
      </c>
      <c r="G93" s="508">
        <v>264</v>
      </c>
      <c r="H93" s="508" t="s">
        <v>89</v>
      </c>
      <c r="I93" s="509">
        <v>245693</v>
      </c>
      <c r="J93" s="509" t="s">
        <v>1760</v>
      </c>
      <c r="L93" s="556"/>
      <c r="N93" s="509"/>
      <c r="O93" s="509"/>
      <c r="P93" s="509"/>
      <c r="Q93" s="509"/>
      <c r="R93" s="509"/>
      <c r="S93" s="509"/>
      <c r="U93" s="526">
        <v>168</v>
      </c>
      <c r="V93" s="527">
        <v>64</v>
      </c>
      <c r="W93" s="528"/>
      <c r="X93" s="529">
        <v>20335</v>
      </c>
      <c r="Y93" s="528">
        <f>2021-1955+1</f>
        <v>67</v>
      </c>
      <c r="Z93" s="530"/>
      <c r="AA93" s="505" t="s">
        <v>1857</v>
      </c>
      <c r="AB93" s="505" t="str">
        <f>登记表!B352</f>
        <v xml:space="preserve">2022-1-12， 16:00PM </v>
      </c>
      <c r="AC93" s="505" t="str">
        <f>登记表!K352</f>
        <v>yes，第2次</v>
      </c>
      <c r="AE93" s="570"/>
      <c r="AG93" s="576"/>
      <c r="AK93" s="572"/>
      <c r="AL93" s="574"/>
      <c r="AM93" s="574"/>
      <c r="AN93" s="574"/>
      <c r="AO93" s="574"/>
      <c r="AP93" s="574"/>
      <c r="AQ93" s="575"/>
    </row>
    <row r="94" spans="2:43">
      <c r="B94" s="543" t="str">
        <f>登记表!N364</f>
        <v>ZS1E-Z ID#000277</v>
      </c>
      <c r="D94" s="531"/>
      <c r="E94" s="523">
        <v>1</v>
      </c>
      <c r="G94" s="508">
        <v>264</v>
      </c>
      <c r="H94" s="508" t="s">
        <v>89</v>
      </c>
      <c r="I94" s="509">
        <v>245693</v>
      </c>
      <c r="J94" s="509" t="s">
        <v>1760</v>
      </c>
      <c r="L94" s="556"/>
      <c r="N94" s="509"/>
      <c r="O94" s="509"/>
      <c r="P94" s="509"/>
      <c r="Q94" s="509"/>
      <c r="R94" s="509"/>
      <c r="S94" s="509"/>
      <c r="U94" s="526">
        <v>168</v>
      </c>
      <c r="V94" s="527">
        <v>64</v>
      </c>
      <c r="W94" s="528"/>
      <c r="X94" s="529">
        <v>20335</v>
      </c>
      <c r="Y94" s="528">
        <f>2021-1955+1</f>
        <v>67</v>
      </c>
      <c r="Z94" s="530"/>
      <c r="AA94" s="505" t="s">
        <v>1857</v>
      </c>
      <c r="AB94" s="505" t="str">
        <f>登记表!B364</f>
        <v>2022/1/13日</v>
      </c>
      <c r="AC94" s="505" t="str">
        <f>登记表!K364</f>
        <v>yes，第3次</v>
      </c>
      <c r="AE94" s="570"/>
      <c r="AG94" s="576"/>
      <c r="AK94" s="572"/>
      <c r="AL94" s="574"/>
      <c r="AM94" s="574"/>
      <c r="AN94" s="574"/>
      <c r="AO94" s="574"/>
      <c r="AP94" s="574"/>
      <c r="AQ94" s="575"/>
    </row>
    <row r="95" spans="2:43">
      <c r="B95" s="543" t="str">
        <f>登记表!N371</f>
        <v>ZS1E-Z ID#000339</v>
      </c>
      <c r="D95" s="531"/>
      <c r="E95" s="523">
        <v>1</v>
      </c>
      <c r="G95" s="508">
        <v>264</v>
      </c>
      <c r="H95" s="508" t="s">
        <v>89</v>
      </c>
      <c r="I95" s="509">
        <v>245693</v>
      </c>
      <c r="J95" s="509" t="s">
        <v>1760</v>
      </c>
      <c r="L95" s="556"/>
      <c r="N95" s="509"/>
      <c r="O95" s="509"/>
      <c r="P95" s="509"/>
      <c r="Q95" s="509"/>
      <c r="R95" s="509"/>
      <c r="S95" s="509"/>
      <c r="U95" s="526">
        <v>168</v>
      </c>
      <c r="V95" s="527">
        <v>64</v>
      </c>
      <c r="W95" s="528"/>
      <c r="X95" s="529">
        <v>20335</v>
      </c>
      <c r="Y95" s="528">
        <f>2021-1955+1</f>
        <v>67</v>
      </c>
      <c r="Z95" s="530"/>
      <c r="AA95" s="505" t="s">
        <v>1857</v>
      </c>
      <c r="AB95" s="505" t="str">
        <f>登记表!B371</f>
        <v>2022/1/14日</v>
      </c>
      <c r="AC95" s="505" t="str">
        <f>登记表!K371</f>
        <v>yes，第4次</v>
      </c>
      <c r="AE95" s="570"/>
      <c r="AG95" s="576"/>
      <c r="AK95" s="572"/>
      <c r="AL95" s="574"/>
      <c r="AM95" s="574"/>
      <c r="AN95" s="574"/>
      <c r="AO95" s="574"/>
      <c r="AP95" s="574"/>
      <c r="AQ95" s="575"/>
    </row>
    <row r="96" spans="2:43" ht="18">
      <c r="B96" s="543" t="str">
        <f>登记表!N368</f>
        <v>ZS1E-Z ID#000301</v>
      </c>
      <c r="D96" s="522">
        <v>1</v>
      </c>
      <c r="E96" s="523">
        <v>1</v>
      </c>
      <c r="G96" s="534">
        <v>374</v>
      </c>
      <c r="H96" s="534" t="s">
        <v>95</v>
      </c>
      <c r="I96" s="525">
        <f>患者住院序列!F61</f>
        <v>245885</v>
      </c>
      <c r="J96" s="509" t="s">
        <v>1760</v>
      </c>
      <c r="L96" s="555">
        <v>1</v>
      </c>
      <c r="M96" s="509"/>
      <c r="N96" s="509" t="s">
        <v>3057</v>
      </c>
      <c r="O96" s="509" t="s">
        <v>3036</v>
      </c>
      <c r="P96" s="509" t="s">
        <v>3023</v>
      </c>
      <c r="Q96" s="509">
        <v>1</v>
      </c>
      <c r="R96" s="509"/>
      <c r="S96" s="509"/>
      <c r="U96" s="526">
        <v>156</v>
      </c>
      <c r="V96" s="527">
        <v>58</v>
      </c>
      <c r="W96" s="528" t="s">
        <v>1872</v>
      </c>
      <c r="X96" s="529">
        <v>25546</v>
      </c>
      <c r="Y96" s="528">
        <f>2021-1969+1</f>
        <v>53</v>
      </c>
      <c r="Z96" s="530" t="s">
        <v>1969</v>
      </c>
      <c r="AA96" s="505" t="s">
        <v>1857</v>
      </c>
      <c r="AB96" s="505" t="str">
        <f>登记表!B368</f>
        <v>2022/1/14日 11:10AM</v>
      </c>
      <c r="AC96" s="505" t="str">
        <f>登记表!K368</f>
        <v>yes，第1次</v>
      </c>
      <c r="AE96" s="570"/>
      <c r="AF96" s="571" t="s">
        <v>3025</v>
      </c>
      <c r="AG96" s="571" t="s">
        <v>3025</v>
      </c>
      <c r="AH96" s="571" t="s">
        <v>3025</v>
      </c>
      <c r="AI96" s="571" t="s">
        <v>3025</v>
      </c>
      <c r="AJ96" s="571" t="s">
        <v>3025</v>
      </c>
      <c r="AK96" s="572" t="s">
        <v>3025</v>
      </c>
      <c r="AL96" s="573">
        <v>27.5</v>
      </c>
      <c r="AM96" s="573">
        <v>1.29</v>
      </c>
      <c r="AN96" s="573">
        <v>0.85</v>
      </c>
      <c r="AO96" s="573">
        <v>0.5</v>
      </c>
      <c r="AP96" s="573">
        <v>8.41</v>
      </c>
      <c r="AQ96" s="587">
        <v>29.4</v>
      </c>
    </row>
    <row r="97" spans="2:43" ht="64">
      <c r="B97" s="543" t="str">
        <f>'队列-肺癌原始'!G183</f>
        <v>ZS1E-M ID#000335</v>
      </c>
      <c r="D97" s="522">
        <v>1</v>
      </c>
      <c r="E97" s="523">
        <v>1</v>
      </c>
      <c r="G97" s="535">
        <v>71</v>
      </c>
      <c r="H97" s="535" t="s">
        <v>99</v>
      </c>
      <c r="I97" s="525"/>
      <c r="J97" s="509" t="s">
        <v>1760</v>
      </c>
      <c r="L97" s="556"/>
      <c r="M97" s="509"/>
      <c r="N97" s="509" t="s">
        <v>3072</v>
      </c>
      <c r="O97" s="509" t="s">
        <v>3077</v>
      </c>
      <c r="P97" s="509" t="s">
        <v>3073</v>
      </c>
      <c r="Q97" s="509">
        <v>2</v>
      </c>
      <c r="R97" s="509"/>
      <c r="U97" s="560">
        <v>150</v>
      </c>
      <c r="V97" s="561">
        <v>42</v>
      </c>
      <c r="W97" s="562" t="s">
        <v>1872</v>
      </c>
      <c r="X97" s="563">
        <v>18332</v>
      </c>
      <c r="Y97" s="528">
        <f>2021-1950+1</f>
        <v>72</v>
      </c>
      <c r="Z97" s="530" t="s">
        <v>1969</v>
      </c>
      <c r="AA97" s="505" t="s">
        <v>1857</v>
      </c>
      <c r="AB97" s="505" t="str">
        <f>'队列-肺癌原始'!E183</f>
        <v>2022/1/19日，上午</v>
      </c>
      <c r="AC97" s="505" t="str">
        <f>'队列-肺癌原始'!F183</f>
        <v>第1天</v>
      </c>
      <c r="AE97" s="570"/>
      <c r="AF97" s="571" t="s">
        <v>3025</v>
      </c>
      <c r="AG97" s="571" t="s">
        <v>3025</v>
      </c>
      <c r="AH97" s="571" t="s">
        <v>3025</v>
      </c>
      <c r="AI97" s="571" t="s">
        <v>3025</v>
      </c>
      <c r="AJ97" s="571" t="s">
        <v>3025</v>
      </c>
      <c r="AK97" s="572" t="s">
        <v>3025</v>
      </c>
      <c r="AL97" s="573">
        <v>8.6</v>
      </c>
      <c r="AM97" s="573">
        <v>3.03</v>
      </c>
      <c r="AN97" s="573">
        <v>2.3199999999999998</v>
      </c>
      <c r="AO97" s="573">
        <v>0.6</v>
      </c>
      <c r="AP97" s="573">
        <v>14.6</v>
      </c>
      <c r="AQ97" s="587">
        <v>19.39</v>
      </c>
    </row>
    <row r="98" spans="2:43">
      <c r="B98" s="543" t="str">
        <f>'队列-肺癌原始'!G184</f>
        <v>ZS1E-M ID#000342</v>
      </c>
      <c r="D98" s="531"/>
      <c r="E98" s="523">
        <v>1</v>
      </c>
      <c r="G98" s="536">
        <v>71</v>
      </c>
      <c r="H98" s="536" t="s">
        <v>99</v>
      </c>
      <c r="I98" s="525"/>
      <c r="J98" s="509"/>
      <c r="L98" s="556"/>
      <c r="M98" s="509"/>
      <c r="N98" s="509"/>
      <c r="O98" s="509"/>
      <c r="P98" s="509"/>
      <c r="Q98" s="509"/>
      <c r="R98" s="509"/>
      <c r="S98" s="509"/>
      <c r="U98" s="526"/>
      <c r="V98" s="527"/>
      <c r="W98" s="528"/>
      <c r="X98" s="529"/>
      <c r="Y98" s="528"/>
      <c r="Z98" s="530"/>
      <c r="AA98" s="505" t="s">
        <v>1857</v>
      </c>
      <c r="AB98" s="505" t="str">
        <f>'队列-肺癌原始'!E184</f>
        <v>2022/1/19日，中午</v>
      </c>
      <c r="AC98" s="505" t="str">
        <f>'队列-肺癌原始'!F184</f>
        <v>第1天第2次</v>
      </c>
      <c r="AE98" s="570"/>
      <c r="AG98" s="576"/>
      <c r="AK98" s="572"/>
      <c r="AL98" s="574"/>
      <c r="AM98" s="574"/>
      <c r="AN98" s="574"/>
      <c r="AO98" s="574"/>
      <c r="AP98" s="574"/>
      <c r="AQ98" s="575"/>
    </row>
    <row r="99" spans="2:43">
      <c r="B99" s="543" t="str">
        <f>'队列-肺癌原始'!G185</f>
        <v>ZS1E-M ID#000345</v>
      </c>
      <c r="D99" s="531"/>
      <c r="E99" s="523">
        <v>1</v>
      </c>
      <c r="G99" s="536">
        <v>71</v>
      </c>
      <c r="H99" s="536" t="s">
        <v>99</v>
      </c>
      <c r="I99" s="525"/>
      <c r="J99" s="509"/>
      <c r="L99" s="556"/>
      <c r="M99" s="509"/>
      <c r="N99" s="509"/>
      <c r="O99" s="509"/>
      <c r="P99" s="509"/>
      <c r="Q99" s="509"/>
      <c r="R99" s="509"/>
      <c r="S99" s="509"/>
      <c r="U99" s="526"/>
      <c r="V99" s="527"/>
      <c r="W99" s="528"/>
      <c r="X99" s="529"/>
      <c r="Y99" s="528"/>
      <c r="Z99" s="530"/>
      <c r="AA99" s="505" t="s">
        <v>1857</v>
      </c>
      <c r="AB99" s="505" t="str">
        <f>'队列-肺癌原始'!E185</f>
        <v>2022/1/19日，下午</v>
      </c>
      <c r="AC99" s="505" t="str">
        <f>'队列-肺癌原始'!F185</f>
        <v>第1天第3次</v>
      </c>
      <c r="AE99" s="570"/>
      <c r="AG99" s="576"/>
      <c r="AK99" s="572"/>
      <c r="AL99" s="574"/>
      <c r="AM99" s="574"/>
      <c r="AN99" s="574"/>
      <c r="AO99" s="574"/>
      <c r="AP99" s="574"/>
      <c r="AQ99" s="575"/>
    </row>
    <row r="100" spans="2:43" ht="48">
      <c r="B100" s="543" t="str">
        <f>'队列-肺癌原始'!G188</f>
        <v>ZS1E-Z ID#000242</v>
      </c>
      <c r="D100" s="522">
        <v>1</v>
      </c>
      <c r="E100" s="523">
        <v>1</v>
      </c>
      <c r="G100" s="535">
        <v>283</v>
      </c>
      <c r="H100" s="535" t="s">
        <v>87</v>
      </c>
      <c r="I100" s="525"/>
      <c r="J100" s="509" t="s">
        <v>1760</v>
      </c>
      <c r="L100" s="556"/>
      <c r="M100" s="509"/>
      <c r="N100" s="509" t="s">
        <v>3058</v>
      </c>
      <c r="O100" s="509" t="s">
        <v>3043</v>
      </c>
      <c r="P100" s="553" t="s">
        <v>3078</v>
      </c>
      <c r="Q100" s="509"/>
      <c r="R100" s="509"/>
      <c r="S100" s="509"/>
      <c r="U100" s="564">
        <v>158</v>
      </c>
      <c r="V100" s="565">
        <v>45</v>
      </c>
      <c r="W100" s="566" t="s">
        <v>1872</v>
      </c>
      <c r="X100" s="567">
        <v>25102</v>
      </c>
      <c r="Y100" s="528">
        <f>2021-1966+1</f>
        <v>56</v>
      </c>
      <c r="Z100" s="530" t="s">
        <v>1969</v>
      </c>
      <c r="AA100" s="505" t="s">
        <v>1857</v>
      </c>
      <c r="AB100" s="505" t="str">
        <f>'队列-肺癌原始'!E188</f>
        <v>2022/1/9 日</v>
      </c>
      <c r="AC100" s="505" t="str">
        <f>'队列-肺癌原始'!F188</f>
        <v>yes，第1次</v>
      </c>
      <c r="AE100" s="570"/>
      <c r="AF100" s="571" t="s">
        <v>3025</v>
      </c>
      <c r="AG100" s="571" t="s">
        <v>3025</v>
      </c>
      <c r="AH100" s="571" t="s">
        <v>3025</v>
      </c>
      <c r="AI100" s="571" t="s">
        <v>3025</v>
      </c>
      <c r="AJ100" s="571" t="s">
        <v>3025</v>
      </c>
      <c r="AK100" s="572" t="s">
        <v>3025</v>
      </c>
      <c r="AL100" s="573">
        <v>7.9</v>
      </c>
      <c r="AM100" s="573">
        <v>1.17</v>
      </c>
      <c r="AN100" s="573">
        <v>2.46</v>
      </c>
      <c r="AO100" s="573">
        <v>0.6</v>
      </c>
      <c r="AP100" s="573">
        <v>10.62</v>
      </c>
      <c r="AQ100" s="587">
        <v>62.3</v>
      </c>
    </row>
    <row r="101" spans="2:43">
      <c r="B101" s="543" t="str">
        <f>'队列-肺癌原始'!G189</f>
        <v>ZS1E-Z ID#000225</v>
      </c>
      <c r="D101" s="531"/>
      <c r="E101" s="523">
        <v>1</v>
      </c>
      <c r="G101" s="536">
        <v>283</v>
      </c>
      <c r="H101" s="536" t="s">
        <v>87</v>
      </c>
      <c r="I101" s="525"/>
      <c r="J101" s="509"/>
      <c r="L101" s="556"/>
      <c r="M101" s="509"/>
      <c r="N101" s="509"/>
      <c r="O101" s="509"/>
      <c r="P101" s="509"/>
      <c r="Q101" s="509"/>
      <c r="R101" s="509"/>
      <c r="S101" s="509"/>
      <c r="U101" s="526"/>
      <c r="V101" s="527"/>
      <c r="W101" s="528"/>
      <c r="X101" s="529"/>
      <c r="Y101" s="528"/>
      <c r="Z101" s="530"/>
      <c r="AA101" s="505" t="s">
        <v>1857</v>
      </c>
      <c r="AB101" s="505" t="str">
        <f>'队列-肺癌原始'!E189</f>
        <v>2021.1.10-下午14:15</v>
      </c>
      <c r="AC101" s="505" t="str">
        <f>'队列-肺癌原始'!F189</f>
        <v>yes，第2次</v>
      </c>
      <c r="AE101" s="570"/>
      <c r="AK101" s="572"/>
      <c r="AL101" s="574"/>
      <c r="AM101" s="574"/>
      <c r="AN101" s="574"/>
      <c r="AO101" s="574"/>
      <c r="AP101" s="574"/>
      <c r="AQ101" s="575"/>
    </row>
    <row r="102" spans="2:43">
      <c r="B102" s="543" t="str">
        <f>'队列-肺癌原始'!G190</f>
        <v>ZS1E-Z ID#000284</v>
      </c>
      <c r="D102" s="531"/>
      <c r="E102" s="523">
        <v>1</v>
      </c>
      <c r="G102" s="536">
        <v>283</v>
      </c>
      <c r="H102" s="536" t="s">
        <v>87</v>
      </c>
      <c r="I102" s="525"/>
      <c r="J102" s="509"/>
      <c r="L102" s="556"/>
      <c r="M102" s="509"/>
      <c r="N102" s="509"/>
      <c r="O102" s="509"/>
      <c r="P102" s="509"/>
      <c r="Q102" s="509"/>
      <c r="R102" s="509"/>
      <c r="S102" s="509"/>
      <c r="U102" s="526"/>
      <c r="V102" s="527"/>
      <c r="W102" s="528"/>
      <c r="X102" s="529"/>
      <c r="Y102" s="528"/>
      <c r="Z102" s="530"/>
      <c r="AA102" s="505" t="s">
        <v>1857</v>
      </c>
      <c r="AB102" s="505" t="str">
        <f>'队列-肺癌原始'!E190</f>
        <v>2022/1/11日</v>
      </c>
      <c r="AC102" s="505" t="str">
        <f>'队列-肺癌原始'!F190</f>
        <v>yes，第3次</v>
      </c>
      <c r="AE102" s="570"/>
      <c r="AG102" s="576"/>
      <c r="AK102" s="572"/>
      <c r="AL102" s="574"/>
      <c r="AM102" s="574"/>
      <c r="AN102" s="574"/>
      <c r="AO102" s="574"/>
      <c r="AP102" s="574"/>
      <c r="AQ102" s="575"/>
    </row>
    <row r="103" spans="2:43">
      <c r="B103" s="543" t="str">
        <f>'队列-肺癌原始'!G191</f>
        <v>ZS1E-Z ID#000287</v>
      </c>
      <c r="D103" s="531"/>
      <c r="E103" s="523">
        <v>1</v>
      </c>
      <c r="G103" s="536">
        <v>283</v>
      </c>
      <c r="H103" s="536" t="s">
        <v>87</v>
      </c>
      <c r="I103" s="525"/>
      <c r="J103" s="509"/>
      <c r="L103" s="556"/>
      <c r="M103" s="509"/>
      <c r="N103" s="509"/>
      <c r="O103" s="509"/>
      <c r="P103" s="509"/>
      <c r="Q103" s="509"/>
      <c r="R103" s="509"/>
      <c r="S103" s="509"/>
      <c r="U103" s="526"/>
      <c r="V103" s="527"/>
      <c r="W103" s="528"/>
      <c r="X103" s="529"/>
      <c r="Y103" s="528"/>
      <c r="Z103" s="530"/>
      <c r="AA103" s="505" t="s">
        <v>1857</v>
      </c>
      <c r="AB103" s="505" t="str">
        <f>'队列-肺癌原始'!E191</f>
        <v xml:space="preserve">2022-1-12， 15:55PM </v>
      </c>
      <c r="AC103" s="505" t="str">
        <f>'队列-肺癌原始'!F191</f>
        <v>yes，第4次</v>
      </c>
      <c r="AE103" s="570"/>
      <c r="AG103" s="576"/>
      <c r="AK103" s="572"/>
      <c r="AL103" s="574"/>
      <c r="AM103" s="574"/>
      <c r="AN103" s="574"/>
      <c r="AO103" s="574"/>
      <c r="AP103" s="574"/>
      <c r="AQ103" s="575"/>
    </row>
    <row r="104" spans="2:43">
      <c r="B104" s="543" t="str">
        <f>'队列-肺癌原始'!G192</f>
        <v>ZS1E-Z ID#000291</v>
      </c>
      <c r="D104" s="531"/>
      <c r="E104" s="523">
        <v>1</v>
      </c>
      <c r="G104" s="536">
        <v>283</v>
      </c>
      <c r="H104" s="536" t="s">
        <v>87</v>
      </c>
      <c r="I104" s="525"/>
      <c r="J104" s="509"/>
      <c r="L104" s="556"/>
      <c r="M104" s="509"/>
      <c r="N104" s="509"/>
      <c r="O104" s="509"/>
      <c r="P104" s="509"/>
      <c r="Q104" s="509"/>
      <c r="R104" s="509"/>
      <c r="S104" s="509"/>
      <c r="U104" s="526"/>
      <c r="V104" s="527"/>
      <c r="W104" s="528"/>
      <c r="X104" s="529"/>
      <c r="Y104" s="528"/>
      <c r="Z104" s="530"/>
      <c r="AA104" s="505" t="s">
        <v>1857</v>
      </c>
      <c r="AB104" s="505" t="str">
        <f>'队列-肺癌原始'!E192</f>
        <v xml:space="preserve"> </v>
      </c>
      <c r="AC104" s="505" t="str">
        <f>'队列-肺癌原始'!F192</f>
        <v>yes，第5次</v>
      </c>
      <c r="AE104" s="570"/>
      <c r="AG104" s="576"/>
      <c r="AK104" s="572"/>
      <c r="AL104" s="574"/>
      <c r="AM104" s="574"/>
      <c r="AN104" s="574"/>
      <c r="AO104" s="574"/>
      <c r="AP104" s="574"/>
      <c r="AQ104" s="575"/>
    </row>
    <row r="105" spans="2:43" ht="48">
      <c r="B105" s="543" t="str">
        <f>'队列-肺癌原始'!G198</f>
        <v>ZS1E-Z ID#000280</v>
      </c>
      <c r="D105" s="522">
        <v>1</v>
      </c>
      <c r="E105" s="523">
        <v>1</v>
      </c>
      <c r="G105" s="535">
        <v>440</v>
      </c>
      <c r="H105" s="535" t="s">
        <v>91</v>
      </c>
      <c r="I105" s="505"/>
      <c r="J105" s="509" t="s">
        <v>1760</v>
      </c>
      <c r="L105" s="555">
        <v>1</v>
      </c>
      <c r="N105" s="509" t="s">
        <v>3059</v>
      </c>
      <c r="O105" s="509" t="s">
        <v>3035</v>
      </c>
      <c r="P105" s="509" t="s">
        <v>3044</v>
      </c>
      <c r="Q105" s="509">
        <v>1</v>
      </c>
      <c r="R105" s="509"/>
      <c r="S105" s="509"/>
      <c r="U105" s="564">
        <v>161</v>
      </c>
      <c r="V105" s="565">
        <v>58</v>
      </c>
      <c r="W105" s="566" t="s">
        <v>1872</v>
      </c>
      <c r="X105" s="567">
        <v>30129</v>
      </c>
      <c r="Y105" s="528">
        <f>2021-1982+1</f>
        <v>40</v>
      </c>
      <c r="Z105" s="530" t="s">
        <v>1969</v>
      </c>
      <c r="AA105" s="505" t="s">
        <v>1857</v>
      </c>
      <c r="AB105" s="505" t="str">
        <f>'队列-肺癌原始'!E198</f>
        <v>2022/1/11日</v>
      </c>
      <c r="AC105" s="505" t="str">
        <f>'队列-肺癌原始'!F198</f>
        <v>yes，第1次</v>
      </c>
      <c r="AE105" s="570"/>
      <c r="AF105" s="571" t="s">
        <v>3025</v>
      </c>
      <c r="AG105" s="571" t="s">
        <v>3025</v>
      </c>
      <c r="AH105" s="571" t="s">
        <v>3025</v>
      </c>
      <c r="AI105" s="571" t="s">
        <v>3025</v>
      </c>
      <c r="AJ105" s="571" t="s">
        <v>3025</v>
      </c>
      <c r="AK105" s="572" t="s">
        <v>3025</v>
      </c>
      <c r="AL105" s="573">
        <v>14.6</v>
      </c>
      <c r="AM105" s="573">
        <v>0.5</v>
      </c>
      <c r="AN105" s="573">
        <v>0.81</v>
      </c>
      <c r="AO105" s="573">
        <v>0.8</v>
      </c>
      <c r="AP105" s="573">
        <v>8.36</v>
      </c>
      <c r="AQ105" s="587">
        <v>27.93</v>
      </c>
    </row>
    <row r="106" spans="2:43">
      <c r="B106" s="543" t="str">
        <f>'队列-肺癌原始'!G199</f>
        <v>ZS1E-Z ID#000298</v>
      </c>
      <c r="D106" s="531"/>
      <c r="E106" s="523">
        <v>1</v>
      </c>
      <c r="G106" s="536">
        <v>440</v>
      </c>
      <c r="H106" s="536" t="s">
        <v>91</v>
      </c>
      <c r="I106" s="505"/>
      <c r="J106" s="509"/>
      <c r="L106" s="556"/>
      <c r="M106" s="509"/>
      <c r="N106" s="509"/>
      <c r="O106" s="509"/>
      <c r="P106" s="509"/>
      <c r="Q106" s="509"/>
      <c r="R106" s="509"/>
      <c r="S106" s="509"/>
      <c r="U106" s="526"/>
      <c r="V106" s="527"/>
      <c r="W106" s="528"/>
      <c r="X106" s="529"/>
      <c r="Y106" s="528"/>
      <c r="Z106" s="530"/>
      <c r="AA106" s="505" t="s">
        <v>1857</v>
      </c>
      <c r="AB106" s="505" t="str">
        <f>'队列-肺癌原始'!E199</f>
        <v xml:space="preserve">2022-1-12， 16:15PM </v>
      </c>
      <c r="AC106" s="505" t="str">
        <f>'队列-肺癌原始'!F199</f>
        <v>yes，第2次</v>
      </c>
      <c r="AE106" s="570"/>
      <c r="AG106" s="576"/>
      <c r="AK106" s="572"/>
      <c r="AL106" s="574"/>
      <c r="AM106" s="574"/>
      <c r="AN106" s="574"/>
      <c r="AO106" s="574"/>
      <c r="AP106" s="574"/>
      <c r="AQ106" s="575"/>
    </row>
    <row r="107" spans="2:43">
      <c r="B107" s="543" t="str">
        <f>'队列-肺癌原始'!G200</f>
        <v>ZS1E-Z ID#000290</v>
      </c>
      <c r="D107" s="531"/>
      <c r="E107" s="523">
        <v>1</v>
      </c>
      <c r="G107" s="536">
        <v>440</v>
      </c>
      <c r="H107" s="536" t="s">
        <v>91</v>
      </c>
      <c r="I107" s="505"/>
      <c r="J107" s="509"/>
      <c r="L107" s="556"/>
      <c r="M107" s="509"/>
      <c r="N107" s="509"/>
      <c r="O107" s="509"/>
      <c r="P107" s="509"/>
      <c r="Q107" s="509"/>
      <c r="R107" s="509"/>
      <c r="S107" s="509"/>
      <c r="U107" s="526"/>
      <c r="V107" s="527"/>
      <c r="W107" s="528"/>
      <c r="X107" s="529"/>
      <c r="Y107" s="528"/>
      <c r="Z107" s="530"/>
      <c r="AA107" s="505" t="s">
        <v>1857</v>
      </c>
      <c r="AB107" s="505" t="str">
        <f>'队列-肺癌原始'!E200</f>
        <v>2022/1/13日</v>
      </c>
      <c r="AC107" s="505" t="str">
        <f>'队列-肺癌原始'!F200</f>
        <v>yes，第3次</v>
      </c>
      <c r="AE107" s="570"/>
      <c r="AG107" s="576"/>
      <c r="AK107" s="572"/>
      <c r="AL107" s="574"/>
      <c r="AM107" s="574"/>
      <c r="AN107" s="574"/>
      <c r="AO107" s="574"/>
      <c r="AP107" s="574"/>
      <c r="AQ107" s="575"/>
    </row>
    <row r="108" spans="2:43" ht="48">
      <c r="B108" s="543" t="str">
        <f>'队列-肺癌原始'!G205</f>
        <v>LCLN-ZS1E #000352</v>
      </c>
      <c r="D108" s="522">
        <v>1</v>
      </c>
      <c r="E108" s="523">
        <v>1</v>
      </c>
      <c r="G108" s="535">
        <v>307</v>
      </c>
      <c r="H108" s="535" t="s">
        <v>1979</v>
      </c>
      <c r="I108" s="505"/>
      <c r="J108" s="509" t="s">
        <v>1760</v>
      </c>
      <c r="L108" s="555">
        <v>1</v>
      </c>
      <c r="N108" s="509" t="s">
        <v>3060</v>
      </c>
      <c r="O108" s="509" t="s">
        <v>3035</v>
      </c>
      <c r="P108" s="509" t="s">
        <v>3023</v>
      </c>
      <c r="Q108" s="509">
        <v>1</v>
      </c>
      <c r="R108" s="509"/>
      <c r="S108" s="509"/>
      <c r="U108" s="565">
        <v>152</v>
      </c>
      <c r="V108" s="565">
        <v>56</v>
      </c>
      <c r="W108" s="566" t="s">
        <v>1872</v>
      </c>
      <c r="X108" s="568">
        <v>19036</v>
      </c>
      <c r="Y108" s="528">
        <f>2021-1952+1</f>
        <v>70</v>
      </c>
      <c r="Z108" s="530" t="s">
        <v>1969</v>
      </c>
      <c r="AA108" s="505" t="s">
        <v>1857</v>
      </c>
      <c r="AB108" s="505" t="str">
        <f>'队列-肺癌原始'!E205</f>
        <v>2022/2/9日,
中午</v>
      </c>
      <c r="AC108" s="505" t="str">
        <f>'队列-肺癌原始'!F205</f>
        <v>第一天</v>
      </c>
      <c r="AE108" s="570"/>
      <c r="AF108" s="571" t="s">
        <v>3025</v>
      </c>
      <c r="AG108" s="571" t="s">
        <v>3025</v>
      </c>
      <c r="AH108" s="571" t="s">
        <v>3025</v>
      </c>
      <c r="AI108" s="571" t="s">
        <v>3025</v>
      </c>
      <c r="AJ108" s="571" t="s">
        <v>3025</v>
      </c>
      <c r="AK108" s="572" t="s">
        <v>3025</v>
      </c>
      <c r="AL108" s="588">
        <v>9.1</v>
      </c>
      <c r="AM108" s="588">
        <v>2.6</v>
      </c>
      <c r="AN108" s="588">
        <v>2.2000000000000002</v>
      </c>
      <c r="AO108" s="588">
        <v>0.6</v>
      </c>
      <c r="AP108" s="588">
        <v>9.9600000000000009</v>
      </c>
      <c r="AQ108" s="589">
        <v>46.36</v>
      </c>
    </row>
    <row r="109" spans="2:43" ht="32">
      <c r="B109" s="543" t="str">
        <f>'队列-肺癌原始'!G206</f>
        <v>LCLN-ZS1E #000358</v>
      </c>
      <c r="D109" s="531"/>
      <c r="E109" s="523">
        <v>1</v>
      </c>
      <c r="G109" s="536">
        <v>307</v>
      </c>
      <c r="H109" s="536" t="s">
        <v>1979</v>
      </c>
      <c r="I109" s="505"/>
      <c r="J109" s="509"/>
      <c r="L109" s="556"/>
      <c r="M109" s="509"/>
      <c r="N109" s="509"/>
      <c r="O109" s="509"/>
      <c r="P109" s="509"/>
      <c r="Q109" s="509"/>
      <c r="R109" s="509"/>
      <c r="S109" s="509"/>
      <c r="U109" s="526"/>
      <c r="V109" s="527"/>
      <c r="W109" s="528"/>
      <c r="X109" s="529"/>
      <c r="Y109" s="528"/>
      <c r="Z109" s="530"/>
      <c r="AA109" s="505" t="s">
        <v>1857</v>
      </c>
      <c r="AB109" s="505" t="str">
        <f>'队列-肺癌原始'!E206</f>
        <v>2022/2/10日,
下午</v>
      </c>
      <c r="AC109" s="505" t="str">
        <f>'队列-肺癌原始'!F206</f>
        <v>第二天</v>
      </c>
      <c r="AE109" s="570"/>
      <c r="AG109" s="576"/>
      <c r="AK109" s="572"/>
      <c r="AL109" s="574"/>
      <c r="AM109" s="574"/>
      <c r="AN109" s="574"/>
      <c r="AO109" s="574"/>
      <c r="AP109" s="574"/>
      <c r="AQ109" s="575"/>
    </row>
    <row r="110" spans="2:43" ht="48">
      <c r="B110" s="543" t="str">
        <f>'队列-肺癌原始'!G212</f>
        <v>LCLN-ZS1E #000361</v>
      </c>
      <c r="D110" s="522">
        <v>1</v>
      </c>
      <c r="E110" s="523">
        <v>1</v>
      </c>
      <c r="G110" s="535">
        <v>114</v>
      </c>
      <c r="H110" s="535" t="s">
        <v>1987</v>
      </c>
      <c r="I110" s="505"/>
      <c r="J110" s="509" t="s">
        <v>1760</v>
      </c>
      <c r="L110" s="556"/>
      <c r="N110" s="509" t="s">
        <v>3061</v>
      </c>
      <c r="O110" s="509" t="s">
        <v>3035</v>
      </c>
      <c r="P110" s="509" t="s">
        <v>3049</v>
      </c>
      <c r="Q110" s="509">
        <v>1</v>
      </c>
      <c r="R110" s="509"/>
      <c r="S110" s="509"/>
      <c r="U110" s="565">
        <v>156</v>
      </c>
      <c r="V110" s="565">
        <v>44</v>
      </c>
      <c r="W110" s="566" t="s">
        <v>1872</v>
      </c>
      <c r="X110" s="568">
        <v>23843</v>
      </c>
      <c r="Y110" s="528">
        <f>2021-1965+1</f>
        <v>57</v>
      </c>
      <c r="Z110" s="530" t="s">
        <v>1969</v>
      </c>
      <c r="AA110" s="505" t="s">
        <v>1857</v>
      </c>
      <c r="AB110" s="505" t="str">
        <f>'队列-肺癌原始'!E212</f>
        <v>2022/2/10日,
下午</v>
      </c>
      <c r="AC110" s="505" t="str">
        <f>'队列-肺癌原始'!F212</f>
        <v>第一天</v>
      </c>
      <c r="AE110" s="570"/>
      <c r="AF110" s="571" t="s">
        <v>3025</v>
      </c>
      <c r="AG110" s="571" t="s">
        <v>3025</v>
      </c>
      <c r="AH110" s="576" t="s">
        <v>3026</v>
      </c>
      <c r="AI110" s="571" t="s">
        <v>3025</v>
      </c>
      <c r="AJ110" s="571" t="s">
        <v>3025</v>
      </c>
      <c r="AK110" s="572" t="s">
        <v>3025</v>
      </c>
      <c r="AL110" s="588">
        <v>8.8000000000000007</v>
      </c>
      <c r="AM110" s="588">
        <v>1.63</v>
      </c>
      <c r="AN110" s="593">
        <v>4.04</v>
      </c>
      <c r="AO110" s="588">
        <v>0.5</v>
      </c>
      <c r="AP110" s="588">
        <v>15.82</v>
      </c>
      <c r="AQ110" s="589">
        <v>36.75</v>
      </c>
    </row>
    <row r="111" spans="2:43" ht="32">
      <c r="B111" s="543" t="str">
        <f>'队列-肺癌原始'!G213</f>
        <v>ZS1E-Z ID#000276</v>
      </c>
      <c r="D111" s="531"/>
      <c r="E111" s="523">
        <v>1</v>
      </c>
      <c r="G111" s="536">
        <v>114</v>
      </c>
      <c r="H111" s="536" t="s">
        <v>1987</v>
      </c>
      <c r="I111" s="505"/>
      <c r="J111" s="509"/>
      <c r="L111" s="556"/>
      <c r="M111" s="509"/>
      <c r="N111" s="509"/>
      <c r="O111" s="509"/>
      <c r="P111" s="509"/>
      <c r="Q111" s="509"/>
      <c r="R111" s="509"/>
      <c r="S111" s="509"/>
      <c r="U111" s="526"/>
      <c r="V111" s="527"/>
      <c r="W111" s="528"/>
      <c r="X111" s="529"/>
      <c r="Y111" s="528"/>
      <c r="Z111" s="530"/>
      <c r="AA111" s="505" t="s">
        <v>1857</v>
      </c>
      <c r="AB111" s="505" t="str">
        <f>'队列-肺癌原始'!E213</f>
        <v>2022/2/11日,
下午</v>
      </c>
      <c r="AC111" s="505" t="str">
        <f>'队列-肺癌原始'!F213</f>
        <v>第二天</v>
      </c>
      <c r="AE111" s="570"/>
      <c r="AG111" s="576"/>
      <c r="AK111" s="572"/>
      <c r="AL111" s="574"/>
      <c r="AM111" s="574"/>
      <c r="AN111" s="574"/>
      <c r="AO111" s="574"/>
      <c r="AP111" s="574"/>
      <c r="AQ111" s="575"/>
    </row>
    <row r="112" spans="2:43" ht="32">
      <c r="B112" s="543" t="str">
        <f>'队列-肺癌原始'!G214</f>
        <v>LCLN-ZS1E #000365</v>
      </c>
      <c r="D112" s="531"/>
      <c r="E112" s="523">
        <v>1</v>
      </c>
      <c r="G112" s="536">
        <v>114</v>
      </c>
      <c r="H112" s="536" t="s">
        <v>1987</v>
      </c>
      <c r="I112" s="505"/>
      <c r="J112" s="509"/>
      <c r="L112" s="556"/>
      <c r="M112" s="509"/>
      <c r="N112" s="509"/>
      <c r="O112" s="509"/>
      <c r="P112" s="509"/>
      <c r="Q112" s="509"/>
      <c r="R112" s="509"/>
      <c r="S112" s="509"/>
      <c r="U112" s="526"/>
      <c r="V112" s="527"/>
      <c r="W112" s="528"/>
      <c r="X112" s="529"/>
      <c r="Y112" s="528"/>
      <c r="Z112" s="530"/>
      <c r="AA112" s="505" t="s">
        <v>1857</v>
      </c>
      <c r="AB112" s="505" t="str">
        <f>'队列-肺癌原始'!E214</f>
        <v>2022/2/12日,
下午</v>
      </c>
      <c r="AC112" s="505" t="str">
        <f>'队列-肺癌原始'!F214</f>
        <v>第三天</v>
      </c>
      <c r="AE112" s="570"/>
      <c r="AG112" s="576"/>
      <c r="AK112" s="572"/>
      <c r="AL112" s="574"/>
      <c r="AM112" s="574"/>
      <c r="AN112" s="574"/>
      <c r="AO112" s="574"/>
      <c r="AP112" s="574"/>
      <c r="AQ112" s="575"/>
    </row>
    <row r="113" spans="2:43" ht="32">
      <c r="B113" s="543" t="str">
        <f>'队列-肺癌原始'!G215</f>
        <v>LCLN-ZS1E #000362</v>
      </c>
      <c r="D113" s="531"/>
      <c r="E113" s="523">
        <v>1</v>
      </c>
      <c r="G113" s="536">
        <v>114</v>
      </c>
      <c r="H113" s="536" t="s">
        <v>1987</v>
      </c>
      <c r="I113" s="505"/>
      <c r="J113" s="509"/>
      <c r="L113" s="556"/>
      <c r="M113" s="509"/>
      <c r="N113" s="509"/>
      <c r="O113" s="509"/>
      <c r="P113" s="509"/>
      <c r="Q113" s="509"/>
      <c r="R113" s="509"/>
      <c r="S113" s="509"/>
      <c r="U113" s="526"/>
      <c r="V113" s="527"/>
      <c r="W113" s="528"/>
      <c r="X113" s="529"/>
      <c r="Y113" s="528"/>
      <c r="Z113" s="530"/>
      <c r="AA113" s="505" t="s">
        <v>1857</v>
      </c>
      <c r="AB113" s="505" t="str">
        <f>'队列-肺癌原始'!E215</f>
        <v>2022/2/13日,
中午</v>
      </c>
      <c r="AC113" s="505" t="str">
        <f>'队列-肺癌原始'!F215</f>
        <v>第四天</v>
      </c>
      <c r="AE113" s="570"/>
      <c r="AG113" s="576"/>
      <c r="AK113" s="572"/>
      <c r="AL113" s="574"/>
      <c r="AM113" s="574"/>
      <c r="AN113" s="574"/>
      <c r="AO113" s="574"/>
      <c r="AP113" s="574"/>
      <c r="AQ113" s="575"/>
    </row>
    <row r="114" spans="2:43" ht="48">
      <c r="B114" s="543" t="str">
        <f>'队列-肺癌原始'!G221</f>
        <v>LCLN-ZS1E #000377</v>
      </c>
      <c r="D114" s="522">
        <v>1</v>
      </c>
      <c r="E114" s="523">
        <v>1</v>
      </c>
      <c r="G114" s="535">
        <v>143</v>
      </c>
      <c r="H114" s="535" t="s">
        <v>2093</v>
      </c>
      <c r="I114" s="505"/>
      <c r="J114" s="509" t="s">
        <v>1760</v>
      </c>
      <c r="L114" s="555">
        <v>1</v>
      </c>
      <c r="N114" s="509" t="s">
        <v>3062</v>
      </c>
      <c r="O114" s="509" t="s">
        <v>3028</v>
      </c>
      <c r="P114" s="509" t="s">
        <v>3023</v>
      </c>
      <c r="Q114" s="509">
        <v>1</v>
      </c>
      <c r="R114" s="509"/>
      <c r="S114" s="509"/>
      <c r="U114" s="565">
        <v>158</v>
      </c>
      <c r="V114" s="565">
        <v>50</v>
      </c>
      <c r="W114" s="566" t="s">
        <v>1872</v>
      </c>
      <c r="X114" s="568">
        <v>28574</v>
      </c>
      <c r="Y114" s="528">
        <f>2021-1978+1</f>
        <v>44</v>
      </c>
      <c r="Z114" s="530" t="s">
        <v>1969</v>
      </c>
      <c r="AA114" s="505" t="s">
        <v>1857</v>
      </c>
      <c r="AB114" s="505" t="str">
        <f>'队列-肺癌原始'!E221</f>
        <v>2022/2/15日,
下午</v>
      </c>
      <c r="AC114" s="505" t="str">
        <f>'队列-肺癌原始'!F221</f>
        <v>第一天</v>
      </c>
      <c r="AE114" s="570"/>
      <c r="AF114" s="571" t="s">
        <v>3025</v>
      </c>
      <c r="AG114" s="571" t="s">
        <v>3025</v>
      </c>
      <c r="AH114" s="571" t="s">
        <v>3025</v>
      </c>
      <c r="AI114" s="571" t="s">
        <v>3025</v>
      </c>
      <c r="AJ114" s="571" t="s">
        <v>3025</v>
      </c>
      <c r="AK114" s="572" t="s">
        <v>3025</v>
      </c>
      <c r="AL114" s="588">
        <v>25.9</v>
      </c>
      <c r="AM114" s="588">
        <v>2.11</v>
      </c>
      <c r="AN114" s="588">
        <v>0.85</v>
      </c>
      <c r="AO114" s="588">
        <v>0.7</v>
      </c>
      <c r="AP114" s="588">
        <v>11.18</v>
      </c>
      <c r="AQ114" s="589">
        <v>28.58</v>
      </c>
    </row>
    <row r="115" spans="2:43" ht="32">
      <c r="B115" s="543" t="str">
        <f>'队列-肺癌原始'!G222</f>
        <v>LCLN-ZS1E #000379</v>
      </c>
      <c r="D115" s="531"/>
      <c r="E115" s="523">
        <v>1</v>
      </c>
      <c r="G115" s="536">
        <v>143</v>
      </c>
      <c r="H115" s="536" t="s">
        <v>2093</v>
      </c>
      <c r="I115" s="505"/>
      <c r="J115" s="509"/>
      <c r="L115" s="556"/>
      <c r="M115" s="509"/>
      <c r="N115" s="509"/>
      <c r="O115" s="509"/>
      <c r="P115" s="509"/>
      <c r="Q115" s="509"/>
      <c r="R115" s="509"/>
      <c r="S115" s="509"/>
      <c r="U115" s="526"/>
      <c r="V115" s="527"/>
      <c r="W115" s="528"/>
      <c r="X115" s="529"/>
      <c r="Y115" s="528"/>
      <c r="Z115" s="530"/>
      <c r="AA115" s="505" t="s">
        <v>1857</v>
      </c>
      <c r="AB115" s="505" t="str">
        <f>'队列-肺癌原始'!E222</f>
        <v>2022/2/16日,
下午</v>
      </c>
      <c r="AC115" s="505" t="str">
        <f>'队列-肺癌原始'!F222</f>
        <v>第二天</v>
      </c>
      <c r="AE115" s="570"/>
      <c r="AG115" s="576"/>
      <c r="AK115" s="572"/>
      <c r="AL115" s="574"/>
      <c r="AM115" s="574"/>
      <c r="AN115" s="574"/>
      <c r="AO115" s="574"/>
      <c r="AP115" s="574"/>
      <c r="AQ115" s="575"/>
    </row>
    <row r="116" spans="2:43" ht="32">
      <c r="B116" s="543" t="str">
        <f>'队列-肺癌原始'!G223</f>
        <v>LCLN-ZS1E #000389</v>
      </c>
      <c r="D116" s="531"/>
      <c r="E116" s="523">
        <v>1</v>
      </c>
      <c r="G116" s="536">
        <v>143</v>
      </c>
      <c r="H116" s="536" t="s">
        <v>2093</v>
      </c>
      <c r="I116" s="505"/>
      <c r="J116" s="509"/>
      <c r="L116" s="556"/>
      <c r="M116" s="509"/>
      <c r="N116" s="509"/>
      <c r="O116" s="509"/>
      <c r="P116" s="509"/>
      <c r="Q116" s="509"/>
      <c r="R116" s="509"/>
      <c r="S116" s="509"/>
      <c r="U116" s="526"/>
      <c r="V116" s="527"/>
      <c r="W116" s="528"/>
      <c r="X116" s="529"/>
      <c r="Y116" s="528"/>
      <c r="Z116" s="530"/>
      <c r="AA116" s="505" t="s">
        <v>1857</v>
      </c>
      <c r="AB116" s="505" t="str">
        <f>'队列-肺癌原始'!E223</f>
        <v>2022/2/17日,
下午</v>
      </c>
      <c r="AC116" s="505" t="str">
        <f>'队列-肺癌原始'!F223</f>
        <v>第三天</v>
      </c>
      <c r="AE116" s="570"/>
      <c r="AG116" s="576"/>
      <c r="AK116" s="572"/>
      <c r="AL116" s="574"/>
      <c r="AM116" s="574"/>
      <c r="AN116" s="574"/>
      <c r="AO116" s="574"/>
      <c r="AP116" s="574"/>
      <c r="AQ116" s="575"/>
    </row>
    <row r="117" spans="2:43" ht="32">
      <c r="B117" s="543" t="str">
        <f>'队列-肺癌原始'!G224</f>
        <v>LCLN-ZS1E #000401</v>
      </c>
      <c r="D117" s="531"/>
      <c r="E117" s="523">
        <v>1</v>
      </c>
      <c r="G117" s="536">
        <v>143</v>
      </c>
      <c r="H117" s="536" t="s">
        <v>2093</v>
      </c>
      <c r="I117" s="505"/>
      <c r="J117" s="509"/>
      <c r="L117" s="556"/>
      <c r="M117" s="509"/>
      <c r="N117" s="509"/>
      <c r="O117" s="509"/>
      <c r="P117" s="509"/>
      <c r="Q117" s="509"/>
      <c r="R117" s="509"/>
      <c r="S117" s="509"/>
      <c r="U117" s="526"/>
      <c r="V117" s="527"/>
      <c r="W117" s="528"/>
      <c r="X117" s="529"/>
      <c r="Y117" s="528"/>
      <c r="Z117" s="530"/>
      <c r="AA117" s="505" t="s">
        <v>1857</v>
      </c>
      <c r="AB117" s="505" t="str">
        <f>'队列-肺癌原始'!E224</f>
        <v>2022/2/18日,
下午</v>
      </c>
      <c r="AC117" s="505" t="str">
        <f>'队列-肺癌原始'!F224</f>
        <v>第四天</v>
      </c>
      <c r="AE117" s="570"/>
      <c r="AG117" s="576"/>
      <c r="AK117" s="572"/>
      <c r="AL117" s="574"/>
      <c r="AM117" s="574"/>
      <c r="AN117" s="574"/>
      <c r="AO117" s="574"/>
      <c r="AP117" s="574"/>
      <c r="AQ117" s="575"/>
    </row>
    <row r="118" spans="2:43" ht="32">
      <c r="B118" s="543" t="str">
        <f>'队列-肺癌原始'!G225</f>
        <v>LCLN-ZS1E #000456</v>
      </c>
      <c r="D118" s="531"/>
      <c r="E118" s="523">
        <v>1</v>
      </c>
      <c r="G118" s="536">
        <v>143</v>
      </c>
      <c r="H118" s="536" t="s">
        <v>2093</v>
      </c>
      <c r="I118" s="505"/>
      <c r="J118" s="509"/>
      <c r="L118" s="556"/>
      <c r="M118" s="509"/>
      <c r="N118" s="509"/>
      <c r="O118" s="509"/>
      <c r="P118" s="509"/>
      <c r="Q118" s="509"/>
      <c r="R118" s="509"/>
      <c r="S118" s="509"/>
      <c r="U118" s="526"/>
      <c r="V118" s="527"/>
      <c r="W118" s="528"/>
      <c r="X118" s="529"/>
      <c r="Y118" s="528"/>
      <c r="Z118" s="530"/>
      <c r="AA118" s="505" t="s">
        <v>1857</v>
      </c>
      <c r="AB118" s="505" t="str">
        <f>'队列-肺癌原始'!E225</f>
        <v>2022/2/19日,
中午</v>
      </c>
      <c r="AC118" s="505" t="str">
        <f>'队列-肺癌原始'!F225</f>
        <v>第五天</v>
      </c>
      <c r="AE118" s="570"/>
      <c r="AG118" s="576"/>
      <c r="AK118" s="572"/>
      <c r="AL118" s="574"/>
      <c r="AM118" s="574"/>
      <c r="AN118" s="574"/>
      <c r="AO118" s="574"/>
      <c r="AP118" s="574"/>
      <c r="AQ118" s="575"/>
    </row>
    <row r="119" spans="2:43" ht="32">
      <c r="B119" s="543" t="str">
        <f>'队列-肺癌原始'!G226</f>
        <v>LCLN-ZS1E #000451</v>
      </c>
      <c r="D119" s="531"/>
      <c r="E119" s="523">
        <v>1</v>
      </c>
      <c r="G119" s="536">
        <v>143</v>
      </c>
      <c r="H119" s="536" t="s">
        <v>2093</v>
      </c>
      <c r="I119" s="505"/>
      <c r="J119" s="509"/>
      <c r="L119" s="556"/>
      <c r="M119" s="509"/>
      <c r="N119" s="509"/>
      <c r="O119" s="509"/>
      <c r="P119" s="509"/>
      <c r="Q119" s="509"/>
      <c r="R119" s="509"/>
      <c r="S119" s="509"/>
      <c r="U119" s="526"/>
      <c r="V119" s="527"/>
      <c r="W119" s="528"/>
      <c r="X119" s="529"/>
      <c r="Y119" s="528"/>
      <c r="Z119" s="530"/>
      <c r="AA119" s="505" t="s">
        <v>1857</v>
      </c>
      <c r="AB119" s="505" t="str">
        <f>'队列-肺癌原始'!E226</f>
        <v>2022/2/20日,
中午</v>
      </c>
      <c r="AC119" s="505" t="str">
        <f>'队列-肺癌原始'!F226</f>
        <v>第六天</v>
      </c>
      <c r="AE119" s="570"/>
      <c r="AG119" s="576"/>
      <c r="AK119" s="572"/>
      <c r="AL119" s="574"/>
      <c r="AM119" s="574"/>
      <c r="AN119" s="574"/>
      <c r="AO119" s="574"/>
      <c r="AP119" s="574"/>
      <c r="AQ119" s="575"/>
    </row>
    <row r="120" spans="2:43" ht="32">
      <c r="B120" s="543" t="str">
        <f>'队列-肺癌原始'!G230</f>
        <v>LCLN-ZS1E #000391</v>
      </c>
      <c r="D120" s="522">
        <v>1</v>
      </c>
      <c r="E120" s="523">
        <v>1</v>
      </c>
      <c r="G120" s="535">
        <v>245</v>
      </c>
      <c r="H120" s="535" t="s">
        <v>2078</v>
      </c>
      <c r="I120" s="505"/>
      <c r="J120" s="509" t="s">
        <v>1760</v>
      </c>
      <c r="L120" s="555">
        <v>1</v>
      </c>
      <c r="M120" s="509"/>
      <c r="N120" s="509" t="s">
        <v>3080</v>
      </c>
      <c r="O120" s="509" t="s">
        <v>3036</v>
      </c>
      <c r="P120" s="509" t="s">
        <v>2704</v>
      </c>
      <c r="Q120" s="509">
        <v>1</v>
      </c>
      <c r="R120" s="509"/>
      <c r="S120" s="509"/>
      <c r="U120" s="565">
        <v>165</v>
      </c>
      <c r="V120" s="565">
        <v>64.5</v>
      </c>
      <c r="W120" s="566" t="s">
        <v>1872</v>
      </c>
      <c r="X120" s="568">
        <v>23657</v>
      </c>
      <c r="Y120" s="528">
        <f>2021-1964+1</f>
        <v>58</v>
      </c>
      <c r="Z120" s="530" t="s">
        <v>1969</v>
      </c>
      <c r="AA120" s="505" t="s">
        <v>1857</v>
      </c>
      <c r="AB120" s="505" t="str">
        <f>'队列-肺癌原始'!E230</f>
        <v>2022/2/15日,
下午</v>
      </c>
      <c r="AC120" s="505" t="str">
        <f>'队列-肺癌原始'!F230</f>
        <v>第一天</v>
      </c>
      <c r="AE120" s="570"/>
      <c r="AF120" s="571" t="s">
        <v>3025</v>
      </c>
      <c r="AG120" s="571" t="s">
        <v>3025</v>
      </c>
      <c r="AH120" s="571" t="s">
        <v>3025</v>
      </c>
      <c r="AI120" s="571" t="s">
        <v>3025</v>
      </c>
      <c r="AJ120" s="571" t="s">
        <v>3025</v>
      </c>
      <c r="AK120" s="572" t="s">
        <v>3025</v>
      </c>
      <c r="AL120" s="588">
        <v>9.1</v>
      </c>
      <c r="AM120" s="588">
        <v>1.76</v>
      </c>
      <c r="AN120" s="588">
        <v>2.08</v>
      </c>
      <c r="AO120" s="588">
        <v>0.7</v>
      </c>
      <c r="AP120" s="588">
        <v>11.14</v>
      </c>
      <c r="AQ120" s="589">
        <v>24</v>
      </c>
    </row>
    <row r="121" spans="2:43" ht="32">
      <c r="B121" s="543" t="str">
        <f>'队列-肺癌原始'!G231</f>
        <v>LCLN-ZS1E #000383</v>
      </c>
      <c r="D121" s="531"/>
      <c r="E121" s="523">
        <v>1</v>
      </c>
      <c r="G121" s="536">
        <v>245</v>
      </c>
      <c r="H121" s="536" t="s">
        <v>2078</v>
      </c>
      <c r="I121" s="505"/>
      <c r="J121" s="509"/>
      <c r="L121" s="556"/>
      <c r="M121" s="509"/>
      <c r="N121" s="509"/>
      <c r="O121" s="509"/>
      <c r="P121" s="509"/>
      <c r="Q121" s="509"/>
      <c r="R121" s="509"/>
      <c r="S121" s="509"/>
      <c r="U121" s="526"/>
      <c r="V121" s="527"/>
      <c r="W121" s="528"/>
      <c r="X121" s="529"/>
      <c r="Y121" s="528"/>
      <c r="Z121" s="530"/>
      <c r="AA121" s="505" t="s">
        <v>1857</v>
      </c>
      <c r="AB121" s="505" t="str">
        <f>'队列-肺癌原始'!E231</f>
        <v>2022/2/16日,
下午</v>
      </c>
      <c r="AC121" s="505" t="str">
        <f>'队列-肺癌原始'!F231</f>
        <v>第二天</v>
      </c>
      <c r="AE121" s="570"/>
      <c r="AK121" s="572"/>
      <c r="AL121" s="574"/>
      <c r="AM121" s="574"/>
      <c r="AN121" s="574"/>
      <c r="AO121" s="574"/>
      <c r="AP121" s="574"/>
      <c r="AQ121" s="575"/>
    </row>
    <row r="122" spans="2:43" ht="32">
      <c r="B122" s="543" t="str">
        <f>'队列-肺癌原始'!G232</f>
        <v>LCLN-ZS1E #000393</v>
      </c>
      <c r="D122" s="531"/>
      <c r="E122" s="523">
        <v>1</v>
      </c>
      <c r="G122" s="536">
        <v>245</v>
      </c>
      <c r="H122" s="536" t="s">
        <v>2078</v>
      </c>
      <c r="I122" s="505"/>
      <c r="J122" s="509"/>
      <c r="L122" s="556"/>
      <c r="M122" s="509"/>
      <c r="N122" s="509"/>
      <c r="O122" s="509"/>
      <c r="P122" s="509"/>
      <c r="Q122" s="509"/>
      <c r="R122" s="509"/>
      <c r="S122" s="509"/>
      <c r="U122" s="526"/>
      <c r="V122" s="527"/>
      <c r="W122" s="528"/>
      <c r="X122" s="529"/>
      <c r="Y122" s="528"/>
      <c r="Z122" s="530"/>
      <c r="AA122" s="505" t="s">
        <v>1857</v>
      </c>
      <c r="AB122" s="505" t="str">
        <f>'队列-肺癌原始'!E232</f>
        <v>2022/2/17日,
下午</v>
      </c>
      <c r="AC122" s="505" t="str">
        <f>'队列-肺癌原始'!F232</f>
        <v>第三天</v>
      </c>
      <c r="AE122" s="570"/>
      <c r="AG122" s="576"/>
      <c r="AK122" s="572"/>
      <c r="AL122" s="574"/>
      <c r="AM122" s="574"/>
      <c r="AN122" s="574"/>
      <c r="AO122" s="574"/>
      <c r="AP122" s="574"/>
      <c r="AQ122" s="575"/>
    </row>
    <row r="123" spans="2:43" ht="64">
      <c r="B123" s="543" t="str">
        <f>'队列-肺癌原始'!G234</f>
        <v>LCLN-ZS1E #000376</v>
      </c>
      <c r="D123" s="522">
        <v>1</v>
      </c>
      <c r="E123" s="523">
        <v>1</v>
      </c>
      <c r="G123" s="535">
        <v>64</v>
      </c>
      <c r="H123" s="535" t="s">
        <v>2070</v>
      </c>
      <c r="I123" s="505"/>
      <c r="J123" s="509" t="s">
        <v>1760</v>
      </c>
      <c r="L123" s="555">
        <v>1</v>
      </c>
      <c r="M123" s="509"/>
      <c r="N123" s="509" t="s">
        <v>3081</v>
      </c>
      <c r="O123" s="509" t="s">
        <v>3028</v>
      </c>
      <c r="P123" s="509" t="s">
        <v>3037</v>
      </c>
      <c r="Q123" s="509">
        <v>1</v>
      </c>
      <c r="R123" s="509"/>
      <c r="S123" s="509"/>
      <c r="U123" s="565">
        <v>169</v>
      </c>
      <c r="V123" s="565">
        <v>70</v>
      </c>
      <c r="W123" s="528" t="s">
        <v>1870</v>
      </c>
      <c r="X123" s="568">
        <v>18328</v>
      </c>
      <c r="Y123" s="528">
        <f>2021-1950+1</f>
        <v>72</v>
      </c>
      <c r="Z123" s="530" t="s">
        <v>2345</v>
      </c>
      <c r="AA123" s="505" t="s">
        <v>1857</v>
      </c>
      <c r="AB123" s="505" t="str">
        <f>'队列-肺癌原始'!E234</f>
        <v>2022/2/15日,
下午</v>
      </c>
      <c r="AC123" s="505" t="str">
        <f>'队列-肺癌原始'!F234</f>
        <v>第一天</v>
      </c>
      <c r="AE123" s="570"/>
      <c r="AF123" s="571" t="s">
        <v>3025</v>
      </c>
      <c r="AG123" s="576" t="s">
        <v>3026</v>
      </c>
      <c r="AH123" s="571" t="s">
        <v>3025</v>
      </c>
      <c r="AI123" s="571" t="s">
        <v>3025</v>
      </c>
      <c r="AJ123" s="571" t="s">
        <v>3025</v>
      </c>
      <c r="AK123" s="572" t="s">
        <v>3025</v>
      </c>
      <c r="AL123" s="588">
        <v>8.8000000000000007</v>
      </c>
      <c r="AM123" s="593">
        <v>5.28</v>
      </c>
      <c r="AN123" s="588">
        <v>3.14</v>
      </c>
      <c r="AO123" s="588">
        <v>0.9</v>
      </c>
      <c r="AP123" s="588">
        <v>14.27</v>
      </c>
      <c r="AQ123" s="589">
        <v>51.63</v>
      </c>
    </row>
    <row r="124" spans="2:43" ht="32">
      <c r="B124" s="543" t="str">
        <f>'队列-肺癌原始'!G235</f>
        <v>LCLN-ZS1E #000404</v>
      </c>
      <c r="D124" s="531"/>
      <c r="E124" s="523">
        <v>1</v>
      </c>
      <c r="G124" s="536">
        <v>64</v>
      </c>
      <c r="H124" s="536" t="s">
        <v>2070</v>
      </c>
      <c r="I124" s="505"/>
      <c r="J124" s="509"/>
      <c r="L124" s="556"/>
      <c r="M124" s="509"/>
      <c r="N124" s="509"/>
      <c r="O124" s="509"/>
      <c r="P124" s="509"/>
      <c r="Q124" s="509"/>
      <c r="R124" s="509"/>
      <c r="S124" s="509"/>
      <c r="U124" s="526"/>
      <c r="V124" s="527"/>
      <c r="W124" s="528"/>
      <c r="X124" s="529"/>
      <c r="Y124" s="528"/>
      <c r="Z124" s="530"/>
      <c r="AA124" s="505" t="s">
        <v>1857</v>
      </c>
      <c r="AB124" s="505" t="str">
        <f>'队列-肺癌原始'!E235</f>
        <v>2022/2/18日,
下午</v>
      </c>
      <c r="AC124" s="505" t="str">
        <f>'队列-肺癌原始'!F235</f>
        <v>第二天</v>
      </c>
      <c r="AE124" s="570"/>
      <c r="AG124" s="576"/>
      <c r="AK124" s="572"/>
      <c r="AL124" s="574"/>
      <c r="AM124" s="574"/>
      <c r="AN124" s="574"/>
      <c r="AO124" s="574"/>
      <c r="AP124" s="574"/>
      <c r="AQ124" s="575"/>
    </row>
    <row r="125" spans="2:43" ht="32">
      <c r="B125" s="543" t="str">
        <f>'队列-肺癌原始'!G236</f>
        <v>LCLN-ZS1E #000458</v>
      </c>
      <c r="D125" s="531"/>
      <c r="E125" s="523">
        <v>1</v>
      </c>
      <c r="G125" s="536">
        <v>64</v>
      </c>
      <c r="H125" s="536" t="s">
        <v>2070</v>
      </c>
      <c r="I125" s="505"/>
      <c r="J125" s="509"/>
      <c r="L125" s="556"/>
      <c r="M125" s="509"/>
      <c r="N125" s="509"/>
      <c r="O125" s="509"/>
      <c r="P125" s="509"/>
      <c r="Q125" s="509"/>
      <c r="R125" s="509"/>
      <c r="S125" s="509"/>
      <c r="U125" s="526"/>
      <c r="V125" s="527"/>
      <c r="W125" s="528"/>
      <c r="X125" s="529"/>
      <c r="Y125" s="528"/>
      <c r="Z125" s="530"/>
      <c r="AA125" s="505" t="s">
        <v>1857</v>
      </c>
      <c r="AB125" s="505" t="str">
        <f>'队列-肺癌原始'!E236</f>
        <v>2022/2/19日,
中午</v>
      </c>
      <c r="AC125" s="505" t="str">
        <f>'队列-肺癌原始'!F236</f>
        <v>第三天</v>
      </c>
      <c r="AE125" s="570"/>
      <c r="AG125" s="576"/>
      <c r="AK125" s="572"/>
      <c r="AL125" s="574"/>
      <c r="AM125" s="574"/>
      <c r="AN125" s="574"/>
      <c r="AO125" s="574"/>
      <c r="AP125" s="574"/>
      <c r="AQ125" s="575"/>
    </row>
    <row r="126" spans="2:43" ht="32">
      <c r="B126" s="543" t="str">
        <f>'队列-肺癌原始'!G237</f>
        <v>LCLN-ZS1E #000455</v>
      </c>
      <c r="D126" s="531"/>
      <c r="E126" s="523">
        <v>1</v>
      </c>
      <c r="G126" s="536">
        <v>64</v>
      </c>
      <c r="H126" s="536" t="s">
        <v>2070</v>
      </c>
      <c r="I126" s="505"/>
      <c r="J126" s="509"/>
      <c r="L126" s="556"/>
      <c r="M126" s="509"/>
      <c r="N126" s="509"/>
      <c r="O126" s="509"/>
      <c r="P126" s="509"/>
      <c r="Q126" s="509"/>
      <c r="R126" s="509"/>
      <c r="S126" s="509"/>
      <c r="U126" s="526"/>
      <c r="V126" s="527"/>
      <c r="W126" s="528"/>
      <c r="X126" s="529"/>
      <c r="Y126" s="528"/>
      <c r="Z126" s="530"/>
      <c r="AA126" s="505" t="s">
        <v>1857</v>
      </c>
      <c r="AB126" s="505" t="str">
        <f>'队列-肺癌原始'!E237</f>
        <v>2022/2/20日,
中午</v>
      </c>
      <c r="AC126" s="505" t="str">
        <f>'队列-肺癌原始'!F237</f>
        <v>第四天</v>
      </c>
      <c r="AE126" s="570"/>
      <c r="AG126" s="576"/>
      <c r="AK126" s="572"/>
      <c r="AL126" s="574"/>
      <c r="AM126" s="574"/>
      <c r="AN126" s="574"/>
      <c r="AO126" s="574"/>
      <c r="AP126" s="574"/>
      <c r="AQ126" s="575"/>
    </row>
    <row r="127" spans="2:43" ht="32">
      <c r="B127" s="543" t="str">
        <f>'队列-肺癌原始'!G238</f>
        <v>LCLN-ZS1E #000447</v>
      </c>
      <c r="D127" s="531"/>
      <c r="E127" s="523">
        <v>1</v>
      </c>
      <c r="G127" s="536">
        <v>64</v>
      </c>
      <c r="H127" s="536" t="s">
        <v>2070</v>
      </c>
      <c r="I127" s="505"/>
      <c r="J127" s="509"/>
      <c r="L127" s="556"/>
      <c r="M127" s="509"/>
      <c r="N127" s="509"/>
      <c r="O127" s="509"/>
      <c r="P127" s="509"/>
      <c r="Q127" s="509"/>
      <c r="R127" s="509"/>
      <c r="S127" s="509"/>
      <c r="U127" s="526"/>
      <c r="V127" s="527"/>
      <c r="W127" s="528"/>
      <c r="X127" s="529"/>
      <c r="Y127" s="528"/>
      <c r="Z127" s="530"/>
      <c r="AA127" s="505" t="s">
        <v>1857</v>
      </c>
      <c r="AB127" s="505" t="str">
        <f>'队列-肺癌原始'!E238</f>
        <v>2022/2/21日,
下午</v>
      </c>
      <c r="AC127" s="505" t="str">
        <f>'队列-肺癌原始'!F238</f>
        <v>第五天</v>
      </c>
      <c r="AE127" s="570"/>
      <c r="AG127" s="576"/>
      <c r="AK127" s="572"/>
      <c r="AL127" s="574"/>
      <c r="AM127" s="574"/>
      <c r="AN127" s="574"/>
      <c r="AO127" s="574"/>
      <c r="AP127" s="574"/>
      <c r="AQ127" s="575"/>
    </row>
    <row r="128" spans="2:43" ht="32">
      <c r="B128" s="543" t="str">
        <f>'队列-肺癌原始'!G239</f>
        <v>LCLN-ZS1E #000423</v>
      </c>
      <c r="D128" s="531"/>
      <c r="E128" s="523">
        <v>1</v>
      </c>
      <c r="G128" s="536">
        <v>64</v>
      </c>
      <c r="H128" s="536" t="s">
        <v>2070</v>
      </c>
      <c r="I128" s="505"/>
      <c r="J128" s="509"/>
      <c r="L128" s="556"/>
      <c r="M128" s="509"/>
      <c r="N128" s="509"/>
      <c r="O128" s="509"/>
      <c r="P128" s="509"/>
      <c r="Q128" s="509"/>
      <c r="R128" s="509"/>
      <c r="S128" s="509"/>
      <c r="U128" s="526"/>
      <c r="V128" s="527"/>
      <c r="W128" s="528"/>
      <c r="X128" s="529"/>
      <c r="Y128" s="528"/>
      <c r="Z128" s="530"/>
      <c r="AA128" s="505" t="s">
        <v>1857</v>
      </c>
      <c r="AB128" s="505" t="str">
        <f>'队列-肺癌原始'!E239</f>
        <v>2022/2/22日,
中午</v>
      </c>
      <c r="AC128" s="505" t="str">
        <f>'队列-肺癌原始'!F239</f>
        <v>第六天</v>
      </c>
      <c r="AE128" s="570"/>
      <c r="AG128" s="576"/>
      <c r="AK128" s="572"/>
      <c r="AL128" s="574"/>
      <c r="AM128" s="574"/>
      <c r="AN128" s="574"/>
      <c r="AO128" s="574"/>
      <c r="AP128" s="574"/>
      <c r="AQ128" s="575"/>
    </row>
    <row r="129" spans="2:43" ht="32">
      <c r="B129" s="543" t="str">
        <f>'队列-肺癌原始'!G240</f>
        <v>LCLN-ZS1E #000442</v>
      </c>
      <c r="D129" s="522">
        <v>1</v>
      </c>
      <c r="E129" s="523">
        <v>1</v>
      </c>
      <c r="G129" s="536">
        <v>64</v>
      </c>
      <c r="H129" s="536" t="s">
        <v>2070</v>
      </c>
      <c r="I129" s="505"/>
      <c r="J129" s="509"/>
      <c r="L129" s="556"/>
      <c r="M129" s="509"/>
      <c r="N129" s="509"/>
      <c r="O129" s="509"/>
      <c r="P129" s="509"/>
      <c r="Q129" s="509"/>
      <c r="R129" s="509"/>
      <c r="S129" s="509"/>
      <c r="U129" s="526"/>
      <c r="V129" s="527"/>
      <c r="W129" s="528"/>
      <c r="X129" s="529"/>
      <c r="Y129" s="528"/>
      <c r="Z129" s="530"/>
      <c r="AA129" s="505" t="s">
        <v>1857</v>
      </c>
      <c r="AB129" s="505" t="str">
        <f>'队列-肺癌原始'!E240</f>
        <v>2022/2/23日,
中午</v>
      </c>
      <c r="AC129" s="505" t="str">
        <f>'队列-肺癌原始'!F240</f>
        <v>第七天</v>
      </c>
      <c r="AE129" s="570"/>
      <c r="AG129" s="576"/>
      <c r="AK129" s="572"/>
      <c r="AL129" s="574"/>
      <c r="AM129" s="574"/>
      <c r="AN129" s="574"/>
      <c r="AO129" s="574"/>
      <c r="AP129" s="574"/>
      <c r="AQ129" s="575"/>
    </row>
    <row r="130" spans="2:43" ht="32">
      <c r="B130" s="543" t="str">
        <f>'队列-肺癌原始'!G243</f>
        <v>LCLN-ZS1E #000390</v>
      </c>
      <c r="D130" s="531"/>
      <c r="E130" s="523">
        <v>1</v>
      </c>
      <c r="G130" s="535">
        <v>250</v>
      </c>
      <c r="H130" s="535" t="s">
        <v>2123</v>
      </c>
      <c r="I130" s="505"/>
      <c r="J130" s="509" t="s">
        <v>1760</v>
      </c>
      <c r="L130" s="556"/>
      <c r="M130" s="509" t="s">
        <v>3086</v>
      </c>
      <c r="N130" s="509" t="s">
        <v>3082</v>
      </c>
      <c r="O130" s="509" t="s">
        <v>3087</v>
      </c>
      <c r="P130" s="509" t="s">
        <v>2810</v>
      </c>
      <c r="Q130" s="509">
        <v>1</v>
      </c>
      <c r="R130" s="509"/>
      <c r="S130" s="509"/>
      <c r="U130" s="565">
        <v>166</v>
      </c>
      <c r="V130" s="565">
        <v>71</v>
      </c>
      <c r="W130" s="566" t="s">
        <v>1872</v>
      </c>
      <c r="X130" s="568">
        <v>24046</v>
      </c>
      <c r="Y130" s="528">
        <f>2021-1965+1</f>
        <v>57</v>
      </c>
      <c r="Z130" s="530" t="s">
        <v>1969</v>
      </c>
      <c r="AA130" s="505" t="s">
        <v>1857</v>
      </c>
      <c r="AB130" s="505" t="str">
        <f>'队列-肺癌原始'!E243</f>
        <v>2022/2/17日,
下午</v>
      </c>
      <c r="AC130" s="505" t="str">
        <f>'队列-肺癌原始'!F243</f>
        <v>第一天</v>
      </c>
      <c r="AE130" s="570"/>
      <c r="AF130" s="571" t="s">
        <v>3025</v>
      </c>
      <c r="AG130" s="571" t="s">
        <v>3025</v>
      </c>
      <c r="AH130" s="571" t="s">
        <v>3025</v>
      </c>
      <c r="AI130" s="571" t="s">
        <v>3025</v>
      </c>
      <c r="AJ130" s="571" t="s">
        <v>3025</v>
      </c>
      <c r="AK130" s="572" t="s">
        <v>3025</v>
      </c>
      <c r="AL130" s="588">
        <v>5.3</v>
      </c>
      <c r="AM130" s="588">
        <v>1.84</v>
      </c>
      <c r="AN130" s="588">
        <v>1.41</v>
      </c>
      <c r="AO130" s="588">
        <v>1</v>
      </c>
      <c r="AP130" s="588">
        <v>11.44</v>
      </c>
      <c r="AQ130" s="589">
        <v>37.200000000000003</v>
      </c>
    </row>
    <row r="131" spans="2:43" ht="32">
      <c r="B131" s="543" t="str">
        <f>'队列-肺癌原始'!G244</f>
        <v>LCLN-ZS1E #000402</v>
      </c>
      <c r="D131" s="531"/>
      <c r="E131" s="523">
        <v>1</v>
      </c>
      <c r="G131" s="536">
        <v>250</v>
      </c>
      <c r="H131" s="536" t="s">
        <v>2123</v>
      </c>
      <c r="I131" s="505"/>
      <c r="J131" s="509"/>
      <c r="L131" s="556"/>
      <c r="M131" s="509"/>
      <c r="N131" s="509"/>
      <c r="O131" s="509"/>
      <c r="P131" s="509"/>
      <c r="Q131" s="509"/>
      <c r="R131" s="509"/>
      <c r="S131" s="509"/>
      <c r="U131" s="526"/>
      <c r="V131" s="527"/>
      <c r="W131" s="528"/>
      <c r="X131" s="529"/>
      <c r="Y131" s="528"/>
      <c r="Z131" s="530"/>
      <c r="AA131" s="505" t="s">
        <v>1857</v>
      </c>
      <c r="AB131" s="505" t="str">
        <f>'队列-肺癌原始'!E244</f>
        <v>2022/2/18日,
下午</v>
      </c>
      <c r="AC131" s="505" t="str">
        <f>'队列-肺癌原始'!F244</f>
        <v>第二天</v>
      </c>
      <c r="AE131" s="570"/>
      <c r="AG131" s="576"/>
      <c r="AK131" s="572"/>
      <c r="AL131" s="574"/>
      <c r="AM131" s="574"/>
      <c r="AN131" s="574"/>
      <c r="AO131" s="574"/>
      <c r="AP131" s="574"/>
      <c r="AQ131" s="575"/>
    </row>
    <row r="132" spans="2:43" ht="32">
      <c r="B132" s="543" t="str">
        <f>'队列-肺癌原始'!G245</f>
        <v>LCLN-ZS1E #000454</v>
      </c>
      <c r="D132" s="531"/>
      <c r="E132" s="523">
        <v>1</v>
      </c>
      <c r="G132" s="536">
        <v>250</v>
      </c>
      <c r="H132" s="536" t="s">
        <v>2123</v>
      </c>
      <c r="I132" s="505"/>
      <c r="J132" s="509"/>
      <c r="L132" s="556"/>
      <c r="M132" s="509"/>
      <c r="N132" s="509"/>
      <c r="O132" s="509"/>
      <c r="P132" s="509"/>
      <c r="Q132" s="509"/>
      <c r="R132" s="509"/>
      <c r="S132" s="509"/>
      <c r="U132" s="526"/>
      <c r="V132" s="527"/>
      <c r="W132" s="528"/>
      <c r="X132" s="529"/>
      <c r="Y132" s="528"/>
      <c r="Z132" s="530"/>
      <c r="AA132" s="505" t="s">
        <v>1857</v>
      </c>
      <c r="AB132" s="505" t="str">
        <f>'队列-肺癌原始'!E245</f>
        <v>2022/2/19日,
下午</v>
      </c>
      <c r="AC132" s="505" t="str">
        <f>'队列-肺癌原始'!F245</f>
        <v>第三天</v>
      </c>
      <c r="AE132" s="570"/>
      <c r="AG132" s="576"/>
      <c r="AK132" s="572"/>
      <c r="AL132" s="574"/>
      <c r="AM132" s="574"/>
      <c r="AN132" s="574"/>
      <c r="AO132" s="574"/>
      <c r="AP132" s="574"/>
      <c r="AQ132" s="575"/>
    </row>
    <row r="133" spans="2:43" ht="32">
      <c r="B133" s="543" t="str">
        <f>'队列-肺癌原始'!G246</f>
        <v>LCLN-ZS1E #000453</v>
      </c>
      <c r="D133" s="531"/>
      <c r="E133" s="523">
        <v>1</v>
      </c>
      <c r="G133" s="536">
        <v>250</v>
      </c>
      <c r="H133" s="536" t="s">
        <v>2123</v>
      </c>
      <c r="I133" s="505"/>
      <c r="J133" s="509"/>
      <c r="L133" s="556"/>
      <c r="M133" s="509"/>
      <c r="N133" s="509"/>
      <c r="O133" s="509"/>
      <c r="P133" s="509"/>
      <c r="Q133" s="509"/>
      <c r="R133" s="509"/>
      <c r="S133" s="509"/>
      <c r="U133" s="526"/>
      <c r="V133" s="527"/>
      <c r="W133" s="528"/>
      <c r="X133" s="529"/>
      <c r="Y133" s="528"/>
      <c r="Z133" s="530"/>
      <c r="AA133" s="505" t="s">
        <v>1857</v>
      </c>
      <c r="AB133" s="505" t="str">
        <f>'队列-肺癌原始'!E246</f>
        <v>2022/2/20日,
中午</v>
      </c>
      <c r="AC133" s="505" t="str">
        <f>'队列-肺癌原始'!F246</f>
        <v>第四天</v>
      </c>
      <c r="AE133" s="570"/>
      <c r="AG133" s="576"/>
      <c r="AK133" s="572"/>
      <c r="AL133" s="574"/>
      <c r="AM133" s="574"/>
      <c r="AN133" s="574"/>
      <c r="AO133" s="574"/>
      <c r="AP133" s="574"/>
      <c r="AQ133" s="575"/>
    </row>
    <row r="134" spans="2:43" ht="32">
      <c r="B134" s="543" t="str">
        <f>'队列-肺癌原始'!G247</f>
        <v>LCLN-ZS1E #000439</v>
      </c>
      <c r="D134" s="522">
        <v>1</v>
      </c>
      <c r="E134" s="523">
        <v>1</v>
      </c>
      <c r="G134" s="536">
        <v>250</v>
      </c>
      <c r="H134" s="536" t="s">
        <v>2123</v>
      </c>
      <c r="I134" s="505"/>
      <c r="L134" s="556"/>
      <c r="R134" s="509"/>
      <c r="S134" s="509"/>
      <c r="U134" s="526"/>
      <c r="V134" s="527"/>
      <c r="W134" s="528"/>
      <c r="X134" s="529"/>
      <c r="Y134" s="528"/>
      <c r="Z134" s="530"/>
      <c r="AA134" s="505" t="s">
        <v>1857</v>
      </c>
      <c r="AB134" s="505" t="str">
        <f>'队列-肺癌原始'!E247</f>
        <v>2022/2/21日,
下午</v>
      </c>
      <c r="AC134" s="505" t="str">
        <f>'队列-肺癌原始'!F247</f>
        <v>第五天</v>
      </c>
      <c r="AE134" s="570"/>
      <c r="AG134" s="576"/>
      <c r="AK134" s="572"/>
      <c r="AL134" s="574"/>
      <c r="AM134" s="574"/>
      <c r="AN134" s="574"/>
      <c r="AO134" s="574"/>
      <c r="AP134" s="574"/>
      <c r="AQ134" s="575"/>
    </row>
    <row r="135" spans="2:43" ht="48">
      <c r="B135" s="543" t="str">
        <f>'队列-肺癌原始'!G251</f>
        <v>LCLN-ZS1E #000435</v>
      </c>
      <c r="D135" s="531"/>
      <c r="E135" s="523">
        <v>1</v>
      </c>
      <c r="G135" s="535">
        <v>184</v>
      </c>
      <c r="H135" s="535" t="s">
        <v>2233</v>
      </c>
      <c r="I135" s="505"/>
      <c r="L135" s="556"/>
      <c r="M135" s="509" t="s">
        <v>3085</v>
      </c>
      <c r="N135" s="509" t="s">
        <v>3083</v>
      </c>
      <c r="O135" s="509" t="s">
        <v>3035</v>
      </c>
      <c r="P135" s="509" t="s">
        <v>3044</v>
      </c>
      <c r="Q135" s="533">
        <v>2</v>
      </c>
      <c r="R135" s="509"/>
      <c r="S135" s="509"/>
      <c r="U135" s="565">
        <v>162</v>
      </c>
      <c r="V135" s="565">
        <v>52</v>
      </c>
      <c r="W135" s="566" t="s">
        <v>1872</v>
      </c>
      <c r="X135" s="568">
        <v>23628</v>
      </c>
      <c r="Y135" s="528">
        <f>2021-1964+1</f>
        <v>58</v>
      </c>
      <c r="Z135" s="530" t="s">
        <v>1969</v>
      </c>
      <c r="AA135" s="505" t="s">
        <v>1857</v>
      </c>
      <c r="AB135" s="505" t="str">
        <f>'队列-肺癌原始'!E251</f>
        <v>2022/2/23日,
中午</v>
      </c>
      <c r="AC135" s="505" t="str">
        <f>'队列-肺癌原始'!F251</f>
        <v>第一天</v>
      </c>
      <c r="AE135" s="570"/>
      <c r="AF135" s="571" t="s">
        <v>3025</v>
      </c>
      <c r="AG135" s="571" t="s">
        <v>3025</v>
      </c>
      <c r="AH135" s="576" t="s">
        <v>3026</v>
      </c>
      <c r="AI135" s="571" t="s">
        <v>3025</v>
      </c>
      <c r="AJ135" s="571" t="s">
        <v>3025</v>
      </c>
      <c r="AK135" s="572" t="s">
        <v>3025</v>
      </c>
      <c r="AL135" s="588">
        <v>18.100000000000001</v>
      </c>
      <c r="AM135" s="588">
        <v>1.49</v>
      </c>
      <c r="AN135" s="593">
        <v>5.03</v>
      </c>
      <c r="AO135" s="588">
        <v>0.7</v>
      </c>
      <c r="AP135" s="588">
        <v>11.33</v>
      </c>
      <c r="AQ135" s="589">
        <v>38.46</v>
      </c>
    </row>
    <row r="136" spans="2:43" ht="32">
      <c r="B136" s="543" t="str">
        <f>'队列-肺癌原始'!G252</f>
        <v>LCLN-ZS1E #000408</v>
      </c>
      <c r="D136" s="531"/>
      <c r="E136" s="523">
        <v>1</v>
      </c>
      <c r="G136" s="536">
        <v>184</v>
      </c>
      <c r="H136" s="536" t="s">
        <v>2233</v>
      </c>
      <c r="I136" s="505"/>
      <c r="L136" s="556"/>
      <c r="M136" s="509"/>
      <c r="N136" s="509"/>
      <c r="O136" s="509"/>
      <c r="P136" s="509"/>
      <c r="Q136" s="509"/>
      <c r="R136" s="509"/>
      <c r="S136" s="509"/>
      <c r="U136" s="526"/>
      <c r="V136" s="527"/>
      <c r="W136" s="528"/>
      <c r="X136" s="529"/>
      <c r="Y136" s="528"/>
      <c r="Z136" s="530"/>
      <c r="AA136" s="505" t="s">
        <v>1857</v>
      </c>
      <c r="AB136" s="505" t="str">
        <f>'队列-肺癌原始'!E252</f>
        <v>2022/2/24日,
中午</v>
      </c>
      <c r="AC136" s="505" t="str">
        <f>'队列-肺癌原始'!F252</f>
        <v>第一天</v>
      </c>
      <c r="AE136" s="570"/>
      <c r="AG136" s="576"/>
      <c r="AK136" s="572"/>
      <c r="AL136" s="574"/>
      <c r="AM136" s="574"/>
      <c r="AN136" s="574"/>
      <c r="AO136" s="574"/>
      <c r="AP136" s="574"/>
      <c r="AQ136" s="575"/>
    </row>
    <row r="137" spans="2:43" ht="32">
      <c r="B137" s="543" t="str">
        <f>'队列-肺癌原始'!G253</f>
        <v>LCLN-ZS1E #000409</v>
      </c>
      <c r="D137" s="531"/>
      <c r="E137" s="523">
        <v>1</v>
      </c>
      <c r="G137" s="536">
        <v>184</v>
      </c>
      <c r="H137" s="536" t="s">
        <v>2233</v>
      </c>
      <c r="I137" s="505"/>
      <c r="J137" s="509"/>
      <c r="L137" s="556"/>
      <c r="M137" s="509"/>
      <c r="N137" s="509"/>
      <c r="O137" s="509"/>
      <c r="P137" s="509"/>
      <c r="Q137" s="509"/>
      <c r="R137" s="509"/>
      <c r="S137" s="509"/>
      <c r="U137" s="526"/>
      <c r="V137" s="527"/>
      <c r="W137" s="528"/>
      <c r="X137" s="529"/>
      <c r="Y137" s="528"/>
      <c r="Z137" s="530"/>
      <c r="AA137" s="505" t="s">
        <v>1857</v>
      </c>
      <c r="AB137" s="505" t="str">
        <f>'队列-肺癌原始'!E253</f>
        <v>2022/2/25日,
中午</v>
      </c>
      <c r="AC137" s="505" t="str">
        <f>'队列-肺癌原始'!F253</f>
        <v>第二天</v>
      </c>
      <c r="AE137" s="570"/>
      <c r="AG137" s="576"/>
      <c r="AK137" s="572"/>
      <c r="AL137" s="574"/>
      <c r="AM137" s="574"/>
      <c r="AN137" s="574"/>
      <c r="AO137" s="574"/>
      <c r="AP137" s="574"/>
      <c r="AQ137" s="575"/>
    </row>
    <row r="138" spans="2:43" ht="32">
      <c r="B138" s="543" t="str">
        <f>'队列-肺癌原始'!G254</f>
        <v>ZS1E-Z ID#000268-1</v>
      </c>
      <c r="D138" s="531"/>
      <c r="E138" s="523">
        <v>1</v>
      </c>
      <c r="G138" s="536">
        <v>184</v>
      </c>
      <c r="H138" s="536" t="s">
        <v>2233</v>
      </c>
      <c r="I138" s="505"/>
      <c r="J138" s="509"/>
      <c r="L138" s="556"/>
      <c r="M138" s="509"/>
      <c r="N138" s="509"/>
      <c r="O138" s="509"/>
      <c r="P138" s="509"/>
      <c r="Q138" s="509"/>
      <c r="R138" s="509"/>
      <c r="S138" s="509"/>
      <c r="U138" s="526"/>
      <c r="V138" s="527"/>
      <c r="W138" s="528"/>
      <c r="X138" s="529"/>
      <c r="Y138" s="528"/>
      <c r="Z138" s="530"/>
      <c r="AA138" s="505" t="s">
        <v>1857</v>
      </c>
      <c r="AB138" s="505" t="str">
        <f>'队列-肺癌原始'!E254</f>
        <v>2022/2/26日,
中午</v>
      </c>
      <c r="AC138" s="505" t="str">
        <f>'队列-肺癌原始'!F254</f>
        <v>第三天</v>
      </c>
      <c r="AE138" s="570"/>
      <c r="AG138" s="576"/>
      <c r="AK138" s="572"/>
      <c r="AL138" s="574"/>
      <c r="AM138" s="574"/>
      <c r="AN138" s="574"/>
      <c r="AO138" s="574"/>
      <c r="AP138" s="574"/>
      <c r="AQ138" s="575"/>
    </row>
    <row r="139" spans="2:43" ht="32">
      <c r="B139" s="543" t="str">
        <f>'队列-肺癌原始'!G255</f>
        <v>ZS1E-Z ID#000268-2</v>
      </c>
      <c r="D139" s="531"/>
      <c r="E139" s="523">
        <v>1</v>
      </c>
      <c r="G139" s="536">
        <v>184</v>
      </c>
      <c r="H139" s="536" t="s">
        <v>2233</v>
      </c>
      <c r="I139" s="505"/>
      <c r="J139" s="509"/>
      <c r="L139" s="556"/>
      <c r="M139" s="509"/>
      <c r="N139" s="509"/>
      <c r="O139" s="509"/>
      <c r="P139" s="509"/>
      <c r="Q139" s="509"/>
      <c r="R139" s="509"/>
      <c r="S139" s="509"/>
      <c r="U139" s="526"/>
      <c r="V139" s="527"/>
      <c r="W139" s="528"/>
      <c r="X139" s="529"/>
      <c r="Y139" s="528"/>
      <c r="Z139" s="530"/>
      <c r="AA139" s="505" t="s">
        <v>1857</v>
      </c>
      <c r="AB139" s="505" t="str">
        <f>'队列-肺癌原始'!E255</f>
        <v>2022/2/26日,
中午</v>
      </c>
      <c r="AC139" s="505" t="str">
        <f>'队列-肺癌原始'!F255</f>
        <v>第三天</v>
      </c>
      <c r="AE139" s="570"/>
      <c r="AG139" s="576"/>
      <c r="AK139" s="572"/>
      <c r="AL139" s="574"/>
      <c r="AM139" s="574"/>
      <c r="AN139" s="574"/>
      <c r="AO139" s="574"/>
      <c r="AP139" s="574"/>
      <c r="AQ139" s="575"/>
    </row>
    <row r="140" spans="2:43" ht="32">
      <c r="B140" s="543" t="str">
        <f>'队列-肺癌原始'!G257</f>
        <v>LCLN-ZS1E #000441</v>
      </c>
      <c r="D140" s="522">
        <v>1</v>
      </c>
      <c r="E140" s="523">
        <v>1</v>
      </c>
      <c r="G140" s="535">
        <v>27</v>
      </c>
      <c r="H140" s="535" t="s">
        <v>2235</v>
      </c>
      <c r="I140" s="505"/>
      <c r="J140" s="509" t="s">
        <v>1760</v>
      </c>
      <c r="L140" s="556"/>
      <c r="M140" s="509" t="s">
        <v>3063</v>
      </c>
      <c r="N140" s="509"/>
      <c r="O140" s="509" t="s">
        <v>3043</v>
      </c>
      <c r="P140" s="509" t="s">
        <v>3029</v>
      </c>
      <c r="Q140" s="509">
        <v>1</v>
      </c>
      <c r="R140" s="509"/>
      <c r="S140" s="509"/>
      <c r="U140" s="565">
        <v>164</v>
      </c>
      <c r="V140" s="565">
        <v>72</v>
      </c>
      <c r="W140" s="566" t="s">
        <v>1872</v>
      </c>
      <c r="X140" s="568">
        <v>32759</v>
      </c>
      <c r="Y140" s="528">
        <f>2021-1989+1</f>
        <v>33</v>
      </c>
      <c r="Z140" s="530" t="s">
        <v>1969</v>
      </c>
      <c r="AA140" s="505" t="s">
        <v>1857</v>
      </c>
      <c r="AB140" s="505" t="str">
        <f>'队列-肺癌原始'!E257</f>
        <v>2022/2/23日,
中午</v>
      </c>
      <c r="AC140" s="505" t="str">
        <f>'队列-肺癌原始'!F257</f>
        <v>第一天</v>
      </c>
      <c r="AE140" s="570"/>
      <c r="AF140" s="571" t="s">
        <v>3025</v>
      </c>
      <c r="AG140" s="571" t="s">
        <v>3025</v>
      </c>
      <c r="AH140" s="571" t="s">
        <v>3025</v>
      </c>
      <c r="AI140" s="571" t="s">
        <v>3025</v>
      </c>
      <c r="AJ140" s="571" t="s">
        <v>3025</v>
      </c>
      <c r="AK140" s="572" t="s">
        <v>3025</v>
      </c>
      <c r="AL140" s="588">
        <v>16.5</v>
      </c>
      <c r="AM140" s="588">
        <v>1.08</v>
      </c>
      <c r="AN140" s="588">
        <v>0.73</v>
      </c>
      <c r="AO140" s="588">
        <v>0.6</v>
      </c>
      <c r="AP140" s="588">
        <v>6.19</v>
      </c>
      <c r="AQ140" s="589">
        <v>24.47</v>
      </c>
    </row>
    <row r="141" spans="2:43" ht="32">
      <c r="B141" s="543" t="str">
        <f>'队列-肺癌原始'!G258</f>
        <v>LCLN-ZS1E #000410</v>
      </c>
      <c r="D141" s="531"/>
      <c r="E141" s="523">
        <v>1</v>
      </c>
      <c r="G141" s="536">
        <v>27</v>
      </c>
      <c r="H141" s="536" t="s">
        <v>2235</v>
      </c>
      <c r="I141" s="505"/>
      <c r="J141" s="509"/>
      <c r="L141" s="556"/>
      <c r="M141" s="509"/>
      <c r="N141" s="509"/>
      <c r="O141" s="509"/>
      <c r="P141" s="509"/>
      <c r="Q141" s="509"/>
      <c r="R141" s="509"/>
      <c r="S141" s="509"/>
      <c r="U141" s="526"/>
      <c r="V141" s="527"/>
      <c r="W141" s="528"/>
      <c r="X141" s="529"/>
      <c r="Y141" s="528"/>
      <c r="Z141" s="530"/>
      <c r="AA141" s="505" t="s">
        <v>1857</v>
      </c>
      <c r="AB141" s="505" t="str">
        <f>'队列-肺癌原始'!E258</f>
        <v>2022/2/25日,
中午</v>
      </c>
      <c r="AC141" s="505" t="str">
        <f>'队列-肺癌原始'!F258</f>
        <v>第二天</v>
      </c>
      <c r="AE141" s="570"/>
      <c r="AG141" s="576"/>
      <c r="AK141" s="572"/>
      <c r="AL141" s="574"/>
      <c r="AM141" s="574"/>
      <c r="AN141" s="574"/>
      <c r="AO141" s="574"/>
      <c r="AP141" s="574"/>
      <c r="AQ141" s="575"/>
    </row>
    <row r="142" spans="2:43" ht="32">
      <c r="B142" s="543" t="str">
        <f>'队列-肺癌原始'!G259</f>
        <v>ZS1E-Z ID#000266-1</v>
      </c>
      <c r="D142" s="531"/>
      <c r="E142" s="523">
        <v>1</v>
      </c>
      <c r="G142" s="536">
        <v>27</v>
      </c>
      <c r="H142" s="536" t="s">
        <v>2235</v>
      </c>
      <c r="I142" s="505"/>
      <c r="J142" s="509"/>
      <c r="L142" s="556"/>
      <c r="M142" s="509"/>
      <c r="N142" s="509"/>
      <c r="O142" s="509"/>
      <c r="P142" s="509"/>
      <c r="Q142" s="509"/>
      <c r="R142" s="509"/>
      <c r="S142" s="509"/>
      <c r="U142" s="526"/>
      <c r="V142" s="527"/>
      <c r="W142" s="528"/>
      <c r="X142" s="529"/>
      <c r="Y142" s="528"/>
      <c r="Z142" s="530"/>
      <c r="AA142" s="505" t="s">
        <v>1857</v>
      </c>
      <c r="AB142" s="505" t="str">
        <f>'队列-肺癌原始'!E259</f>
        <v>2022/2/26日,
中午</v>
      </c>
      <c r="AC142" s="505" t="str">
        <f>'队列-肺癌原始'!F259</f>
        <v>第三天</v>
      </c>
      <c r="AE142" s="570"/>
      <c r="AG142" s="576"/>
      <c r="AK142" s="572"/>
      <c r="AL142" s="574"/>
      <c r="AM142" s="574"/>
      <c r="AN142" s="574"/>
      <c r="AO142" s="574"/>
      <c r="AP142" s="574"/>
      <c r="AQ142" s="575"/>
    </row>
    <row r="143" spans="2:43" ht="32">
      <c r="B143" s="543" t="str">
        <f>'队列-肺癌原始'!G260</f>
        <v>ZS1E-Z ID#000266-2</v>
      </c>
      <c r="D143" s="531"/>
      <c r="E143" s="523">
        <v>1</v>
      </c>
      <c r="G143" s="536">
        <v>27</v>
      </c>
      <c r="H143" s="536" t="s">
        <v>2235</v>
      </c>
      <c r="I143" s="505"/>
      <c r="J143" s="509"/>
      <c r="L143" s="556"/>
      <c r="M143" s="509"/>
      <c r="N143" s="509"/>
      <c r="O143" s="509"/>
      <c r="P143" s="509"/>
      <c r="Q143" s="509"/>
      <c r="R143" s="509"/>
      <c r="S143" s="509"/>
      <c r="U143" s="526"/>
      <c r="V143" s="527"/>
      <c r="W143" s="528"/>
      <c r="X143" s="529"/>
      <c r="Y143" s="528"/>
      <c r="Z143" s="530"/>
      <c r="AA143" s="505" t="s">
        <v>1857</v>
      </c>
      <c r="AB143" s="505" t="str">
        <f>'队列-肺癌原始'!E260</f>
        <v>2022/2/26日,
中午</v>
      </c>
      <c r="AC143" s="505" t="str">
        <f>'队列-肺癌原始'!F260</f>
        <v>第三天</v>
      </c>
      <c r="AE143" s="570"/>
      <c r="AG143" s="576"/>
      <c r="AK143" s="572"/>
      <c r="AL143" s="574"/>
      <c r="AM143" s="574"/>
      <c r="AN143" s="574"/>
      <c r="AO143" s="574"/>
      <c r="AP143" s="574"/>
      <c r="AQ143" s="575"/>
    </row>
    <row r="144" spans="2:43" ht="96">
      <c r="B144" s="543" t="str">
        <f>'队列-肺癌原始'!G262</f>
        <v>LCLN-ZS1E #000425</v>
      </c>
      <c r="D144" s="522">
        <v>1</v>
      </c>
      <c r="E144" s="523">
        <v>1</v>
      </c>
      <c r="G144" s="535">
        <v>131</v>
      </c>
      <c r="H144" s="535" t="s">
        <v>2239</v>
      </c>
      <c r="I144" s="505"/>
      <c r="J144" s="509" t="s">
        <v>1760</v>
      </c>
      <c r="L144" s="556"/>
      <c r="M144" s="509" t="s">
        <v>3084</v>
      </c>
      <c r="N144" s="509" t="s">
        <v>3082</v>
      </c>
      <c r="O144" s="509" t="s">
        <v>3028</v>
      </c>
      <c r="P144" s="509" t="s">
        <v>3064</v>
      </c>
      <c r="Q144" s="509">
        <v>2</v>
      </c>
      <c r="R144" s="509"/>
      <c r="S144" s="509"/>
      <c r="U144" s="565">
        <v>156</v>
      </c>
      <c r="V144" s="565">
        <v>63</v>
      </c>
      <c r="W144" s="566" t="s">
        <v>1872</v>
      </c>
      <c r="X144" s="568">
        <v>19128</v>
      </c>
      <c r="Y144" s="528">
        <f>2021-1952+1</f>
        <v>70</v>
      </c>
      <c r="Z144" s="530" t="s">
        <v>1969</v>
      </c>
      <c r="AA144" s="505" t="s">
        <v>1857</v>
      </c>
      <c r="AB144" s="505" t="str">
        <f>'队列-肺癌原始'!E262</f>
        <v>2022/2/23日,
下午</v>
      </c>
      <c r="AC144" s="505" t="str">
        <f>'队列-肺癌原始'!F262</f>
        <v>第一天</v>
      </c>
      <c r="AE144" s="570"/>
      <c r="AF144" s="571" t="s">
        <v>3025</v>
      </c>
      <c r="AG144" s="577" t="s">
        <v>3026</v>
      </c>
      <c r="AH144" s="571" t="s">
        <v>3025</v>
      </c>
      <c r="AI144" s="571" t="s">
        <v>3025</v>
      </c>
      <c r="AJ144" s="571" t="s">
        <v>3025</v>
      </c>
      <c r="AK144" s="572" t="s">
        <v>3025</v>
      </c>
      <c r="AL144" s="588">
        <v>27.1</v>
      </c>
      <c r="AM144" s="594">
        <v>436.32</v>
      </c>
      <c r="AN144" s="588">
        <v>3.26</v>
      </c>
      <c r="AO144" s="588">
        <v>0.4</v>
      </c>
      <c r="AP144" s="588">
        <v>12.67</v>
      </c>
      <c r="AQ144" s="589">
        <v>37.950000000000003</v>
      </c>
    </row>
    <row r="145" spans="2:45" ht="32">
      <c r="B145" s="543" t="str">
        <f>'队列-肺癌原始'!G263</f>
        <v>LCLN-ZS1E #000412</v>
      </c>
      <c r="D145" s="531"/>
      <c r="E145" s="523">
        <v>1</v>
      </c>
      <c r="G145" s="536">
        <v>131</v>
      </c>
      <c r="H145" s="536" t="s">
        <v>2239</v>
      </c>
      <c r="I145" s="505"/>
      <c r="J145" s="509"/>
      <c r="L145" s="556"/>
      <c r="M145" s="509"/>
      <c r="N145" s="509"/>
      <c r="O145" s="509"/>
      <c r="P145" s="509"/>
      <c r="Q145" s="509"/>
      <c r="R145" s="509"/>
      <c r="S145" s="509"/>
      <c r="U145" s="526"/>
      <c r="V145" s="527"/>
      <c r="W145" s="528"/>
      <c r="X145" s="529"/>
      <c r="Y145" s="528"/>
      <c r="Z145" s="530"/>
      <c r="AA145" s="505" t="s">
        <v>1857</v>
      </c>
      <c r="AB145" s="505" t="str">
        <f>'队列-肺癌原始'!E263</f>
        <v>2022/2/25日,
中午</v>
      </c>
      <c r="AC145" s="505" t="str">
        <f>'队列-肺癌原始'!F263</f>
        <v>第二天</v>
      </c>
      <c r="AE145" s="570"/>
      <c r="AG145" s="576"/>
      <c r="AK145" s="572"/>
      <c r="AL145" s="574"/>
      <c r="AM145" s="574"/>
      <c r="AN145" s="574"/>
      <c r="AO145" s="574"/>
      <c r="AP145" s="574"/>
      <c r="AQ145" s="575"/>
    </row>
    <row r="146" spans="2:45" ht="32">
      <c r="B146" s="543" t="str">
        <f>'队列-肺癌原始'!G266</f>
        <v>LCLN-ZS1E #000429</v>
      </c>
      <c r="D146" s="522">
        <v>1</v>
      </c>
      <c r="E146" s="523">
        <v>1</v>
      </c>
      <c r="G146" s="535">
        <v>492</v>
      </c>
      <c r="H146" s="535" t="s">
        <v>2247</v>
      </c>
      <c r="I146" s="505"/>
      <c r="J146" s="509" t="s">
        <v>1760</v>
      </c>
      <c r="L146" s="556"/>
      <c r="M146" s="509"/>
      <c r="N146" s="509" t="s">
        <v>3082</v>
      </c>
      <c r="O146" s="509" t="s">
        <v>3036</v>
      </c>
      <c r="P146" s="509" t="s">
        <v>3065</v>
      </c>
      <c r="Q146" s="509">
        <v>1</v>
      </c>
      <c r="R146" s="509"/>
      <c r="S146" s="509"/>
      <c r="U146" s="565">
        <v>171</v>
      </c>
      <c r="V146" s="565">
        <v>61.5</v>
      </c>
      <c r="W146" s="528" t="s">
        <v>1870</v>
      </c>
      <c r="X146" s="568">
        <v>25332</v>
      </c>
      <c r="Y146" s="528">
        <f>2021-1969+1</f>
        <v>53</v>
      </c>
      <c r="Z146" s="530" t="s">
        <v>1969</v>
      </c>
      <c r="AA146" s="505" t="s">
        <v>1857</v>
      </c>
      <c r="AB146" s="505" t="str">
        <f>'队列-肺癌原始'!E266</f>
        <v>2022/2/24日,
中午</v>
      </c>
      <c r="AC146" s="505" t="str">
        <f>'队列-肺癌原始'!F266</f>
        <v>第一天</v>
      </c>
      <c r="AE146" s="570"/>
      <c r="AF146" s="571" t="s">
        <v>3025</v>
      </c>
      <c r="AG146" s="576" t="s">
        <v>3026</v>
      </c>
      <c r="AH146" s="571" t="s">
        <v>3025</v>
      </c>
      <c r="AI146" s="571" t="s">
        <v>3025</v>
      </c>
      <c r="AJ146" s="576" t="s">
        <v>3026</v>
      </c>
      <c r="AK146" s="572" t="s">
        <v>3025</v>
      </c>
      <c r="AL146" s="588">
        <v>11.5</v>
      </c>
      <c r="AM146" s="593">
        <v>10.66</v>
      </c>
      <c r="AN146" s="588">
        <v>2.25</v>
      </c>
      <c r="AO146" s="588">
        <v>0.7</v>
      </c>
      <c r="AP146" s="593">
        <v>23.2</v>
      </c>
      <c r="AQ146" s="589">
        <v>22.73</v>
      </c>
    </row>
    <row r="147" spans="2:45" ht="32">
      <c r="B147" s="543" t="str">
        <f>'队列-肺癌原始'!G267</f>
        <v>LCLN-ZS1E #000414</v>
      </c>
      <c r="D147" s="531"/>
      <c r="E147" s="523">
        <v>1</v>
      </c>
      <c r="G147" s="536">
        <v>492</v>
      </c>
      <c r="H147" s="536" t="s">
        <v>2247</v>
      </c>
      <c r="I147" s="505"/>
      <c r="J147" s="509"/>
      <c r="L147" s="556"/>
      <c r="M147" s="509"/>
      <c r="N147" s="509"/>
      <c r="O147" s="509"/>
      <c r="P147" s="509"/>
      <c r="Q147" s="509"/>
      <c r="R147" s="509"/>
      <c r="S147" s="509"/>
      <c r="U147" s="526"/>
      <c r="V147" s="527"/>
      <c r="W147" s="528"/>
      <c r="X147" s="529"/>
      <c r="Y147" s="528"/>
      <c r="Z147" s="530"/>
      <c r="AA147" s="505" t="s">
        <v>1857</v>
      </c>
      <c r="AB147" s="505" t="str">
        <f>'队列-肺癌原始'!E267</f>
        <v>2022/2/25日,
中午</v>
      </c>
      <c r="AC147" s="505" t="str">
        <f>'队列-肺癌原始'!F267</f>
        <v>第二天</v>
      </c>
      <c r="AE147" s="570"/>
      <c r="AG147" s="576"/>
      <c r="AK147" s="572"/>
      <c r="AL147" s="574"/>
      <c r="AM147" s="574"/>
      <c r="AN147" s="574"/>
      <c r="AO147" s="574"/>
      <c r="AP147" s="574"/>
      <c r="AQ147" s="575"/>
    </row>
    <row r="148" spans="2:45" ht="32">
      <c r="B148" s="543" t="str">
        <f>'队列-肺癌原始'!G268</f>
        <v>ZS1E-Z ID#000256-1</v>
      </c>
      <c r="D148" s="531"/>
      <c r="E148" s="523">
        <v>1</v>
      </c>
      <c r="G148" s="536">
        <v>492</v>
      </c>
      <c r="H148" s="536" t="s">
        <v>2247</v>
      </c>
      <c r="I148" s="505"/>
      <c r="J148" s="509"/>
      <c r="L148" s="556"/>
      <c r="M148" s="509"/>
      <c r="N148" s="509"/>
      <c r="O148" s="509"/>
      <c r="P148" s="509"/>
      <c r="Q148" s="509"/>
      <c r="R148" s="509"/>
      <c r="S148" s="509"/>
      <c r="U148" s="526"/>
      <c r="V148" s="527"/>
      <c r="W148" s="528"/>
      <c r="X148" s="529"/>
      <c r="Y148" s="528"/>
      <c r="Z148" s="530"/>
      <c r="AA148" s="505" t="s">
        <v>1857</v>
      </c>
      <c r="AB148" s="505" t="str">
        <f>'队列-肺癌原始'!E268</f>
        <v>2022/2/26日,
中午</v>
      </c>
      <c r="AC148" s="505" t="str">
        <f>'队列-肺癌原始'!F268</f>
        <v>第三天</v>
      </c>
      <c r="AE148" s="570"/>
      <c r="AG148" s="576"/>
      <c r="AK148" s="572"/>
      <c r="AL148" s="574"/>
      <c r="AM148" s="574"/>
      <c r="AN148" s="574"/>
      <c r="AO148" s="574"/>
      <c r="AP148" s="574"/>
      <c r="AQ148" s="575"/>
    </row>
    <row r="149" spans="2:45" ht="32">
      <c r="B149" s="543" t="str">
        <f>'队列-肺癌原始'!G269</f>
        <v>ZS1E-Z ID#000256-2</v>
      </c>
      <c r="D149" s="531"/>
      <c r="E149" s="523">
        <v>1</v>
      </c>
      <c r="G149" s="536">
        <v>492</v>
      </c>
      <c r="H149" s="536" t="s">
        <v>2247</v>
      </c>
      <c r="I149" s="505"/>
      <c r="J149" s="509"/>
      <c r="L149" s="556"/>
      <c r="M149" s="509"/>
      <c r="N149" s="509"/>
      <c r="O149" s="509"/>
      <c r="P149" s="509"/>
      <c r="Q149" s="509"/>
      <c r="R149" s="509"/>
      <c r="S149" s="509"/>
      <c r="U149" s="526"/>
      <c r="V149" s="527"/>
      <c r="W149" s="528"/>
      <c r="X149" s="529"/>
      <c r="Y149" s="528"/>
      <c r="Z149" s="530"/>
      <c r="AA149" s="505" t="s">
        <v>1857</v>
      </c>
      <c r="AB149" s="505" t="str">
        <f>'队列-肺癌原始'!E269</f>
        <v>2022/2/26日,
中午</v>
      </c>
      <c r="AC149" s="505" t="str">
        <f>'队列-肺癌原始'!F269</f>
        <v>第三天</v>
      </c>
      <c r="AE149" s="570"/>
      <c r="AG149" s="576"/>
      <c r="AK149" s="572"/>
      <c r="AL149" s="574"/>
      <c r="AM149" s="574"/>
      <c r="AN149" s="574"/>
      <c r="AO149" s="574"/>
      <c r="AP149" s="574"/>
      <c r="AQ149" s="575"/>
    </row>
    <row r="150" spans="2:45" ht="32">
      <c r="B150" s="543" t="str">
        <f>'队列-肺癌原始'!G272</f>
        <v>LCLN-ZS1E #000437</v>
      </c>
      <c r="D150" s="522">
        <v>1</v>
      </c>
      <c r="E150" s="523">
        <v>1</v>
      </c>
      <c r="G150" s="535">
        <v>474</v>
      </c>
      <c r="H150" s="535" t="s">
        <v>2207</v>
      </c>
      <c r="I150" s="505"/>
      <c r="J150" s="509" t="s">
        <v>2510</v>
      </c>
      <c r="L150" s="556"/>
      <c r="M150" s="509" t="s">
        <v>3066</v>
      </c>
      <c r="N150" s="509"/>
      <c r="O150" s="509" t="s">
        <v>3035</v>
      </c>
      <c r="P150" s="509" t="s">
        <v>3049</v>
      </c>
      <c r="Q150" s="509">
        <v>1</v>
      </c>
      <c r="R150" s="509"/>
      <c r="S150" s="509"/>
      <c r="U150" s="565">
        <v>165</v>
      </c>
      <c r="V150" s="565">
        <v>65</v>
      </c>
      <c r="W150" s="528" t="s">
        <v>1870</v>
      </c>
      <c r="X150" s="568">
        <v>22840</v>
      </c>
      <c r="Y150" s="528">
        <f>2021-1962+1</f>
        <v>60</v>
      </c>
      <c r="Z150" s="530" t="s">
        <v>1969</v>
      </c>
      <c r="AA150" s="505" t="s">
        <v>1857</v>
      </c>
      <c r="AB150" s="505" t="str">
        <f>'队列-肺癌原始'!E272</f>
        <v>2022/2/21日,
下午</v>
      </c>
      <c r="AC150" s="505" t="str">
        <f>'队列-肺癌原始'!F272</f>
        <v>第一天</v>
      </c>
      <c r="AE150" s="570"/>
      <c r="AF150" s="571" t="s">
        <v>3025</v>
      </c>
      <c r="AG150" s="571" t="s">
        <v>3025</v>
      </c>
      <c r="AH150" s="571" t="s">
        <v>3025</v>
      </c>
      <c r="AI150" s="571" t="s">
        <v>3025</v>
      </c>
      <c r="AJ150" s="571" t="s">
        <v>3025</v>
      </c>
      <c r="AK150" s="572" t="s">
        <v>3025</v>
      </c>
      <c r="AL150" s="588">
        <v>6.7</v>
      </c>
      <c r="AM150" s="588">
        <v>1.7</v>
      </c>
      <c r="AN150" s="588">
        <v>0.96</v>
      </c>
      <c r="AO150" s="588">
        <v>0.6</v>
      </c>
      <c r="AP150" s="588">
        <v>8.89</v>
      </c>
      <c r="AQ150" s="589">
        <v>17.59</v>
      </c>
    </row>
    <row r="151" spans="2:45" ht="32">
      <c r="B151" s="543" t="str">
        <f>'队列-肺癌原始'!G273</f>
        <v>LCLN-ZS1E #000431</v>
      </c>
      <c r="D151" s="531"/>
      <c r="E151" s="523">
        <v>1</v>
      </c>
      <c r="G151" s="536">
        <v>474</v>
      </c>
      <c r="H151" s="536" t="s">
        <v>2207</v>
      </c>
      <c r="I151" s="537"/>
      <c r="J151" s="538"/>
      <c r="L151" s="556"/>
      <c r="M151" s="509"/>
      <c r="N151" s="509"/>
      <c r="O151" s="509"/>
      <c r="P151" s="509"/>
      <c r="Q151" s="509"/>
      <c r="R151" s="509"/>
      <c r="S151" s="509"/>
      <c r="U151" s="526"/>
      <c r="V151" s="527"/>
      <c r="W151" s="528"/>
      <c r="X151" s="529"/>
      <c r="Y151" s="528"/>
      <c r="Z151" s="530"/>
      <c r="AA151" s="505" t="s">
        <v>1857</v>
      </c>
      <c r="AB151" s="505" t="str">
        <f>'队列-肺癌原始'!E273</f>
        <v>2022/2/22日,
中午</v>
      </c>
      <c r="AC151" s="505" t="str">
        <f>'队列-肺癌原始'!F273</f>
        <v>第二天</v>
      </c>
      <c r="AE151" s="570"/>
      <c r="AG151" s="576"/>
      <c r="AK151" s="572"/>
      <c r="AL151" s="574"/>
      <c r="AM151" s="574"/>
      <c r="AN151" s="574"/>
      <c r="AO151" s="574"/>
      <c r="AP151" s="574"/>
      <c r="AQ151" s="575"/>
    </row>
    <row r="152" spans="2:45" ht="33" thickBot="1">
      <c r="B152" s="543" t="str">
        <f>'队列-肺癌原始'!G274</f>
        <v>LCLN-ZS1E #000405</v>
      </c>
      <c r="D152" s="539"/>
      <c r="E152" s="540">
        <v>1</v>
      </c>
      <c r="G152" s="536">
        <v>474</v>
      </c>
      <c r="H152" s="536" t="s">
        <v>2207</v>
      </c>
      <c r="I152" s="537"/>
      <c r="J152" s="538"/>
      <c r="L152" s="557"/>
      <c r="M152" s="509"/>
      <c r="N152" s="509"/>
      <c r="O152" s="509"/>
      <c r="P152" s="509"/>
      <c r="Q152" s="509"/>
      <c r="R152" s="509"/>
      <c r="S152" s="509"/>
      <c r="U152" s="526"/>
      <c r="V152" s="527"/>
      <c r="W152" s="528"/>
      <c r="X152" s="529"/>
      <c r="Y152" s="528"/>
      <c r="Z152" s="530"/>
      <c r="AA152" s="505" t="s">
        <v>1857</v>
      </c>
      <c r="AB152" s="505" t="str">
        <f>'队列-肺癌原始'!E274</f>
        <v>2022/2/24日,
中午</v>
      </c>
      <c r="AC152" s="505" t="str">
        <f>'队列-肺癌原始'!F274</f>
        <v>第三天</v>
      </c>
      <c r="AE152" s="578"/>
      <c r="AF152" s="579"/>
      <c r="AG152" s="580"/>
      <c r="AH152" s="579"/>
      <c r="AI152" s="579"/>
      <c r="AJ152" s="579"/>
      <c r="AK152" s="581"/>
      <c r="AL152" s="595"/>
      <c r="AM152" s="595"/>
      <c r="AN152" s="595"/>
      <c r="AO152" s="595"/>
      <c r="AP152" s="595"/>
      <c r="AQ152" s="596"/>
    </row>
    <row r="153" spans="2:45" ht="15">
      <c r="D153" s="509"/>
      <c r="E153" s="509"/>
      <c r="G153" s="536"/>
      <c r="H153" s="536"/>
      <c r="I153" s="537"/>
      <c r="J153" s="538"/>
      <c r="M153" s="509"/>
      <c r="N153" s="509"/>
      <c r="O153" s="509"/>
      <c r="P153" s="509"/>
      <c r="Q153" s="509"/>
      <c r="R153" s="509"/>
      <c r="S153" s="509"/>
      <c r="U153" s="527"/>
      <c r="V153" s="527"/>
      <c r="W153" s="528"/>
      <c r="X153" s="529"/>
      <c r="Y153" s="528"/>
      <c r="Z153" s="530"/>
      <c r="AE153" s="507"/>
      <c r="AF153" s="507"/>
      <c r="AG153" s="507"/>
      <c r="AH153" s="507"/>
      <c r="AI153" s="507"/>
      <c r="AJ153" s="507"/>
      <c r="AK153" s="507"/>
      <c r="AL153" s="507"/>
      <c r="AM153" s="507"/>
      <c r="AN153" s="507"/>
      <c r="AO153" s="507"/>
      <c r="AP153" s="507"/>
      <c r="AQ153" s="507"/>
      <c r="AR153" s="507"/>
    </row>
    <row r="154" spans="2:45">
      <c r="AM154" s="574"/>
      <c r="AO154" s="574"/>
      <c r="AQ154" s="574"/>
      <c r="AR154" s="571"/>
      <c r="AS154" s="574"/>
    </row>
    <row r="155" spans="2:45">
      <c r="AM155" s="574"/>
      <c r="AO155" s="574"/>
      <c r="AQ155" s="574"/>
      <c r="AR155" s="571"/>
      <c r="AS155" s="574"/>
    </row>
    <row r="156" spans="2:45">
      <c r="AM156" s="574"/>
      <c r="AO156" s="574"/>
      <c r="AQ156" s="574"/>
      <c r="AR156" s="571"/>
      <c r="AS156" s="574"/>
    </row>
    <row r="157" spans="2:45">
      <c r="AM157" s="574"/>
      <c r="AO157" s="574"/>
      <c r="AQ157" s="574"/>
      <c r="AR157" s="571"/>
      <c r="AS157" s="574"/>
    </row>
  </sheetData>
  <autoFilter ref="B2:AQ154" xr:uid="{2C0F328E-D32C-6F4B-B38E-F8BE93031F56}"/>
  <mergeCells count="2">
    <mergeCell ref="AE1:AK1"/>
    <mergeCell ref="AL1:AQ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</vt:i4>
      </vt:variant>
    </vt:vector>
  </HeadingPairs>
  <TitlesOfParts>
    <vt:vector size="13" baseType="lpstr">
      <vt:lpstr>早中晚对比</vt:lpstr>
      <vt:lpstr>TUBE及检测条件参数</vt:lpstr>
      <vt:lpstr>姓名随机码对照</vt:lpstr>
      <vt:lpstr>登记表</vt:lpstr>
      <vt:lpstr>患者住院序列</vt:lpstr>
      <vt:lpstr>患者-门诊</vt:lpstr>
      <vt:lpstr>对照组-体检</vt:lpstr>
      <vt:lpstr>队列-肺癌原始</vt:lpstr>
      <vt:lpstr>队列-肺癌全部</vt:lpstr>
      <vt:lpstr>临床-住院患者</vt:lpstr>
      <vt:lpstr>临床-门诊</vt:lpstr>
      <vt:lpstr>final队列-肺腺癌</vt:lpstr>
      <vt:lpstr>登记表!Print_Titles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邓 月喜</cp:lastModifiedBy>
  <dcterms:created xsi:type="dcterms:W3CDTF">2006-09-16T00:00:00Z</dcterms:created>
  <dcterms:modified xsi:type="dcterms:W3CDTF">2022-06-09T01:25:10Z</dcterms:modified>
</cp:coreProperties>
</file>