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webextensions/webextension1.xml" ContentType="application/vnd.ms-office.webextension+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webextensions/webextension2.xml" ContentType="application/vnd.ms-office.webextension+xml"/>
  <Override PartName="/xl/webextensions/webextension3.xml" ContentType="application/vnd.ms-office.webextension+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webextensions/webextension4.xml" ContentType="application/vnd.ms-office.webextension+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china\OneDrive - Onafriq Limited\Desktop\Walter\A2Z Company\Excel Sales Dashboard (Report)\"/>
    </mc:Choice>
  </mc:AlternateContent>
  <xr:revisionPtr revIDLastSave="0" documentId="13_ncr:1_{9955ACD9-9950-4859-B08A-AE1D7A673FEF}" xr6:coauthVersionLast="47" xr6:coauthVersionMax="47" xr10:uidLastSave="{00000000-0000-0000-0000-000000000000}"/>
  <bookViews>
    <workbookView xWindow="-110" yWindow="-110" windowWidth="19420" windowHeight="10300" tabRatio="828" firstSheet="1" activeTab="7" xr2:uid="{D781E93F-03DD-45AC-84B0-18026017C663}"/>
  </bookViews>
  <sheets>
    <sheet name="Analysis 3" sheetId="9" r:id="rId1"/>
    <sheet name="Profile View" sheetId="8" r:id="rId2"/>
    <sheet name="Dim_SalesPersons" sheetId="2" r:id="rId3"/>
    <sheet name="Analysis 01" sheetId="3" r:id="rId4"/>
    <sheet name="Store Dashboard" sheetId="4" r:id="rId5"/>
    <sheet name="Wafle Chart" sheetId="7" r:id="rId6"/>
    <sheet name="Analysis2" sheetId="6" r:id="rId7"/>
    <sheet name="TimeFrame Dashboard" sheetId="5" r:id="rId8"/>
  </sheets>
  <definedNames>
    <definedName name="Large_1">Analysis2!$F$18</definedName>
    <definedName name="Large_2">Analysis2!$F$19</definedName>
    <definedName name="Slicer_Month_Name">#N/A</definedName>
    <definedName name="Slicer_Store_Nam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183" r:id="rId18"/>
    <pivotCache cacheId="186" r:id="rId19"/>
    <pivotCache cacheId="189" r:id="rId20"/>
    <pivotCache cacheId="192" r:id="rId21"/>
    <pivotCache cacheId="195" r:id="rId22"/>
  </pivotCaches>
  <extLst>
    <ext xmlns:x14="http://schemas.microsoft.com/office/spreadsheetml/2009/9/main" uri="{876F7934-8845-4945-9796-88D515C7AA90}">
      <x14:pivotCaches>
        <pivotCache cacheId="14" r:id="rId23"/>
        <pivotCache cacheId="15"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73d9eeee-322b-4f54-a994-cba0924e8976" name="Dim_Customers" connection="Query - Dim_Customers"/>
          <x15:modelTable id="fact_table_43f21c67-a332-4a05-98fa-ab0ffa7f9a2f" name="fact_table" connection="Query - fact_table"/>
          <x15:modelTable id="monthly_store_targets_1bbfc32d-c0c3-4a4f-a9e8-29fcd54a77f8" name="monthly_store_targets" connection="Query - monthly_store_targets"/>
          <x15:modelTable id="products_table_4f7d395e-9190-4343-9dc9-026258ca082e" name="products_table" connection="Query - Dim_Products"/>
          <x15:modelTable id="Dim_SalesPersons_c88d56bc-1cef-4246-ac13-1b3e5495f013" name="Dim_SalesPersons" connection="Query - Dim_SalesPersons"/>
          <x15:modelTable id="Date_024857e8-e9ab-4b04-9341-79283a9616dd" name="Date" connection="Query - Date"/>
          <x15:modelTable id="Calculations_bf98e6d3-89e2-428e-a9d4-8aa5d9f74066" name="Calculations" connection="Query - Calculations"/>
        </x15:modelTables>
        <x15:modelRelationships>
          <x15:modelRelationship fromTable="fact_table" fromColumn="Customer ID" toTable="Dim_Customers" toColumn="Customer ID"/>
          <x15:modelRelationship fromTable="fact_table" fromColumn="Product ID" toTable="products_table" toColumn="Product ID"/>
          <x15:modelRelationship fromTable="fact_table" fromColumn="Sales Person ID" toTable="Dim_SalesPersons" toColumn="Sales Person ID"/>
          <x15:modelRelationship fromTable="fact_table" fromColumn="Order Date" toTable="Date" toColumn="Order Date"/>
          <x15:modelRelationship fromTable="monthly_store_targets" fromColumn="Date" toTable="Date" toColumn="Order Date"/>
          <x15:modelRelationship fromTable="monthly_store_targets" fromColumn="Store ID" toTable="Dim_SalesPersons" toColumn="Sales Person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 i="9" l="1"/>
  <c r="R22" i="9"/>
  <c r="R21" i="9"/>
  <c r="K23" i="9"/>
  <c r="K24" i="9"/>
  <c r="K25" i="9"/>
  <c r="K26" i="9"/>
  <c r="K21" i="9"/>
  <c r="K22" i="9"/>
  <c r="D22" i="9"/>
  <c r="D19" i="9"/>
  <c r="J22" i="9"/>
  <c r="J23" i="9"/>
  <c r="J24" i="9"/>
  <c r="J25" i="9"/>
  <c r="J26" i="9"/>
  <c r="J21" i="9"/>
  <c r="D20" i="9"/>
  <c r="E21" i="9"/>
  <c r="O23" i="9" s="1"/>
  <c r="E22" i="9"/>
  <c r="O24" i="9" s="1"/>
  <c r="E23" i="9"/>
  <c r="O25" i="9" s="1"/>
  <c r="E24" i="9"/>
  <c r="E20" i="9"/>
  <c r="E19" i="9"/>
  <c r="D21" i="9"/>
  <c r="N23" i="9" s="1"/>
  <c r="D23" i="9"/>
  <c r="D24" i="9"/>
  <c r="AH20" i="6"/>
  <c r="AI20" i="6"/>
  <c r="AH21" i="6"/>
  <c r="AI21" i="6"/>
  <c r="AH22" i="6"/>
  <c r="AI22" i="6"/>
  <c r="AH23" i="6"/>
  <c r="AI23" i="6"/>
  <c r="AH24" i="6"/>
  <c r="AI24" i="6"/>
  <c r="AH25" i="6"/>
  <c r="AI25" i="6"/>
  <c r="AH26" i="6"/>
  <c r="AI26" i="6"/>
  <c r="AI19" i="6"/>
  <c r="AH19" i="6"/>
  <c r="AA14" i="6"/>
  <c r="AB14" i="6" s="1"/>
  <c r="AA15" i="6"/>
  <c r="AA16" i="6"/>
  <c r="AB16" i="6" s="1"/>
  <c r="Z13" i="6"/>
  <c r="AA13" i="6"/>
  <c r="Z14" i="6"/>
  <c r="Z15" i="6"/>
  <c r="Z16" i="6"/>
  <c r="AA12" i="6"/>
  <c r="Z12" i="6"/>
  <c r="G32" i="7"/>
  <c r="G31" i="7" s="1"/>
  <c r="G30" i="7" s="1"/>
  <c r="G29" i="7" s="1"/>
  <c r="F31" i="7"/>
  <c r="F30" i="7" s="1"/>
  <c r="F29" i="7" s="1"/>
  <c r="F28" i="7" s="1"/>
  <c r="G28" i="7"/>
  <c r="G27" i="7" s="1"/>
  <c r="G26" i="7" s="1"/>
  <c r="G25" i="7" s="1"/>
  <c r="G24" i="7" s="1"/>
  <c r="G23" i="7" s="1"/>
  <c r="F27" i="7"/>
  <c r="F26" i="7" s="1"/>
  <c r="F25" i="7" s="1"/>
  <c r="F24" i="7" s="1"/>
  <c r="F23" i="7" s="1"/>
  <c r="H10" i="7"/>
  <c r="H9" i="7" s="1"/>
  <c r="H8" i="7" s="1"/>
  <c r="I10" i="7"/>
  <c r="I9" i="7" s="1"/>
  <c r="I8" i="7" s="1"/>
  <c r="H11" i="7"/>
  <c r="I11" i="7"/>
  <c r="J11" i="7"/>
  <c r="J10" i="7" s="1"/>
  <c r="J9" i="7" s="1"/>
  <c r="J8" i="7" s="1"/>
  <c r="K11" i="7"/>
  <c r="K10" i="7" s="1"/>
  <c r="K9" i="7" s="1"/>
  <c r="K8" i="7" s="1"/>
  <c r="H12" i="7"/>
  <c r="I12" i="7"/>
  <c r="J12" i="7"/>
  <c r="K12" i="7"/>
  <c r="L12" i="7"/>
  <c r="L11" i="7" s="1"/>
  <c r="L10" i="7" s="1"/>
  <c r="L9" i="7" s="1"/>
  <c r="L8" i="7" s="1"/>
  <c r="M12" i="7"/>
  <c r="M11" i="7" s="1"/>
  <c r="M10" i="7" s="1"/>
  <c r="M9" i="7" s="1"/>
  <c r="M8" i="7" s="1"/>
  <c r="H13" i="7"/>
  <c r="I13" i="7"/>
  <c r="J13" i="7"/>
  <c r="K13" i="7"/>
  <c r="L13" i="7"/>
  <c r="M13" i="7"/>
  <c r="N13" i="7"/>
  <c r="N12" i="7" s="1"/>
  <c r="N11" i="7" s="1"/>
  <c r="N10" i="7" s="1"/>
  <c r="N9" i="7" s="1"/>
  <c r="N8" i="7" s="1"/>
  <c r="O13" i="7"/>
  <c r="O12" i="7" s="1"/>
  <c r="O11" i="7" s="1"/>
  <c r="O10" i="7" s="1"/>
  <c r="O9" i="7" s="1"/>
  <c r="O8" i="7" s="1"/>
  <c r="H14" i="7"/>
  <c r="I14" i="7"/>
  <c r="J14" i="7"/>
  <c r="K14" i="7"/>
  <c r="L14" i="7"/>
  <c r="M14" i="7"/>
  <c r="N14" i="7"/>
  <c r="O14" i="7"/>
  <c r="F15" i="7"/>
  <c r="F14" i="7" s="1"/>
  <c r="F13" i="7" s="1"/>
  <c r="F12" i="7" s="1"/>
  <c r="F11" i="7" s="1"/>
  <c r="F10" i="7" s="1"/>
  <c r="F9" i="7" s="1"/>
  <c r="F8" i="7" s="1"/>
  <c r="G15" i="7"/>
  <c r="G14" i="7" s="1"/>
  <c r="G13" i="7" s="1"/>
  <c r="G12" i="7" s="1"/>
  <c r="G11" i="7" s="1"/>
  <c r="G10" i="7" s="1"/>
  <c r="G9" i="7" s="1"/>
  <c r="G8" i="7" s="1"/>
  <c r="H15" i="7"/>
  <c r="I15" i="7"/>
  <c r="J15" i="7"/>
  <c r="K15" i="7"/>
  <c r="L15" i="7"/>
  <c r="M15" i="7"/>
  <c r="N15" i="7"/>
  <c r="O15" i="7"/>
  <c r="G16" i="7"/>
  <c r="H16" i="7"/>
  <c r="I16" i="7"/>
  <c r="J16" i="7"/>
  <c r="K16" i="7"/>
  <c r="L16" i="7"/>
  <c r="M16" i="7"/>
  <c r="N16" i="7"/>
  <c r="O16" i="7"/>
  <c r="F16" i="7"/>
  <c r="N17" i="7"/>
  <c r="O17" i="7"/>
  <c r="H17" i="7"/>
  <c r="I17" i="7"/>
  <c r="J17" i="7"/>
  <c r="K17" i="7"/>
  <c r="L17" i="7" s="1"/>
  <c r="M17" i="7" s="1"/>
  <c r="G17" i="7"/>
  <c r="D4" i="7"/>
  <c r="D5" i="7"/>
  <c r="P10" i="6"/>
  <c r="R4" i="6"/>
  <c r="E4" i="6"/>
  <c r="K4" i="6" s="1"/>
  <c r="F4" i="6"/>
  <c r="G4" i="6"/>
  <c r="E5" i="6"/>
  <c r="K5" i="6" s="1"/>
  <c r="F5" i="6"/>
  <c r="G5" i="6"/>
  <c r="E6" i="6"/>
  <c r="K6" i="6" s="1"/>
  <c r="F6" i="6"/>
  <c r="G6" i="6"/>
  <c r="E7" i="6"/>
  <c r="K7" i="6" s="1"/>
  <c r="F7" i="6"/>
  <c r="G7" i="6"/>
  <c r="E8" i="6"/>
  <c r="K8" i="6" s="1"/>
  <c r="F8" i="6"/>
  <c r="G8" i="6"/>
  <c r="E9" i="6"/>
  <c r="K9" i="6" s="1"/>
  <c r="F9" i="6"/>
  <c r="G9" i="6"/>
  <c r="E10" i="6"/>
  <c r="K10" i="6" s="1"/>
  <c r="F10" i="6"/>
  <c r="G10" i="6"/>
  <c r="E11" i="6"/>
  <c r="K11" i="6" s="1"/>
  <c r="F11" i="6"/>
  <c r="G11" i="6"/>
  <c r="E12" i="6"/>
  <c r="K12" i="6" s="1"/>
  <c r="F12" i="6"/>
  <c r="G12" i="6"/>
  <c r="E13" i="6"/>
  <c r="K13" i="6" s="1"/>
  <c r="F13" i="6"/>
  <c r="G13" i="6"/>
  <c r="E14" i="6"/>
  <c r="K14" i="6" s="1"/>
  <c r="F14" i="6"/>
  <c r="G14" i="6"/>
  <c r="E15" i="6"/>
  <c r="K15" i="6" s="1"/>
  <c r="F15" i="6"/>
  <c r="G15" i="6"/>
  <c r="F3" i="6"/>
  <c r="G3" i="6"/>
  <c r="E3" i="6"/>
  <c r="K3" i="6" s="1"/>
  <c r="V14" i="3"/>
  <c r="U14" i="3"/>
  <c r="T14" i="3"/>
  <c r="V13" i="3"/>
  <c r="U13" i="3"/>
  <c r="T13" i="3"/>
  <c r="V12" i="3"/>
  <c r="U12" i="3"/>
  <c r="T12" i="3"/>
  <c r="V11" i="3"/>
  <c r="U11" i="3"/>
  <c r="T11" i="3"/>
  <c r="V10" i="3"/>
  <c r="U10" i="3"/>
  <c r="T10" i="3"/>
  <c r="V9" i="3"/>
  <c r="U9" i="3"/>
  <c r="T9" i="3"/>
  <c r="V8" i="3"/>
  <c r="U8" i="3"/>
  <c r="T8" i="3"/>
  <c r="V7" i="3"/>
  <c r="U7" i="3"/>
  <c r="T7" i="3"/>
  <c r="V6" i="3"/>
  <c r="U6" i="3"/>
  <c r="T6" i="3"/>
  <c r="V5" i="3"/>
  <c r="U5" i="3"/>
  <c r="T5" i="3"/>
  <c r="AB4" i="3"/>
  <c r="AA4" i="3"/>
  <c r="V4" i="3"/>
  <c r="U4" i="3"/>
  <c r="T4" i="3"/>
  <c r="V3" i="3"/>
  <c r="U3" i="3"/>
  <c r="T3" i="3"/>
  <c r="AC13" i="6" l="1"/>
  <c r="AA23" i="6" s="1"/>
  <c r="O21" i="9"/>
  <c r="O22" i="9"/>
  <c r="N21" i="9"/>
  <c r="O26" i="9"/>
  <c r="N26" i="9"/>
  <c r="X12" i="3"/>
  <c r="N25" i="9"/>
  <c r="N24" i="9"/>
  <c r="N22" i="9"/>
  <c r="Y8" i="3"/>
  <c r="AA10" i="3" s="1"/>
  <c r="AK21" i="6"/>
  <c r="AJ21" i="6" s="1"/>
  <c r="AK20" i="6"/>
  <c r="AK26" i="6"/>
  <c r="AJ26" i="6" s="1"/>
  <c r="AK25" i="6"/>
  <c r="AJ25" i="6" s="1"/>
  <c r="AK24" i="6"/>
  <c r="AJ24" i="6" s="1"/>
  <c r="AK23" i="6"/>
  <c r="AJ23" i="6" s="1"/>
  <c r="AK22" i="6"/>
  <c r="AJ22" i="6" s="1"/>
  <c r="AC16" i="6"/>
  <c r="AB13" i="6" s="1"/>
  <c r="AC15" i="6"/>
  <c r="AC14" i="6"/>
  <c r="H32" i="7"/>
  <c r="L15" i="6"/>
  <c r="L9" i="6"/>
  <c r="L5" i="6"/>
  <c r="F19" i="6"/>
  <c r="L11" i="6"/>
  <c r="L7" i="6"/>
  <c r="L6" i="6"/>
  <c r="L12" i="6"/>
  <c r="L8" i="6"/>
  <c r="L13" i="6"/>
  <c r="L4" i="6"/>
  <c r="L14" i="6"/>
  <c r="L10" i="6"/>
  <c r="F18" i="6"/>
  <c r="AA9" i="3" l="1"/>
  <c r="AJ20" i="6"/>
  <c r="Z26" i="6"/>
  <c r="AB15" i="6"/>
  <c r="H31" i="7"/>
  <c r="H30" i="7" s="1"/>
  <c r="H29" i="7" s="1"/>
  <c r="H28" i="7" s="1"/>
  <c r="H27" i="7" s="1"/>
  <c r="H26" i="7" s="1"/>
  <c r="H25" i="7" s="1"/>
  <c r="H24" i="7" s="1"/>
  <c r="H23" i="7" s="1"/>
  <c r="I32" i="7"/>
  <c r="H6" i="6"/>
  <c r="H9" i="6"/>
  <c r="H7" i="6"/>
  <c r="H13" i="6"/>
  <c r="H15" i="6"/>
  <c r="H4" i="6"/>
  <c r="H8" i="6"/>
  <c r="H11" i="6"/>
  <c r="H12" i="6"/>
  <c r="H10" i="6"/>
  <c r="H14" i="6"/>
  <c r="H5" i="6"/>
  <c r="I31" i="7" l="1"/>
  <c r="I30" i="7" s="1"/>
  <c r="I29" i="7" s="1"/>
  <c r="I28" i="7" s="1"/>
  <c r="I27" i="7" s="1"/>
  <c r="I26" i="7" s="1"/>
  <c r="I25" i="7" s="1"/>
  <c r="I24" i="7" s="1"/>
  <c r="I23" i="7" s="1"/>
  <c r="J32" i="7"/>
  <c r="J31" i="7" l="1"/>
  <c r="J30" i="7" s="1"/>
  <c r="J29" i="7" s="1"/>
  <c r="J28" i="7" s="1"/>
  <c r="J27" i="7" s="1"/>
  <c r="J26" i="7" s="1"/>
  <c r="J25" i="7" s="1"/>
  <c r="J24" i="7" s="1"/>
  <c r="J23" i="7" s="1"/>
  <c r="K32" i="7"/>
  <c r="K31" i="7" l="1"/>
  <c r="K30" i="7" s="1"/>
  <c r="K29" i="7" s="1"/>
  <c r="K28" i="7" s="1"/>
  <c r="K27" i="7" s="1"/>
  <c r="K26" i="7" s="1"/>
  <c r="K25" i="7" s="1"/>
  <c r="K24" i="7" s="1"/>
  <c r="K23" i="7" s="1"/>
  <c r="L32" i="7"/>
  <c r="L31" i="7" l="1"/>
  <c r="L30" i="7" s="1"/>
  <c r="L29" i="7" s="1"/>
  <c r="L28" i="7" s="1"/>
  <c r="L27" i="7" s="1"/>
  <c r="L26" i="7" s="1"/>
  <c r="L25" i="7" s="1"/>
  <c r="L24" i="7" s="1"/>
  <c r="L23" i="7" s="1"/>
  <c r="M32" i="7"/>
  <c r="N32" i="7" l="1"/>
  <c r="M31" i="7"/>
  <c r="M30" i="7" s="1"/>
  <c r="M29" i="7" s="1"/>
  <c r="M28" i="7" s="1"/>
  <c r="M27" i="7" s="1"/>
  <c r="M26" i="7" s="1"/>
  <c r="M25" i="7" s="1"/>
  <c r="M24" i="7" s="1"/>
  <c r="M23" i="7" s="1"/>
  <c r="O32" i="7" l="1"/>
  <c r="O31" i="7" s="1"/>
  <c r="O30" i="7" s="1"/>
  <c r="O29" i="7" s="1"/>
  <c r="O28" i="7" s="1"/>
  <c r="O27" i="7" s="1"/>
  <c r="O26" i="7" s="1"/>
  <c r="O25" i="7" s="1"/>
  <c r="O24" i="7" s="1"/>
  <c r="O23" i="7" s="1"/>
  <c r="N31" i="7"/>
  <c r="N30" i="7" s="1"/>
  <c r="N29" i="7" s="1"/>
  <c r="N28" i="7" s="1"/>
  <c r="N27" i="7" s="1"/>
  <c r="N26" i="7" s="1"/>
  <c r="N25" i="7" s="1"/>
  <c r="N24" i="7" s="1"/>
  <c r="N23"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F528DB-53F1-492A-B908-0C6CC658BDE3}" name="Query - Calculations" description="Connection to the 'Calculations' query in the workbook." type="100" refreshedVersion="8" minRefreshableVersion="5">
    <extLst>
      <ext xmlns:x15="http://schemas.microsoft.com/office/spreadsheetml/2010/11/main" uri="{DE250136-89BD-433C-8126-D09CA5730AF9}">
        <x15:connection id="981de4f6-3b79-43cb-b98a-3fdf30cc003b"/>
      </ext>
    </extLst>
  </connection>
  <connection id="2" xr16:uid="{852571B7-1B15-472D-9697-50EE46470C15}" name="Query - Date" description="Connection to the 'Date' query in the workbook." type="100" refreshedVersion="8" minRefreshableVersion="5">
    <extLst>
      <ext xmlns:x15="http://schemas.microsoft.com/office/spreadsheetml/2010/11/main" uri="{DE250136-89BD-433C-8126-D09CA5730AF9}">
        <x15:connection id="919fe020-67a8-4bba-8716-ca30fed3e5f0">
          <x15:oledbPr connection="Provider=Microsoft.Mashup.OleDb.1;Data Source=$Workbook$;Location=Date;Extended Properties=&quot;&quot;">
            <x15:dbTables>
              <x15:dbTable name="Date"/>
            </x15:dbTables>
          </x15:oledbPr>
        </x15:connection>
      </ext>
    </extLst>
  </connection>
  <connection id="3" xr16:uid="{68FD200F-4C61-4CAB-AB33-553FDD624170}" name="Query - Dim_Customers" description="Connection to the 'Dim_Customers' query in the workbook." type="100" refreshedVersion="8" minRefreshableVersion="5">
    <extLst>
      <ext xmlns:x15="http://schemas.microsoft.com/office/spreadsheetml/2010/11/main" uri="{DE250136-89BD-433C-8126-D09CA5730AF9}">
        <x15:connection id="a1f4c058-c016-444e-853b-a29ea06296f4">
          <x15:oledbPr connection="Provider=Microsoft.Mashup.OleDb.1;Data Source=$Workbook$;Location=Dim_Customers;Extended Properties=&quot;&quot;">
            <x15:dbTables>
              <x15:dbTable name="Dim_Customers"/>
            </x15:dbTables>
          </x15:oledbPr>
        </x15:connection>
      </ext>
    </extLst>
  </connection>
  <connection id="4" xr16:uid="{F908DC9D-7420-45C8-97BE-B2712A921490}" name="Query - Dim_Products" description="Connection to the 'Dim_Products' query in the workbook." type="100" refreshedVersion="8" minRefreshableVersion="5">
    <extLst>
      <ext xmlns:x15="http://schemas.microsoft.com/office/spreadsheetml/2010/11/main" uri="{DE250136-89BD-433C-8126-D09CA5730AF9}">
        <x15:connection id="36e42fa7-0237-43ce-8f44-fa97ac6e030d">
          <x15:oledbPr connection="Provider=Microsoft.Mashup.OleDb.1;Data Source=$Workbook$;Location=Dim_Products;Extended Properties=&quot;&quot;">
            <x15:dbTables>
              <x15:dbTable name="Dim_Products"/>
            </x15:dbTables>
          </x15:oledbPr>
        </x15:connection>
      </ext>
    </extLst>
  </connection>
  <connection id="5" xr16:uid="{08266FD0-02A1-43B8-B26D-72F0E2796113}" name="Query - Dim_SalesPersons" description="Connection to the 'Dim_SalesPersons' query in the workbook." type="100" refreshedVersion="8" minRefreshableVersion="5">
    <extLst>
      <ext xmlns:x15="http://schemas.microsoft.com/office/spreadsheetml/2010/11/main" uri="{DE250136-89BD-433C-8126-D09CA5730AF9}">
        <x15:connection id="5eb10e29-8304-435f-a58e-45dc950a22ce">
          <x15:oledbPr connection="Provider=Microsoft.Mashup.OleDb.1;Data Source=$Workbook$;Location=Dim_SalesPersons;Extended Properties=&quot;&quot;">
            <x15:dbTables>
              <x15:dbTable name="Dim_SalesPersons"/>
            </x15:dbTables>
          </x15:oledbPr>
        </x15:connection>
      </ext>
    </extLst>
  </connection>
  <connection id="6" xr16:uid="{36846B83-78A6-4029-B9FF-D3AD4EEC80E5}" name="Query - fact_table" description="Connection to the 'fact_table' query in the workbook." type="100" refreshedVersion="8" minRefreshableVersion="5">
    <extLst>
      <ext xmlns:x15="http://schemas.microsoft.com/office/spreadsheetml/2010/11/main" uri="{DE250136-89BD-433C-8126-D09CA5730AF9}">
        <x15:connection id="17a39dc9-24e7-4b30-9b8c-70dbbd64c109">
          <x15:oledbPr connection="Provider=Microsoft.Mashup.OleDb.1;Data Source=$Workbook$;Location=fact_table;Extended Properties=&quot;&quot;">
            <x15:dbTables>
              <x15:dbTable name="fact_table"/>
            </x15:dbTables>
          </x15:oledbPr>
        </x15:connection>
      </ext>
    </extLst>
  </connection>
  <connection id="7" xr16:uid="{9460CCBF-74ED-4CD7-B52B-302CB13EEA9B}" name="Query - monthly_store_targets" description="Connection to the 'monthly_store_targets' query in the workbook." type="100" refreshedVersion="8" minRefreshableVersion="5">
    <extLst>
      <ext xmlns:x15="http://schemas.microsoft.com/office/spreadsheetml/2010/11/main" uri="{DE250136-89BD-433C-8126-D09CA5730AF9}">
        <x15:connection id="0874a826-43eb-4408-9d86-f759de891857"/>
      </ext>
    </extLst>
  </connection>
  <connection id="8" xr16:uid="{687825C4-D795-4230-A752-726D03A008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<sst xmlns="http://schemas.openxmlformats.org/spreadsheetml/2006/main" count="133" uniqueCount="102">
  <si>
    <t>Total Revenue</t>
  </si>
  <si>
    <t>COGS</t>
  </si>
  <si>
    <t>Profit Margin</t>
  </si>
  <si>
    <t>% Profit Margin</t>
  </si>
  <si>
    <t># Transctions</t>
  </si>
  <si>
    <t>Refund Rate</t>
  </si>
  <si>
    <t>Total Refund (Amount)</t>
  </si>
  <si>
    <t># Products</t>
  </si>
  <si>
    <t>Qty Returned</t>
  </si>
  <si>
    <t>Total QTY (Sold)</t>
  </si>
  <si>
    <t>Total Target</t>
  </si>
  <si>
    <t>Barron-Fleming</t>
  </si>
  <si>
    <t>Berg-Trujillo</t>
  </si>
  <si>
    <t>Lee-Myers</t>
  </si>
  <si>
    <t>Lopez</t>
  </si>
  <si>
    <t>Martinez</t>
  </si>
  <si>
    <t>Miller</t>
  </si>
  <si>
    <t>Myers-Lopez</t>
  </si>
  <si>
    <t>Novak PLC</t>
  </si>
  <si>
    <t>Thomas</t>
  </si>
  <si>
    <t>Valdez</t>
  </si>
  <si>
    <t>Grand Total</t>
  </si>
  <si>
    <t>Store Name</t>
  </si>
  <si>
    <t>Month Name</t>
  </si>
  <si>
    <t>Revnue</t>
  </si>
  <si>
    <t>Target</t>
  </si>
  <si>
    <t>Pct(percentage)</t>
  </si>
  <si>
    <t>Varience</t>
  </si>
  <si>
    <t>Jun</t>
  </si>
  <si>
    <t>TimeFrame</t>
  </si>
  <si>
    <t>Jan</t>
  </si>
  <si>
    <t>Feb</t>
  </si>
  <si>
    <t>Mar</t>
  </si>
  <si>
    <t>Apr</t>
  </si>
  <si>
    <t>May</t>
  </si>
  <si>
    <t>Jul</t>
  </si>
  <si>
    <t>Aug</t>
  </si>
  <si>
    <t>Sep</t>
  </si>
  <si>
    <t>Oct</t>
  </si>
  <si>
    <t>Nov</t>
  </si>
  <si>
    <t>Dec</t>
  </si>
  <si>
    <t>Highlight</t>
  </si>
  <si>
    <t>Large-1</t>
  </si>
  <si>
    <t>Large-2</t>
  </si>
  <si>
    <t>Variance</t>
  </si>
  <si>
    <t>Weekday</t>
  </si>
  <si>
    <t>Weekends</t>
  </si>
  <si>
    <t>Total Revenue2</t>
  </si>
  <si>
    <t>Weekend</t>
  </si>
  <si>
    <t>weekday</t>
  </si>
  <si>
    <t>Quarter</t>
  </si>
  <si>
    <t>Q-1</t>
  </si>
  <si>
    <t>Q-2</t>
  </si>
  <si>
    <t>Q-3</t>
  </si>
  <si>
    <t>Q-4</t>
  </si>
  <si>
    <t>Link to the above chart</t>
  </si>
  <si>
    <t>Average</t>
  </si>
  <si>
    <t>Caption</t>
  </si>
  <si>
    <t>WeekDay</t>
  </si>
  <si>
    <t>Sun</t>
  </si>
  <si>
    <t>Mon</t>
  </si>
  <si>
    <t>Tue</t>
  </si>
  <si>
    <t>Wed</t>
  </si>
  <si>
    <t>Thu</t>
  </si>
  <si>
    <t>Fri</t>
  </si>
  <si>
    <t>Sat</t>
  </si>
  <si>
    <t>Option</t>
  </si>
  <si>
    <t>Combo Box</t>
  </si>
  <si>
    <t>customer</t>
  </si>
  <si>
    <t>location</t>
  </si>
  <si>
    <t>Bobby Abbott</t>
  </si>
  <si>
    <t>Christine Hawkins</t>
  </si>
  <si>
    <t>Jeffery Powell</t>
  </si>
  <si>
    <t>John Brown</t>
  </si>
  <si>
    <t>Judith Simmons</t>
  </si>
  <si>
    <t>Kristine Barrett</t>
  </si>
  <si>
    <t>Laura Gross</t>
  </si>
  <si>
    <t>Lisa West</t>
  </si>
  <si>
    <t>Paul Noble</t>
  </si>
  <si>
    <t>Travis Ewing</t>
  </si>
  <si>
    <t>Full Name</t>
  </si>
  <si>
    <t>Top 5 Customers</t>
  </si>
  <si>
    <t>Bottom 5 Customers</t>
  </si>
  <si>
    <t>Bottom 5 Locations</t>
  </si>
  <si>
    <t>Location</t>
  </si>
  <si>
    <t>California</t>
  </si>
  <si>
    <t>Florida</t>
  </si>
  <si>
    <t>Indiana</t>
  </si>
  <si>
    <t>Maryland</t>
  </si>
  <si>
    <t>Michigan</t>
  </si>
  <si>
    <t>Missouri</t>
  </si>
  <si>
    <t>New York</t>
  </si>
  <si>
    <t>Virginia</t>
  </si>
  <si>
    <t>Washington</t>
  </si>
  <si>
    <t>Wisconsin</t>
  </si>
  <si>
    <t>Top 5 Locations</t>
  </si>
  <si>
    <t>Customer Table</t>
  </si>
  <si>
    <t>Location Table</t>
  </si>
  <si>
    <t>Chart</t>
  </si>
  <si>
    <t># Customers</t>
  </si>
  <si>
    <t># Location</t>
  </si>
  <si>
    <t>PLEASE SCROLL TO THE RIGHT TO SEE OTHER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</si>
</sst>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0\);\$#,##0"/>
    <numFmt numFmtId="165" formatCode="0.00%;\-0.00%;0.00%"/>
    <numFmt numFmtId="166" formatCode="[&gt;=1000000]&quot;$&quot;0.0,,&quot;M&quot;;[&lt;=1000]&quot;$&quot;0.0,&quot;k&quot;;0"/>
    <numFmt numFmtId="167" formatCode="[&gt;=1000000]&quot;$&quot;0.0,,&quot;M&quot;;[&lt;=1000000]&quot;$&quot;0.0,&quot;k&quot;;0"/>
    <numFmt numFmtId="168" formatCode="[&lt;=1000000]0.0,&quot;K&quot;;0"/>
    <numFmt numFmtId="169" formatCode="\+0.0%;\-0.0%"/>
    <numFmt numFmtId="170" formatCode="[&gt;=1000000]&quot;$&quot;0,,&quot;M&quot;;[&lt;=1000000]&quot;$&quot;0,&quot;k&quot;;0"/>
    <numFmt numFmtId="171" formatCode=";;"/>
    <numFmt numFmtId="172" formatCode="0.0%"/>
    <numFmt numFmtId="173" formatCode="[&gt;=1000000]&quot;$&quot;0,,&quot;M&quot;;[&gt;=1000]&quot;$&quot;0,&quot;k&quot;;0"/>
  </numFmts>
  <fonts count="10" x14ac:knownFonts="1">
    <font>
      <sz val="11"/>
      <color theme="1"/>
      <name val="Aptos Narrow"/>
      <family val="2"/>
      <scheme val="minor"/>
    </font>
    <font>
      <sz val="11"/>
      <color theme="9" tint="0.39997558519241921"/>
      <name val="Aptos Narrow"/>
      <family val="2"/>
      <scheme val="minor"/>
    </font>
    <font>
      <b/>
      <sz val="11"/>
      <color theme="1"/>
      <name val="Aptos Narrow"/>
      <family val="2"/>
      <scheme val="minor"/>
    </font>
    <font>
      <sz val="14"/>
      <color theme="1"/>
      <name val="Aptos Narrow"/>
      <family val="2"/>
      <scheme val="minor"/>
    </font>
    <font>
      <b/>
      <sz val="11"/>
      <color theme="0"/>
      <name val="Aptos Narrow"/>
      <family val="2"/>
      <scheme val="minor"/>
    </font>
    <font>
      <sz val="14"/>
      <color rgb="FF000000"/>
      <name val="Aptos Narrow"/>
      <family val="2"/>
      <scheme val="minor"/>
    </font>
    <font>
      <sz val="16"/>
      <color theme="1"/>
      <name val="Aptos Narrow"/>
      <family val="2"/>
      <scheme val="minor"/>
    </font>
    <font>
      <sz val="11"/>
      <color rgb="FF002060"/>
      <name val="Aptos Narrow"/>
      <family val="2"/>
      <scheme val="minor"/>
    </font>
    <font>
      <sz val="11"/>
      <color rgb="FFFF0000"/>
      <name val="Aptos Narrow"/>
      <family val="2"/>
      <scheme val="minor"/>
    </font>
    <font>
      <i/>
      <sz val="11"/>
      <color theme="1"/>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4"/>
        <bgColor indexed="64"/>
      </patternFill>
    </fill>
    <fill>
      <patternFill patternType="solid">
        <fgColor theme="4" tint="0.79998168889431442"/>
        <bgColor indexed="64"/>
      </patternFill>
    </fill>
    <fill>
      <patternFill patternType="solid">
        <fgColor rgb="FF002060"/>
        <bgColor indexed="64"/>
      </patternFill>
    </fill>
    <fill>
      <patternFill patternType="solid">
        <fgColor rgb="FF00B0F0"/>
        <bgColor indexed="64"/>
      </patternFill>
    </fill>
    <fill>
      <patternFill patternType="solid">
        <fgColor rgb="FFC0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theme="0" tint="-4.9989318521683403E-2"/>
      </right>
      <top/>
      <bottom style="medium">
        <color theme="0" tint="-4.9989318521683403E-2"/>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top/>
      <bottom style="medium">
        <color theme="0" tint="-4.9989318521683403E-2"/>
      </bottom>
      <diagonal/>
    </border>
    <border>
      <left/>
      <right style="medium">
        <color theme="0" tint="-4.9989318521683403E-2"/>
      </right>
      <top style="medium">
        <color theme="0" tint="-4.9989318521683403E-2"/>
      </top>
      <bottom style="medium">
        <color theme="0" tint="-4.9989318521683403E-2"/>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theme="0" tint="-4.9989318521683403E-2"/>
      </left>
      <right/>
      <top style="medium">
        <color theme="0" tint="-4.9989318521683403E-2"/>
      </top>
      <bottom style="medium">
        <color theme="0" tint="-4.9989318521683403E-2"/>
      </bottom>
      <diagonal/>
    </border>
    <border>
      <left/>
      <right style="medium">
        <color theme="0" tint="-4.9989318521683403E-2"/>
      </right>
      <top style="medium">
        <color theme="0" tint="-4.9989318521683403E-2"/>
      </top>
      <bottom/>
      <diagonal/>
    </border>
    <border>
      <left style="medium">
        <color theme="0" tint="-4.9989318521683403E-2"/>
      </left>
      <right style="medium">
        <color theme="0" tint="-4.9989318521683403E-2"/>
      </right>
      <top style="medium">
        <color theme="0" tint="-4.9989318521683403E-2"/>
      </top>
      <bottom/>
      <diagonal/>
    </border>
    <border>
      <left style="medium">
        <color theme="0" tint="-4.9989318521683403E-2"/>
      </left>
      <right/>
      <top style="medium">
        <color theme="0" tint="-4.9989318521683403E-2"/>
      </top>
      <bottom/>
      <diagonal/>
    </border>
  </borders>
  <cellStyleXfs count="1">
    <xf numFmtId="0" fontId="0" fillId="0" borderId="0"/>
  </cellStyleXfs>
  <cellXfs count="49">
    <xf numFmtId="0" fontId="0" fillId="0" borderId="0" xfId="0"/>
    <xf numFmtId="164" fontId="0" fillId="0" borderId="0" xfId="0" applyNumberFormat="1"/>
    <xf numFmtId="165" fontId="0" fillId="0" borderId="0" xfId="0" applyNumberFormat="1"/>
    <xf numFmtId="3" fontId="0" fillId="0" borderId="0" xfId="0" applyNumberFormat="1"/>
    <xf numFmtId="0" fontId="0" fillId="2" borderId="0" xfId="0" applyFill="1"/>
    <xf numFmtId="0" fontId="0" fillId="3" borderId="0" xfId="0" applyFill="1"/>
    <xf numFmtId="0" fontId="0" fillId="0" borderId="0" xfId="0" pivotButton="1"/>
    <xf numFmtId="166" fontId="0" fillId="0" borderId="0" xfId="0" applyNumberFormat="1"/>
    <xf numFmtId="0" fontId="0" fillId="2" borderId="0" xfId="0" applyFill="1" applyAlignment="1">
      <alignment vertical="center"/>
    </xf>
    <xf numFmtId="10" fontId="0" fillId="2" borderId="0" xfId="0" applyNumberFormat="1" applyFill="1"/>
    <xf numFmtId="10" fontId="0" fillId="0" borderId="0" xfId="0" applyNumberFormat="1"/>
    <xf numFmtId="0" fontId="1" fillId="4" borderId="0" xfId="0" applyFont="1" applyFill="1"/>
    <xf numFmtId="0" fontId="0" fillId="5" borderId="0" xfId="0" applyFill="1"/>
    <xf numFmtId="167" fontId="0" fillId="0" borderId="0" xfId="0" applyNumberFormat="1"/>
    <xf numFmtId="168" fontId="0" fillId="0" borderId="0" xfId="0" applyNumberFormat="1"/>
    <xf numFmtId="0" fontId="2" fillId="0" borderId="0" xfId="0" applyFont="1"/>
    <xf numFmtId="169" fontId="3" fillId="0" borderId="0" xfId="0" applyNumberFormat="1" applyFont="1" applyAlignment="1">
      <alignment horizontal="center" vertical="center"/>
    </xf>
    <xf numFmtId="0" fontId="5" fillId="0" borderId="0" xfId="0" applyFont="1" applyAlignment="1">
      <alignment horizontal="center" vertical="center"/>
    </xf>
    <xf numFmtId="49" fontId="3" fillId="2" borderId="0" xfId="0" applyNumberFormat="1" applyFont="1" applyFill="1"/>
    <xf numFmtId="0" fontId="0" fillId="0" borderId="1" xfId="0" pivotButton="1" applyBorder="1"/>
    <xf numFmtId="0" fontId="0" fillId="0" borderId="1" xfId="0" applyBorder="1"/>
    <xf numFmtId="170" fontId="0" fillId="0" borderId="1" xfId="0" applyNumberFormat="1" applyBorder="1"/>
    <xf numFmtId="170" fontId="0" fillId="0" borderId="2" xfId="0" applyNumberFormat="1" applyBorder="1"/>
    <xf numFmtId="0" fontId="4" fillId="6" borderId="1" xfId="0" applyFont="1" applyFill="1" applyBorder="1"/>
    <xf numFmtId="0" fontId="4" fillId="6" borderId="2" xfId="0" applyFont="1" applyFill="1" applyBorder="1"/>
    <xf numFmtId="169" fontId="0" fillId="0" borderId="1" xfId="0" applyNumberFormat="1" applyBorder="1"/>
    <xf numFmtId="0" fontId="0" fillId="6" borderId="0" xfId="0" applyFill="1"/>
    <xf numFmtId="10" fontId="6" fillId="0" borderId="0" xfId="0" applyNumberFormat="1" applyFont="1" applyAlignment="1">
      <alignment horizontal="center" vertical="center"/>
    </xf>
    <xf numFmtId="10" fontId="0" fillId="0" borderId="1" xfId="0" applyNumberFormat="1" applyBorder="1"/>
    <xf numFmtId="171" fontId="0" fillId="7" borderId="3" xfId="0" applyNumberFormat="1" applyFill="1" applyBorder="1"/>
    <xf numFmtId="171" fontId="0" fillId="7" borderId="4" xfId="0" applyNumberFormat="1" applyFill="1" applyBorder="1"/>
    <xf numFmtId="171" fontId="0" fillId="7" borderId="5" xfId="0" applyNumberFormat="1" applyFill="1" applyBorder="1"/>
    <xf numFmtId="171" fontId="0" fillId="7" borderId="6" xfId="0" applyNumberFormat="1" applyFill="1" applyBorder="1"/>
    <xf numFmtId="171" fontId="0" fillId="7" borderId="7" xfId="0" applyNumberFormat="1" applyFill="1" applyBorder="1"/>
    <xf numFmtId="171" fontId="0" fillId="7" borderId="8" xfId="0" applyNumberFormat="1" applyFill="1" applyBorder="1"/>
    <xf numFmtId="171" fontId="0" fillId="7" borderId="9" xfId="0" applyNumberFormat="1" applyFill="1" applyBorder="1"/>
    <xf numFmtId="171" fontId="0" fillId="7" borderId="10" xfId="0" applyNumberFormat="1" applyFill="1" applyBorder="1"/>
    <xf numFmtId="171" fontId="0" fillId="7" borderId="11" xfId="0" applyNumberFormat="1" applyFill="1" applyBorder="1"/>
    <xf numFmtId="9" fontId="0" fillId="0" borderId="0" xfId="0" applyNumberFormat="1"/>
    <xf numFmtId="0" fontId="0" fillId="8" borderId="0" xfId="0" applyFill="1"/>
    <xf numFmtId="0" fontId="2" fillId="0" borderId="1" xfId="0" applyFont="1" applyBorder="1"/>
    <xf numFmtId="0" fontId="7" fillId="9" borderId="0" xfId="0" applyFont="1" applyFill="1"/>
    <xf numFmtId="170" fontId="0" fillId="0" borderId="0" xfId="0" applyNumberFormat="1"/>
    <xf numFmtId="172" fontId="0" fillId="0" borderId="0" xfId="0" applyNumberFormat="1"/>
    <xf numFmtId="170" fontId="2" fillId="0" borderId="1" xfId="0" applyNumberFormat="1" applyFont="1" applyBorder="1"/>
    <xf numFmtId="172" fontId="2" fillId="0" borderId="1" xfId="0" applyNumberFormat="1" applyFont="1" applyBorder="1"/>
    <xf numFmtId="0" fontId="8" fillId="10" borderId="1" xfId="0" applyFont="1" applyFill="1" applyBorder="1"/>
    <xf numFmtId="0" fontId="9" fillId="0" borderId="0" xfId="0" applyFont="1"/>
    <xf numFmtId="173" fontId="0" fillId="0" borderId="0" xfId="0" applyNumberFormat="1"/>
  </cellXfs>
  <cellStyles count="1">
    <cellStyle name="Normal" xfId="0" builtinId="0"/>
  </cellStyles>
  <dxfs count="68">
    <dxf>
      <font>
        <color theme="9" tint="-0.24994659260841701"/>
      </font>
    </dxf>
    <dxf>
      <font>
        <color rgb="FFC00000"/>
      </font>
    </dxf>
    <dxf>
      <font>
        <color rgb="FF1F8CB3"/>
      </font>
      <fill>
        <patternFill>
          <bgColor theme="0" tint="-0.499984740745262"/>
        </patternFill>
      </fill>
    </dxf>
    <dxf>
      <font>
        <color rgb="FF1F8CB3"/>
      </font>
    </dxf>
    <dxf>
      <font>
        <color rgb="FF1F8CB3"/>
      </font>
      <fill>
        <patternFill>
          <bgColor rgb="FF1F8CB3"/>
        </patternFill>
      </fill>
    </dxf>
    <dxf>
      <font>
        <color rgb="FFFF0000"/>
      </font>
    </dxf>
    <dxf>
      <font>
        <color theme="9"/>
      </font>
    </dxf>
    <dxf>
      <numFmt numFmtId="169" formatCode="\+0.0%;\-0.0%"/>
    </dxf>
    <dxf>
      <numFmt numFmtId="14" formatCode="0.00%"/>
    </dxf>
    <dxf>
      <numFmt numFmtId="170" formatCode="[&gt;=1000000]&quot;$&quot;0,,&quot;M&quot;;[&lt;=1000000]&quot;$&quot;0,&quot;k&quot;;0"/>
    </dxf>
    <dxf>
      <numFmt numFmtId="170" formatCode="[&gt;=1000000]&quot;$&quot;0,,&quot;M&quot;;[&lt;=1000000]&quot;$&quot;0,&quot;k&quo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70" formatCode="[&gt;=1000000]&quot;$&quot;0,,&quot;M&quot;;[&lt;=1000000]&quot;$&quot;0,&quot;k&quot;;0"/>
    </dxf>
    <dxf>
      <numFmt numFmtId="170" formatCode="[&gt;=1000000]&quot;$&quot;0,,&quot;M&quot;;[&lt;=1000000]&quot;$&quot;0,&quot;k&quo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70" formatCode="[&gt;=1000000]&quot;$&quot;0,,&quot;M&quot;;[&lt;=1000000]&quot;$&quot;0,&quot;k&quot;;0"/>
    </dxf>
    <dxf>
      <numFmt numFmtId="170" formatCode="[&gt;=1000000]&quot;$&quot;0,,&quot;M&quot;;[&lt;=1000000]&quot;$&quot;0,&quot;k&quo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70" formatCode="[&gt;=1000000]&quot;$&quot;0,,&quot;M&quot;;[&lt;=1000000]&quot;$&quot;0,&quot;k&quot;;0"/>
    </dxf>
    <dxf>
      <numFmt numFmtId="170" formatCode="[&gt;=1000000]&quot;$&quot;0,,&quot;M&quot;;[&lt;=1000000]&quot;$&quot;0,&quot;k&quo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9" formatCode="\+0.0%;\-0.0%"/>
    </dxf>
    <dxf>
      <numFmt numFmtId="14" formatCode="0.00%"/>
    </dxf>
    <dxf>
      <numFmt numFmtId="170" formatCode="[&gt;=1000000]&quot;$&quot;0,,&quot;M&quot;;[&lt;=1000000]&quot;$&quot;0,&quot;k&quot;;0"/>
    </dxf>
    <dxf>
      <numFmt numFmtId="170" formatCode="[&gt;=1000000]&quot;$&quot;0,,&quot;M&quot;;[&lt;=1000000]&quot;$&quot;0,&quot;k&quo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8" formatCode="[&lt;=1000000]0.0,&quot;K&quot;;0"/>
    </dxf>
    <dxf>
      <numFmt numFmtId="168" formatCode="[&lt;=1000000]0.0,&quot;K&quot;;0"/>
    </dxf>
    <dxf>
      <numFmt numFmtId="168" formatCode="[&lt;=1000000]0.0,&quot;K&quot;;0"/>
    </dxf>
    <dxf>
      <numFmt numFmtId="167" formatCode="[&gt;=1000000]&quot;$&quot;0.0,,&quot;M&quot;;[&lt;=1000000]&quot;$&quot;0.0,&quot;k&quot;;0"/>
    </dxf>
    <dxf>
      <numFmt numFmtId="167" formatCode="[&gt;=1000000]&quot;$&quot;0.0,,&quot;M&quot;;[&lt;=1000000]&quot;$&quot;0.0,&quot;k&quot;;0"/>
    </dxf>
    <dxf>
      <numFmt numFmtId="167" formatCode="[&gt;=1000000]&quot;$&quot;0.0,,&quot;M&quot;;[&lt;=1000000]&quot;$&quot;0.0,&quot;k&quot;;0"/>
    </dxf>
    <dxf>
      <numFmt numFmtId="167" formatCode="[&gt;=1000000]&quot;$&quot;0.0,,&quot;M&quot;;[&lt;=1000000]&quot;$&quot;0.0,&quot;k&quot;;0"/>
    </dxf>
    <dxf>
      <numFmt numFmtId="167" formatCode="[&gt;=1000000]&quot;$&quot;0.0,,&quot;M&quot;;[&lt;=1000000]&quot;$&quot;0.0,&quot;k&quot;;0"/>
    </dxf>
    <dxf>
      <font>
        <b val="0"/>
        <i/>
        <color theme="3" tint="0.499984740745262"/>
      </font>
      <fill>
        <patternFill>
          <bgColor theme="0"/>
        </patternFill>
      </fill>
      <border diagonalUp="0" diagonalDown="0">
        <left/>
        <right/>
        <top/>
        <bottom/>
        <vertical/>
        <horizontal/>
      </border>
    </dxf>
    <dxf>
      <fill>
        <patternFill>
          <bgColor theme="0"/>
        </patternFill>
      </fill>
      <border diagonalUp="0" diagonalDown="0">
        <left/>
        <right/>
        <top/>
        <bottom/>
        <vertical/>
        <horizontal/>
      </border>
    </dxf>
    <dxf>
      <font>
        <b val="0"/>
        <i/>
        <color theme="1"/>
      </font>
      <fill>
        <patternFill>
          <bgColor theme="0"/>
        </patternFill>
      </fill>
      <border diagonalUp="0" diagonalDown="0">
        <left/>
        <right/>
        <top/>
        <bottom/>
        <vertical/>
        <horizontal/>
      </border>
    </dxf>
    <dxf>
      <font>
        <color theme="1"/>
      </font>
      <fill>
        <patternFill>
          <bgColor theme="0"/>
        </patternFill>
      </fill>
      <border diagonalUp="0" diagonalDown="0">
        <left/>
        <right/>
        <top/>
        <bottom/>
        <vertical/>
        <horizontal/>
      </border>
    </dxf>
  </dxfs>
  <tableStyles count="2" defaultTableStyle="TableStyleMedium2" defaultPivotStyle="PivotStyleLight16">
    <tableStyle name="SlicerStyleLight1 2" pivot="0" table="0" count="10" xr9:uid="{EFF1F3B7-7E61-4334-ADEB-577B345501B4}">
      <tableStyleElement type="wholeTable" dxfId="67"/>
      <tableStyleElement type="headerRow" dxfId="66"/>
    </tableStyle>
    <tableStyle name="SlicerStyleLight1 2 2" pivot="0" table="0" count="10" xr9:uid="{CB3C95DE-FD1E-4F5B-8935-B315D240DBAE}">
      <tableStyleElement type="wholeTable" dxfId="65"/>
      <tableStyleElement type="headerRow" dxfId="64"/>
    </tableStyle>
  </tableStyles>
  <colors>
    <mruColors>
      <color rgb="FF1F8CB3"/>
      <color rgb="FF333F50"/>
      <color rgb="FF70C7E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theme="1" tint="0.34998626667073579"/>
            <name val="Calibri"/>
            <family val="2"/>
            <scheme val="none"/>
          </font>
          <fill>
            <patternFill patternType="solid">
              <fgColor theme="4" tint="0.59999389629810485"/>
              <bgColor theme="0"/>
            </patternFill>
          </fill>
          <border diagonalUp="0" diagonalDown="0">
            <left/>
            <right/>
            <top/>
            <bottom style="thick">
              <color theme="0" tint="-0.2499465926084170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color theme="0" tint="-0.34998626667073579"/>
          </font>
          <fill>
            <patternFill patternType="solid">
              <fgColor rgb="FFFFFFFF"/>
              <bgColor theme="0"/>
            </patternFill>
          </fill>
          <border diagonalUp="0" diagonalDown="0">
            <left/>
            <right/>
            <top/>
            <bottom style="medium">
              <color theme="0" tint="-4.9989318521683403E-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sz val="12"/>
            <color theme="1" tint="0.34998626667073579"/>
          </font>
          <fill>
            <patternFill patternType="solid">
              <fgColor theme="4" tint="0.59999389629810485"/>
              <bgColor theme="0"/>
            </patternFill>
          </fill>
          <border diagonalUp="1" diagonalDown="0">
            <left/>
            <right/>
            <top/>
            <bottom/>
            <diagonal style="thick">
              <color theme="0" tint="-0.24994659260841701"/>
            </diagonal>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color theme="0" tint="-0.34998626667073579"/>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2.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2.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3'!$O$21</c:f>
              <c:strCache>
                <c:ptCount val="1"/>
                <c:pt idx="0">
                  <c:v>Profit Margin</c:v>
                </c:pt>
              </c:strCache>
            </c:strRef>
          </c:tx>
          <c:spPr>
            <a:solidFill>
              <a:schemeClr val="accent1"/>
            </a:solidFill>
            <a:ln>
              <a:noFill/>
            </a:ln>
            <a:effectLst/>
          </c:spPr>
          <c:invertIfNegative val="0"/>
          <c:cat>
            <c:strRef>
              <c:f>'Analysis 3'!$N$22:$N$26</c:f>
              <c:strCache>
                <c:ptCount val="5"/>
                <c:pt idx="0">
                  <c:v>Travis Ewing</c:v>
                </c:pt>
                <c:pt idx="1">
                  <c:v>Lisa West</c:v>
                </c:pt>
                <c:pt idx="2">
                  <c:v>Bobby Abbott</c:v>
                </c:pt>
                <c:pt idx="3">
                  <c:v>Christine Hawkins</c:v>
                </c:pt>
                <c:pt idx="4">
                  <c:v>Jeffery Powell</c:v>
                </c:pt>
              </c:strCache>
            </c:strRef>
          </c:cat>
          <c:val>
            <c:numRef>
              <c:f>'Analysis 3'!$O$22:$O$26</c:f>
              <c:numCache>
                <c:formatCode>[&gt;=1000000]"$"0,,"M";[&gt;=1000]"$"0,"k";0</c:formatCode>
                <c:ptCount val="5"/>
                <c:pt idx="0">
                  <c:v>130.20000000000073</c:v>
                </c:pt>
                <c:pt idx="1">
                  <c:v>912.82000000000062</c:v>
                </c:pt>
                <c:pt idx="2">
                  <c:v>992.27999999999975</c:v>
                </c:pt>
                <c:pt idx="3">
                  <c:v>1362.7800000000007</c:v>
                </c:pt>
                <c:pt idx="4">
                  <c:v>1387.2399999999998</c:v>
                </c:pt>
              </c:numCache>
            </c:numRef>
          </c:val>
          <c:extLst>
            <c:ext xmlns:c16="http://schemas.microsoft.com/office/drawing/2014/chart" uri="{C3380CC4-5D6E-409C-BE32-E72D297353CC}">
              <c16:uniqueId val="{00000000-38C0-44BC-AD38-20EDCDC92EA9}"/>
            </c:ext>
          </c:extLst>
        </c:ser>
        <c:dLbls>
          <c:showLegendKey val="0"/>
          <c:showVal val="0"/>
          <c:showCatName val="0"/>
          <c:showSerName val="0"/>
          <c:showPercent val="0"/>
          <c:showBubbleSize val="0"/>
        </c:dLbls>
        <c:gapWidth val="219"/>
        <c:overlap val="-27"/>
        <c:axId val="2139509551"/>
        <c:axId val="2139513871"/>
      </c:barChart>
      <c:catAx>
        <c:axId val="213950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9513871"/>
        <c:crosses val="autoZero"/>
        <c:auto val="1"/>
        <c:lblAlgn val="ctr"/>
        <c:lblOffset val="100"/>
        <c:noMultiLvlLbl val="0"/>
      </c:catAx>
      <c:valAx>
        <c:axId val="2139513871"/>
        <c:scaling>
          <c:orientation val="minMax"/>
        </c:scaling>
        <c:delete val="1"/>
        <c:axPos val="l"/>
        <c:numFmt formatCode="[&gt;=1000000]&quot;$&quot;0,,&quot;M&quot;;[&gt;=1000]&quot;$&quot;0,&quot;k&quot;;0" sourceLinked="1"/>
        <c:majorTickMark val="none"/>
        <c:minorTickMark val="none"/>
        <c:tickLblPos val="nextTo"/>
        <c:crossAx val="21395095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21981627296588"/>
          <c:y val="0.16228703945920581"/>
          <c:w val="0.86644685039370084"/>
          <c:h val="0.62478096673600991"/>
        </c:manualLayout>
      </c:layout>
      <c:lineChart>
        <c:grouping val="standard"/>
        <c:varyColors val="0"/>
        <c:ser>
          <c:idx val="0"/>
          <c:order val="0"/>
          <c:tx>
            <c:strRef>
              <c:f>Analysis2!$F$3</c:f>
              <c:strCache>
                <c:ptCount val="1"/>
                <c:pt idx="0">
                  <c:v>Total Revenue</c:v>
                </c:pt>
              </c:strCache>
            </c:strRef>
          </c:tx>
          <c:spPr>
            <a:ln w="28575" cap="rnd">
              <a:solidFill>
                <a:srgbClr val="1F8CB3"/>
              </a:solidFill>
              <a:round/>
            </a:ln>
            <a:effectLst/>
          </c:spPr>
          <c:marker>
            <c:symbol val="circle"/>
            <c:size val="5"/>
            <c:spPr>
              <a:solidFill>
                <a:srgbClr val="0070C0"/>
              </a:solidFill>
              <a:ln w="9525">
                <a:solidFill>
                  <a:srgbClr val="0070C0"/>
                </a:solidFill>
              </a:ln>
              <a:effectLst/>
            </c:spPr>
          </c:marker>
          <c:dLbls>
            <c:dLbl>
              <c:idx val="0"/>
              <c:tx>
                <c:rich>
                  <a:bodyPr/>
                  <a:lstStyle/>
                  <a:p>
                    <a:fld id="{734CE542-2E31-4BA7-91CC-4E272CE5D1D5}" type="CELLRANGE">
                      <a:rPr lang="en-US"/>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072-4363-8BAD-55B768CC7CDF}"/>
                </c:ext>
              </c:extLst>
            </c:dLbl>
            <c:dLbl>
              <c:idx val="1"/>
              <c:tx>
                <c:rich>
                  <a:bodyPr/>
                  <a:lstStyle/>
                  <a:p>
                    <a:fld id="{87F966BC-382E-4C2F-B4B8-71E9580F7B12}"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2-4363-8BAD-55B768CC7CDF}"/>
                </c:ext>
              </c:extLst>
            </c:dLbl>
            <c:dLbl>
              <c:idx val="2"/>
              <c:tx>
                <c:rich>
                  <a:bodyPr/>
                  <a:lstStyle/>
                  <a:p>
                    <a:fld id="{8F397212-EB62-4E57-B4FE-7B364ACC4DFC}"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072-4363-8BAD-55B768CC7CDF}"/>
                </c:ext>
              </c:extLst>
            </c:dLbl>
            <c:dLbl>
              <c:idx val="3"/>
              <c:tx>
                <c:rich>
                  <a:bodyPr/>
                  <a:lstStyle/>
                  <a:p>
                    <a:fld id="{4E3F4B78-63BC-4793-BC1E-6E80208DD8BF}"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072-4363-8BAD-55B768CC7CDF}"/>
                </c:ext>
              </c:extLst>
            </c:dLbl>
            <c:dLbl>
              <c:idx val="4"/>
              <c:tx>
                <c:rich>
                  <a:bodyPr/>
                  <a:lstStyle/>
                  <a:p>
                    <a:fld id="{55DAF040-C1A0-45B4-A8D0-A8A7418CF082}"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072-4363-8BAD-55B768CC7CDF}"/>
                </c:ext>
              </c:extLst>
            </c:dLbl>
            <c:dLbl>
              <c:idx val="5"/>
              <c:tx>
                <c:rich>
                  <a:bodyPr/>
                  <a:lstStyle/>
                  <a:p>
                    <a:fld id="{F0E7E136-E4DD-40D1-A7CE-D7A127AA8C4B}"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072-4363-8BAD-55B768CC7CDF}"/>
                </c:ext>
              </c:extLst>
            </c:dLbl>
            <c:dLbl>
              <c:idx val="6"/>
              <c:tx>
                <c:rich>
                  <a:bodyPr/>
                  <a:lstStyle/>
                  <a:p>
                    <a:fld id="{DBA29260-8EF4-40DC-B484-A89845FA94B6}"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072-4363-8BAD-55B768CC7CDF}"/>
                </c:ext>
              </c:extLst>
            </c:dLbl>
            <c:dLbl>
              <c:idx val="7"/>
              <c:tx>
                <c:rich>
                  <a:bodyPr/>
                  <a:lstStyle/>
                  <a:p>
                    <a:fld id="{1943B580-0877-4DFB-A692-EAE4D92CC53C}"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072-4363-8BAD-55B768CC7CDF}"/>
                </c:ext>
              </c:extLst>
            </c:dLbl>
            <c:dLbl>
              <c:idx val="8"/>
              <c:tx>
                <c:rich>
                  <a:bodyPr/>
                  <a:lstStyle/>
                  <a:p>
                    <a:fld id="{29F86255-892A-4757-9FA8-5146CFC7A366}"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072-4363-8BAD-55B768CC7CDF}"/>
                </c:ext>
              </c:extLst>
            </c:dLbl>
            <c:dLbl>
              <c:idx val="9"/>
              <c:tx>
                <c:rich>
                  <a:bodyPr/>
                  <a:lstStyle/>
                  <a:p>
                    <a:fld id="{B1495EAC-8CF7-4198-8290-BF873B9E0788}"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072-4363-8BAD-55B768CC7CDF}"/>
                </c:ext>
              </c:extLst>
            </c:dLbl>
            <c:dLbl>
              <c:idx val="10"/>
              <c:tx>
                <c:rich>
                  <a:bodyPr/>
                  <a:lstStyle/>
                  <a:p>
                    <a:fld id="{AFE1C1E3-3F5C-4BF4-A68B-01C7BF86760C}"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072-4363-8BAD-55B768CC7CDF}"/>
                </c:ext>
              </c:extLst>
            </c:dLbl>
            <c:dLbl>
              <c:idx val="11"/>
              <c:tx>
                <c:rich>
                  <a:bodyPr/>
                  <a:lstStyle/>
                  <a:p>
                    <a:fld id="{935B81CC-E2C2-4DB6-9C63-A10919C5A25F}" type="CELLRANGE">
                      <a:rPr lang="en-NG"/>
                      <a:pPr/>
                      <a:t>[CELLRANGE]</a:t>
                    </a:fld>
                    <a:endParaRPr lang="en-N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072-4363-8BAD-55B768CC7C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Analysis2!$E$4:$E$15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Analysis2!$F$4:$F$15</c:f>
              <c:numCache>
                <c:formatCode>[&gt;=1000000]"$"0,,"M";[&lt;=1000000]"$"0,"k";0</c:formatCode>
                <c:ptCount val="12"/>
                <c:pt idx="0">
                  <c:v>50177.009999999966</c:v>
                </c:pt>
                <c:pt idx="1">
                  <c:v>44245.00999999998</c:v>
                </c:pt>
                <c:pt idx="2">
                  <c:v>51239.479999999996</c:v>
                </c:pt>
                <c:pt idx="3">
                  <c:v>41275.410000000011</c:v>
                </c:pt>
                <c:pt idx="4">
                  <c:v>46496.76999999999</c:v>
                </c:pt>
                <c:pt idx="5">
                  <c:v>44362.009999999987</c:v>
                </c:pt>
                <c:pt idx="6">
                  <c:v>43823.200000000004</c:v>
                </c:pt>
                <c:pt idx="7">
                  <c:v>54720.87000000001</c:v>
                </c:pt>
                <c:pt idx="8">
                  <c:v>46473.150000000031</c:v>
                </c:pt>
                <c:pt idx="9">
                  <c:v>38198.989999999991</c:v>
                </c:pt>
                <c:pt idx="10">
                  <c:v>44191.010000000009</c:v>
                </c:pt>
                <c:pt idx="11">
                  <c:v>43220.910000000025</c:v>
                </c:pt>
              </c:numCache>
            </c:numRef>
          </c:val>
          <c:smooth val="1"/>
          <c:extLst>
            <c:ext xmlns:c15="http://schemas.microsoft.com/office/drawing/2012/chart" uri="{02D57815-91ED-43cb-92C2-25804820EDAC}">
              <c15:datalabelsRange>
                <c15:f>Analysis2!$H$4:$H$15</c15:f>
                <c15:dlblRangeCache>
                  <c:ptCount val="12"/>
                  <c:pt idx="2">
                    <c:v>$40k</c:v>
                  </c:pt>
                  <c:pt idx="7">
                    <c:v>$55k</c:v>
                  </c:pt>
                </c15:dlblRangeCache>
              </c15:datalabelsRange>
            </c:ext>
            <c:ext xmlns:c16="http://schemas.microsoft.com/office/drawing/2014/chart" uri="{C3380CC4-5D6E-409C-BE32-E72D297353CC}">
              <c16:uniqueId val="{0000000C-4072-4363-8BAD-55B768CC7CDF}"/>
            </c:ext>
          </c:extLst>
        </c:ser>
        <c:ser>
          <c:idx val="1"/>
          <c:order val="1"/>
          <c:tx>
            <c:strRef>
              <c:f>Analysis2!$G$3</c:f>
              <c:strCache>
                <c:ptCount val="1"/>
                <c:pt idx="0">
                  <c:v>Total Target</c:v>
                </c:pt>
              </c:strCache>
            </c:strRef>
          </c:tx>
          <c:spPr>
            <a:ln w="28575" cap="rnd">
              <a:solidFill>
                <a:schemeClr val="bg1">
                  <a:lumMod val="75000"/>
                </a:schemeClr>
              </a:solidFill>
              <a:round/>
            </a:ln>
            <a:effectLst/>
          </c:spPr>
          <c:marker>
            <c:symbol val="none"/>
          </c:marker>
          <c:cat>
            <c:strRef>
              <c:f>Analysis2!$E$4:$E$15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Analysis2!$G$4:$G$15</c:f>
              <c:numCache>
                <c:formatCode>[&gt;=1000000]"$"0,,"M";[&lt;=1000000]"$"0,"k";0</c:formatCode>
                <c:ptCount val="12"/>
                <c:pt idx="0">
                  <c:v>30607</c:v>
                </c:pt>
                <c:pt idx="1">
                  <c:v>30374</c:v>
                </c:pt>
                <c:pt idx="2">
                  <c:v>39846</c:v>
                </c:pt>
                <c:pt idx="3">
                  <c:v>39231</c:v>
                </c:pt>
                <c:pt idx="4">
                  <c:v>38692</c:v>
                </c:pt>
                <c:pt idx="5">
                  <c:v>32774</c:v>
                </c:pt>
                <c:pt idx="6">
                  <c:v>34866</c:v>
                </c:pt>
                <c:pt idx="7">
                  <c:v>35861</c:v>
                </c:pt>
                <c:pt idx="8">
                  <c:v>31909</c:v>
                </c:pt>
                <c:pt idx="9">
                  <c:v>35570</c:v>
                </c:pt>
                <c:pt idx="10">
                  <c:v>37648</c:v>
                </c:pt>
                <c:pt idx="11">
                  <c:v>30808</c:v>
                </c:pt>
              </c:numCache>
            </c:numRef>
          </c:val>
          <c:smooth val="1"/>
          <c:extLst>
            <c:ext xmlns:c16="http://schemas.microsoft.com/office/drawing/2014/chart" uri="{C3380CC4-5D6E-409C-BE32-E72D297353CC}">
              <c16:uniqueId val="{0000000D-4072-4363-8BAD-55B768CC7CDF}"/>
            </c:ext>
          </c:extLst>
        </c:ser>
        <c:dLbls>
          <c:showLegendKey val="0"/>
          <c:showVal val="0"/>
          <c:showCatName val="0"/>
          <c:showSerName val="0"/>
          <c:showPercent val="0"/>
          <c:showBubbleSize val="0"/>
        </c:dLbls>
        <c:marker val="1"/>
        <c:smooth val="0"/>
        <c:axId val="171953104"/>
        <c:axId val="810527568"/>
      </c:lineChart>
      <c:catAx>
        <c:axId val="1719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0527568"/>
        <c:crosses val="autoZero"/>
        <c:auto val="1"/>
        <c:lblAlgn val="ctr"/>
        <c:lblOffset val="100"/>
        <c:noMultiLvlLbl val="0"/>
      </c:catAx>
      <c:valAx>
        <c:axId val="810527568"/>
        <c:scaling>
          <c:orientation val="minMax"/>
        </c:scaling>
        <c:delete val="0"/>
        <c:axPos val="l"/>
        <c:numFmt formatCode="[&gt;=1000000]&quot;$&quot;0,,&quot;M&quot;;[&lt;=1000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1953104"/>
        <c:crosses val="autoZero"/>
        <c:crossBetween val="between"/>
      </c:valAx>
      <c:spPr>
        <a:noFill/>
        <a:ln>
          <a:noFill/>
        </a:ln>
        <a:effectLst/>
      </c:spPr>
    </c:plotArea>
    <c:legend>
      <c:legendPos val="b"/>
      <c:layout>
        <c:manualLayout>
          <c:xMode val="edge"/>
          <c:yMode val="edge"/>
          <c:x val="0.30859212878858594"/>
          <c:y val="0.89619662745838813"/>
          <c:w val="0.38281574242282812"/>
          <c:h val="0.10380337254161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32108849482863E-2"/>
          <c:y val="0.25037470603280604"/>
          <c:w val="0.9434744671092814"/>
          <c:h val="0.69032602148574007"/>
        </c:manualLayout>
      </c:layout>
      <c:barChart>
        <c:barDir val="col"/>
        <c:grouping val="clustered"/>
        <c:varyColors val="0"/>
        <c:ser>
          <c:idx val="0"/>
          <c:order val="0"/>
          <c:tx>
            <c:strRef>
              <c:f>Analysis2!$L$3</c:f>
              <c:strCache>
                <c:ptCount val="1"/>
                <c:pt idx="0">
                  <c:v>Variance</c:v>
                </c:pt>
              </c:strCache>
            </c:strRef>
          </c:tx>
          <c:spPr>
            <a:solidFill>
              <a:srgbClr val="8ED973"/>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Analysis2!$L$4:$L$15</c:f>
              <c:numCache>
                <c:formatCode>\+0.0%;\-0.0%</c:formatCode>
                <c:ptCount val="12"/>
                <c:pt idx="0">
                  <c:v>0.6393965432744132</c:v>
                </c:pt>
                <c:pt idx="1">
                  <c:v>0.4566737999604919</c:v>
                </c:pt>
                <c:pt idx="2">
                  <c:v>0.28593786076394107</c:v>
                </c:pt>
                <c:pt idx="3">
                  <c:v>5.211210522291073E-2</c:v>
                </c:pt>
                <c:pt idx="4">
                  <c:v>0.20171534167269692</c:v>
                </c:pt>
                <c:pt idx="5">
                  <c:v>0.35357325929090094</c:v>
                </c:pt>
                <c:pt idx="6">
                  <c:v>0.25690357368209732</c:v>
                </c:pt>
                <c:pt idx="7">
                  <c:v>0.52591589749309864</c:v>
                </c:pt>
                <c:pt idx="8">
                  <c:v>0.45642765364003984</c:v>
                </c:pt>
                <c:pt idx="9">
                  <c:v>7.3910317683440835E-2</c:v>
                </c:pt>
                <c:pt idx="10">
                  <c:v>0.17379435826604359</c:v>
                </c:pt>
                <c:pt idx="11">
                  <c:v>0.40291190599844279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0C37-4157-95C3-88D8688E7C88}"/>
            </c:ext>
          </c:extLst>
        </c:ser>
        <c:dLbls>
          <c:showLegendKey val="0"/>
          <c:showVal val="0"/>
          <c:showCatName val="0"/>
          <c:showSerName val="0"/>
          <c:showPercent val="0"/>
          <c:showBubbleSize val="0"/>
        </c:dLbls>
        <c:gapWidth val="123"/>
        <c:overlap val="-19"/>
        <c:axId val="477820495"/>
        <c:axId val="1229687184"/>
      </c:barChart>
      <c:catAx>
        <c:axId val="477820495"/>
        <c:scaling>
          <c:orientation val="minMax"/>
        </c:scaling>
        <c:delete val="1"/>
        <c:axPos val="b"/>
        <c:numFmt formatCode="General" sourceLinked="1"/>
        <c:majorTickMark val="none"/>
        <c:minorTickMark val="none"/>
        <c:tickLblPos val="nextTo"/>
        <c:crossAx val="1229687184"/>
        <c:crosses val="autoZero"/>
        <c:auto val="1"/>
        <c:lblAlgn val="ctr"/>
        <c:lblOffset val="100"/>
        <c:noMultiLvlLbl val="0"/>
      </c:catAx>
      <c:valAx>
        <c:axId val="1229687184"/>
        <c:scaling>
          <c:orientation val="minMax"/>
        </c:scaling>
        <c:delete val="1"/>
        <c:axPos val="l"/>
        <c:numFmt formatCode="\+0.0%;\-0.0%" sourceLinked="1"/>
        <c:majorTickMark val="none"/>
        <c:minorTickMark val="none"/>
        <c:tickLblPos val="nextTo"/>
        <c:crossAx val="47782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753074802551806E-2"/>
          <c:y val="0.27964155168439425"/>
          <c:w val="0.88049385039489636"/>
          <c:h val="0.55889754228822952"/>
        </c:manualLayout>
      </c:layout>
      <c:barChart>
        <c:barDir val="col"/>
        <c:grouping val="clustered"/>
        <c:varyColors val="0"/>
        <c:ser>
          <c:idx val="0"/>
          <c:order val="0"/>
          <c:tx>
            <c:strRef>
              <c:f>Analysis2!$AA$12</c:f>
              <c:strCache>
                <c:ptCount val="1"/>
                <c:pt idx="0">
                  <c:v>Total Revenue</c:v>
                </c:pt>
              </c:strCache>
            </c:strRef>
          </c:tx>
          <c:spPr>
            <a:solidFill>
              <a:srgbClr val="70C7E6"/>
            </a:solidFill>
            <a:ln>
              <a:noFill/>
            </a:ln>
            <a:effectLst/>
          </c:spPr>
          <c:invertIfNegative val="0"/>
          <c:dLbls>
            <c:dLbl>
              <c:idx val="0"/>
              <c:tx>
                <c:rich>
                  <a:bodyPr/>
                  <a:lstStyle/>
                  <a:p>
                    <a:fld id="{295C265B-4F4B-46BF-9D1A-AE687BD45C9D}" type="CELLRANGE">
                      <a:rPr lang="en-US"/>
                      <a:pPr/>
                      <a:t>[CELLRANGE]</a:t>
                    </a:fld>
                    <a:endParaRPr lang="en-US" baseline="0"/>
                  </a:p>
                  <a:p>
                    <a:fld id="{406C6EBB-4D45-4D3A-A5B8-880C6CC28081}"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6848-4CBE-AAD4-CDB9E16EEDE7}"/>
                </c:ext>
              </c:extLst>
            </c:dLbl>
            <c:dLbl>
              <c:idx val="1"/>
              <c:tx>
                <c:rich>
                  <a:bodyPr/>
                  <a:lstStyle/>
                  <a:p>
                    <a:fld id="{DBE4BE3E-6548-4AF2-B45F-C664EE4FC38E}" type="CELLRANGE">
                      <a:rPr lang="en-US"/>
                      <a:pPr/>
                      <a:t>[CELLRANGE]</a:t>
                    </a:fld>
                    <a:endParaRPr lang="en-US" baseline="0"/>
                  </a:p>
                  <a:p>
                    <a:fld id="{C0A557E2-FDC1-4687-A68F-2F4C360C8BDA}"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6848-4CBE-AAD4-CDB9E16EEDE7}"/>
                </c:ext>
              </c:extLst>
            </c:dLbl>
            <c:dLbl>
              <c:idx val="2"/>
              <c:tx>
                <c:rich>
                  <a:bodyPr/>
                  <a:lstStyle/>
                  <a:p>
                    <a:fld id="{30733F16-8F1E-431C-8371-30605DC87628}" type="CELLRANGE">
                      <a:rPr lang="en-US"/>
                      <a:pPr/>
                      <a:t>[CELLRANGE]</a:t>
                    </a:fld>
                    <a:endParaRPr lang="en-US" baseline="0"/>
                  </a:p>
                  <a:p>
                    <a:fld id="{3CD87C8E-7BD4-4108-8EB3-A89068338980}"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848-4CBE-AAD4-CDB9E16EEDE7}"/>
                </c:ext>
              </c:extLst>
            </c:dLbl>
            <c:dLbl>
              <c:idx val="3"/>
              <c:tx>
                <c:rich>
                  <a:bodyPr/>
                  <a:lstStyle/>
                  <a:p>
                    <a:fld id="{67A4864B-F5B6-4857-9E57-F44C6B3CC1D7}" type="CELLRANGE">
                      <a:rPr lang="en-US"/>
                      <a:pPr/>
                      <a:t>[CELLRANGE]</a:t>
                    </a:fld>
                    <a:endParaRPr lang="en-US" baseline="0"/>
                  </a:p>
                  <a:p>
                    <a:fld id="{D38319EC-CEAF-47DD-870B-9E1EC3DD0B38}"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6848-4CBE-AAD4-CDB9E16EED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Analysis2!$Z$13:$Z$16</c:f>
              <c:strCache>
                <c:ptCount val="4"/>
                <c:pt idx="0">
                  <c:v>Q-1</c:v>
                </c:pt>
                <c:pt idx="1">
                  <c:v>Q-2</c:v>
                </c:pt>
                <c:pt idx="2">
                  <c:v>Q-3</c:v>
                </c:pt>
                <c:pt idx="3">
                  <c:v>Q-4</c:v>
                </c:pt>
              </c:strCache>
            </c:strRef>
          </c:cat>
          <c:val>
            <c:numRef>
              <c:f>Analysis2!$AA$13:$AA$16</c:f>
              <c:numCache>
                <c:formatCode>[&gt;=1000000]"$"0,,"M";[&lt;=1000000]"$"0,"k";0</c:formatCode>
                <c:ptCount val="4"/>
                <c:pt idx="0">
                  <c:v>145661.50000000003</c:v>
                </c:pt>
                <c:pt idx="1">
                  <c:v>132134.19000000003</c:v>
                </c:pt>
                <c:pt idx="2">
                  <c:v>145017.2199999998</c:v>
                </c:pt>
                <c:pt idx="3">
                  <c:v>125610.91000000002</c:v>
                </c:pt>
              </c:numCache>
            </c:numRef>
          </c:val>
          <c:extLst>
            <c:ext xmlns:c15="http://schemas.microsoft.com/office/drawing/2012/chart" uri="{02D57815-91ED-43cb-92C2-25804820EDAC}">
              <c15:datalabelsRange>
                <c15:f>Analysis2!$AB$4:$AB$7</c15:f>
                <c15:dlblRangeCache>
                  <c:ptCount val="4"/>
                  <c:pt idx="1">
                    <c:v>-9.3%</c:v>
                  </c:pt>
                  <c:pt idx="2">
                    <c:v>+9.7%</c:v>
                  </c:pt>
                  <c:pt idx="3">
                    <c:v>-13.4%</c:v>
                  </c:pt>
                </c15:dlblRangeCache>
              </c15:datalabelsRange>
            </c:ext>
            <c:ext xmlns:c16="http://schemas.microsoft.com/office/drawing/2014/chart" uri="{C3380CC4-5D6E-409C-BE32-E72D297353CC}">
              <c16:uniqueId val="{00000004-6848-4CBE-AAD4-CDB9E16EEDE7}"/>
            </c:ext>
          </c:extLst>
        </c:ser>
        <c:ser>
          <c:idx val="1"/>
          <c:order val="1"/>
          <c:tx>
            <c:strRef>
              <c:f>Analysis2!$AB$12:$AB$16</c:f>
              <c:strCache>
                <c:ptCount val="5"/>
                <c:pt idx="0">
                  <c:v>Highlight</c:v>
                </c:pt>
                <c:pt idx="1">
                  <c:v>145661.5</c:v>
                </c:pt>
                <c:pt idx="2">
                  <c:v>132134.19</c:v>
                </c:pt>
                <c:pt idx="3">
                  <c:v>145661.5</c:v>
                </c:pt>
                <c:pt idx="4">
                  <c:v>125610.91</c:v>
                </c:pt>
              </c:strCache>
            </c:strRef>
          </c:tx>
          <c:spPr>
            <a:solidFill>
              <a:srgbClr val="1F8CB3"/>
            </a:solidFill>
            <a:ln>
              <a:noFill/>
            </a:ln>
            <a:effectLst/>
          </c:spPr>
          <c:invertIfNegative val="0"/>
          <c:val>
            <c:numRef>
              <c:f>Analysis2!$AB$13:$AB$16</c:f>
              <c:numCache>
                <c:formatCode>General</c:formatCode>
                <c:ptCount val="4"/>
                <c:pt idx="0">
                  <c:v>145661.50000000003</c:v>
                </c:pt>
                <c:pt idx="1">
                  <c:v>132134.19000000003</c:v>
                </c:pt>
                <c:pt idx="2">
                  <c:v>145661.50000000003</c:v>
                </c:pt>
                <c:pt idx="3">
                  <c:v>125610.91000000002</c:v>
                </c:pt>
              </c:numCache>
            </c:numRef>
          </c:val>
          <c:extLst>
            <c:ext xmlns:c16="http://schemas.microsoft.com/office/drawing/2014/chart" uri="{C3380CC4-5D6E-409C-BE32-E72D297353CC}">
              <c16:uniqueId val="{00000005-6848-4CBE-AAD4-CDB9E16EEDE7}"/>
            </c:ext>
          </c:extLst>
        </c:ser>
        <c:dLbls>
          <c:showLegendKey val="0"/>
          <c:showVal val="0"/>
          <c:showCatName val="0"/>
          <c:showSerName val="0"/>
          <c:showPercent val="0"/>
          <c:showBubbleSize val="0"/>
        </c:dLbls>
        <c:gapWidth val="135"/>
        <c:overlap val="100"/>
        <c:axId val="1192223296"/>
        <c:axId val="1192223776"/>
      </c:barChart>
      <c:lineChart>
        <c:grouping val="standard"/>
        <c:varyColors val="0"/>
        <c:ser>
          <c:idx val="2"/>
          <c:order val="2"/>
          <c:tx>
            <c:strRef>
              <c:f>Analysis2!$AC$12:$AC$16</c:f>
              <c:strCache>
                <c:ptCount val="5"/>
                <c:pt idx="0">
                  <c:v>Average</c:v>
                </c:pt>
                <c:pt idx="1">
                  <c:v>$137k</c:v>
                </c:pt>
                <c:pt idx="2">
                  <c:v>$137k</c:v>
                </c:pt>
                <c:pt idx="3">
                  <c:v>$137k</c:v>
                </c:pt>
                <c:pt idx="4">
                  <c:v>$137k</c:v>
                </c:pt>
              </c:strCache>
            </c:strRef>
          </c:tx>
          <c:spPr>
            <a:ln w="19050" cap="rnd">
              <a:solidFill>
                <a:schemeClr val="accent3"/>
              </a:solidFill>
              <a:prstDash val="lgDash"/>
              <a:round/>
            </a:ln>
            <a:effectLst/>
          </c:spPr>
          <c:marker>
            <c:symbol val="none"/>
          </c:marker>
          <c:val>
            <c:numRef>
              <c:f>Analysis2!$AC$13:$AC$16</c:f>
              <c:numCache>
                <c:formatCode>[&gt;=1000000]"$"0,,"M";[&lt;=1000000]"$"0,"k";0</c:formatCode>
                <c:ptCount val="4"/>
                <c:pt idx="0">
                  <c:v>137105.95499999996</c:v>
                </c:pt>
                <c:pt idx="1">
                  <c:v>137105.95499999996</c:v>
                </c:pt>
                <c:pt idx="2">
                  <c:v>137105.95499999996</c:v>
                </c:pt>
                <c:pt idx="3">
                  <c:v>137105.95499999996</c:v>
                </c:pt>
              </c:numCache>
            </c:numRef>
          </c:val>
          <c:smooth val="0"/>
          <c:extLst>
            <c:ext xmlns:c16="http://schemas.microsoft.com/office/drawing/2014/chart" uri="{C3380CC4-5D6E-409C-BE32-E72D297353CC}">
              <c16:uniqueId val="{00000006-6848-4CBE-AAD4-CDB9E16EEDE7}"/>
            </c:ext>
          </c:extLst>
        </c:ser>
        <c:dLbls>
          <c:showLegendKey val="0"/>
          <c:showVal val="0"/>
          <c:showCatName val="0"/>
          <c:showSerName val="0"/>
          <c:showPercent val="0"/>
          <c:showBubbleSize val="0"/>
        </c:dLbls>
        <c:marker val="1"/>
        <c:smooth val="0"/>
        <c:axId val="1192223296"/>
        <c:axId val="1192223776"/>
      </c:lineChart>
      <c:catAx>
        <c:axId val="11922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92223776"/>
        <c:crosses val="autoZero"/>
        <c:auto val="1"/>
        <c:lblAlgn val="ctr"/>
        <c:lblOffset val="100"/>
        <c:noMultiLvlLbl val="0"/>
      </c:catAx>
      <c:valAx>
        <c:axId val="1192223776"/>
        <c:scaling>
          <c:orientation val="minMax"/>
        </c:scaling>
        <c:delete val="1"/>
        <c:axPos val="l"/>
        <c:numFmt formatCode="[&gt;=1000000]&quot;$&quot;0,,&quot;M&quot;;[&lt;=1000000]&quot;$&quot;0,&quot;k&quot;;0" sourceLinked="1"/>
        <c:majorTickMark val="none"/>
        <c:minorTickMark val="none"/>
        <c:tickLblPos val="nextTo"/>
        <c:crossAx val="119222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Analysis2!$AI$19</c:f>
              <c:strCache>
                <c:ptCount val="1"/>
                <c:pt idx="0">
                  <c:v>Total Revenue</c:v>
                </c:pt>
              </c:strCache>
            </c:strRef>
          </c:tx>
          <c:spPr>
            <a:solidFill>
              <a:srgbClr val="70C7E6"/>
            </a:solidFill>
            <a:ln>
              <a:noFill/>
            </a:ln>
            <a:effectLst/>
          </c:spPr>
          <c:invertIfNegative val="0"/>
          <c:dLbls>
            <c:dLbl>
              <c:idx val="0"/>
              <c:tx>
                <c:rich>
                  <a:bodyPr/>
                  <a:lstStyle/>
                  <a:p>
                    <a:fld id="{6F147A26-46F1-4F55-BACC-CA7803A21133}" type="CELLRANGE">
                      <a:rPr lang="en-US"/>
                      <a:pPr/>
                      <a:t>[CELLRANGE]</a:t>
                    </a:fld>
                    <a:endParaRPr lang="en-US" baseline="0"/>
                  </a:p>
                  <a:p>
                    <a:fld id="{2840DF9C-03A7-4AA8-8972-7B0F77FAF7C4}"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F854-4EEB-92EE-5E5C47F44809}"/>
                </c:ext>
              </c:extLst>
            </c:dLbl>
            <c:dLbl>
              <c:idx val="1"/>
              <c:tx>
                <c:rich>
                  <a:bodyPr/>
                  <a:lstStyle/>
                  <a:p>
                    <a:fld id="{E90076B0-5F5D-4C80-BDD8-305D442AE4CA}" type="CELLRANGE">
                      <a:rPr lang="en-US"/>
                      <a:pPr/>
                      <a:t>[CELLRANGE]</a:t>
                    </a:fld>
                    <a:endParaRPr lang="en-US" baseline="0"/>
                  </a:p>
                  <a:p>
                    <a:fld id="{8ED7FD74-F333-4ACF-8DAE-DB9E887864A7}"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854-4EEB-92EE-5E5C47F44809}"/>
                </c:ext>
              </c:extLst>
            </c:dLbl>
            <c:dLbl>
              <c:idx val="2"/>
              <c:layout>
                <c:manualLayout>
                  <c:x val="5.773425332335584E-3"/>
                  <c:y val="-5.9196075346815598E-2"/>
                </c:manualLayout>
              </c:layout>
              <c:tx>
                <c:rich>
                  <a:bodyPr/>
                  <a:lstStyle/>
                  <a:p>
                    <a:fld id="{2EDFF242-4CA1-4687-92CB-C973662CF839}" type="CELLRANGE">
                      <a:rPr lang="en-US"/>
                      <a:pPr/>
                      <a:t>[CELLRANGE]</a:t>
                    </a:fld>
                    <a:endParaRPr lang="en-US" baseline="0"/>
                  </a:p>
                  <a:p>
                    <a:fld id="{149D7E55-9CAA-459E-954F-F704F136BA53}"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F854-4EEB-92EE-5E5C47F44809}"/>
                </c:ext>
              </c:extLst>
            </c:dLbl>
            <c:dLbl>
              <c:idx val="3"/>
              <c:tx>
                <c:rich>
                  <a:bodyPr/>
                  <a:lstStyle/>
                  <a:p>
                    <a:fld id="{A68E26DC-CDEC-43A9-8D33-27FB9C038AAA}" type="CELLRANGE">
                      <a:rPr lang="en-US"/>
                      <a:pPr/>
                      <a:t>[CELLRANGE]</a:t>
                    </a:fld>
                    <a:endParaRPr lang="en-US" baseline="0"/>
                  </a:p>
                  <a:p>
                    <a:fld id="{AB13ACFB-F282-4B1A-98A0-A381F7BBF6C6}"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F854-4EEB-92EE-5E5C47F44809}"/>
                </c:ext>
              </c:extLst>
            </c:dLbl>
            <c:dLbl>
              <c:idx val="4"/>
              <c:tx>
                <c:rich>
                  <a:bodyPr/>
                  <a:lstStyle/>
                  <a:p>
                    <a:fld id="{D7D9154C-F7F0-480D-B09F-FE7D01DA5368}" type="CELLRANGE">
                      <a:rPr lang="en-US"/>
                      <a:pPr/>
                      <a:t>[CELLRANGE]</a:t>
                    </a:fld>
                    <a:endParaRPr lang="en-US" baseline="0"/>
                  </a:p>
                  <a:p>
                    <a:fld id="{962B77FD-FA21-4078-8267-C9848E80222B}"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F854-4EEB-92EE-5E5C47F44809}"/>
                </c:ext>
              </c:extLst>
            </c:dLbl>
            <c:dLbl>
              <c:idx val="5"/>
              <c:tx>
                <c:rich>
                  <a:bodyPr/>
                  <a:lstStyle/>
                  <a:p>
                    <a:fld id="{F4F1BB04-D69A-45EB-A654-AD559A812E17}" type="CELLRANGE">
                      <a:rPr lang="en-US"/>
                      <a:pPr/>
                      <a:t>[CELLRANGE]</a:t>
                    </a:fld>
                    <a:endParaRPr lang="en-US" baseline="0"/>
                  </a:p>
                  <a:p>
                    <a:fld id="{2DF5F17C-492A-41E8-9A67-088411C897A8}"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F854-4EEB-92EE-5E5C47F44809}"/>
                </c:ext>
              </c:extLst>
            </c:dLbl>
            <c:dLbl>
              <c:idx val="6"/>
              <c:tx>
                <c:rich>
                  <a:bodyPr/>
                  <a:lstStyle/>
                  <a:p>
                    <a:fld id="{03287957-E4DA-422C-9C1F-0313EA0E9A2C}" type="CELLRANGE">
                      <a:rPr lang="en-US"/>
                      <a:pPr/>
                      <a:t>[CELLRANGE]</a:t>
                    </a:fld>
                    <a:endParaRPr lang="en-US" baseline="0"/>
                  </a:p>
                  <a:p>
                    <a:fld id="{8EC7664B-3B37-4BEA-B781-A44985C1DD7D}" type="VALUE">
                      <a:rPr lang="en-US"/>
                      <a:pPr/>
                      <a:t>[VALUE]</a:t>
                    </a:fld>
                    <a:endParaRPr lang="en-NG"/>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F854-4EEB-92EE-5E5C47F448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Analysis2!$AH$20:$AH$26</c:f>
              <c:strCache>
                <c:ptCount val="7"/>
                <c:pt idx="0">
                  <c:v>Sun</c:v>
                </c:pt>
                <c:pt idx="1">
                  <c:v>Mon</c:v>
                </c:pt>
                <c:pt idx="2">
                  <c:v>Tue</c:v>
                </c:pt>
                <c:pt idx="3">
                  <c:v>Wed</c:v>
                </c:pt>
                <c:pt idx="4">
                  <c:v>Thu</c:v>
                </c:pt>
                <c:pt idx="5">
                  <c:v>Fri</c:v>
                </c:pt>
                <c:pt idx="6">
                  <c:v>Sat</c:v>
                </c:pt>
              </c:strCache>
            </c:strRef>
          </c:cat>
          <c:val>
            <c:numRef>
              <c:f>Analysis2!$AI$20:$AI$26</c:f>
              <c:numCache>
                <c:formatCode>[&gt;=1000000]"$"0,,"M";[&lt;=1000000]"$"0,"k";0</c:formatCode>
                <c:ptCount val="7"/>
                <c:pt idx="0">
                  <c:v>84754.350000000035</c:v>
                </c:pt>
                <c:pt idx="1">
                  <c:v>73445.179999999949</c:v>
                </c:pt>
                <c:pt idx="2">
                  <c:v>75613.300000000017</c:v>
                </c:pt>
                <c:pt idx="3">
                  <c:v>81305.209999999977</c:v>
                </c:pt>
                <c:pt idx="4">
                  <c:v>71967.170000000013</c:v>
                </c:pt>
                <c:pt idx="5">
                  <c:v>79962.37999999999</c:v>
                </c:pt>
                <c:pt idx="6">
                  <c:v>81376.23000000001</c:v>
                </c:pt>
              </c:numCache>
            </c:numRef>
          </c:val>
          <c:extLst>
            <c:ext xmlns:c15="http://schemas.microsoft.com/office/drawing/2012/chart" uri="{02D57815-91ED-43cb-92C2-25804820EDAC}">
              <c15:datalabelsRange>
                <c15:f>Analysis2!$AJ$5:$AJ$11</c15:f>
                <c15:dlblRangeCache>
                  <c:ptCount val="7"/>
                  <c:pt idx="1">
                    <c:v>-13.3%</c:v>
                  </c:pt>
                  <c:pt idx="2">
                    <c:v>+3.0%</c:v>
                  </c:pt>
                  <c:pt idx="3">
                    <c:v>+7.5%</c:v>
                  </c:pt>
                  <c:pt idx="4">
                    <c:v>-11.5%</c:v>
                  </c:pt>
                  <c:pt idx="5">
                    <c:v>+11.1%</c:v>
                  </c:pt>
                  <c:pt idx="6">
                    <c:v>+1.8%</c:v>
                  </c:pt>
                </c15:dlblRangeCache>
              </c15:datalabelsRange>
            </c:ext>
            <c:ext xmlns:c16="http://schemas.microsoft.com/office/drawing/2014/chart" uri="{C3380CC4-5D6E-409C-BE32-E72D297353CC}">
              <c16:uniqueId val="{00000007-F854-4EEB-92EE-5E5C47F44809}"/>
            </c:ext>
          </c:extLst>
        </c:ser>
        <c:ser>
          <c:idx val="1"/>
          <c:order val="1"/>
          <c:tx>
            <c:strRef>
              <c:f>Analysis2!$AJ$19</c:f>
              <c:strCache>
                <c:ptCount val="1"/>
                <c:pt idx="0">
                  <c:v>Highlight</c:v>
                </c:pt>
              </c:strCache>
            </c:strRef>
          </c:tx>
          <c:spPr>
            <a:solidFill>
              <a:srgbClr val="1F8CB3"/>
            </a:solidFill>
            <a:ln>
              <a:noFill/>
            </a:ln>
            <a:effectLst/>
          </c:spPr>
          <c:invertIfNegative val="0"/>
          <c:val>
            <c:numRef>
              <c:f>Analysis2!$AJ$20:$AJ$26</c:f>
              <c:numCache>
                <c:formatCode>General</c:formatCode>
                <c:ptCount val="7"/>
                <c:pt idx="0">
                  <c:v>84754.350000000035</c:v>
                </c:pt>
                <c:pt idx="1">
                  <c:v>0</c:v>
                </c:pt>
                <c:pt idx="2">
                  <c:v>0</c:v>
                </c:pt>
                <c:pt idx="3">
                  <c:v>81305.209999999977</c:v>
                </c:pt>
                <c:pt idx="4">
                  <c:v>0</c:v>
                </c:pt>
                <c:pt idx="5">
                  <c:v>79962.37999999999</c:v>
                </c:pt>
                <c:pt idx="6">
                  <c:v>81376.23000000001</c:v>
                </c:pt>
              </c:numCache>
            </c:numRef>
          </c:val>
          <c:extLst>
            <c:ext xmlns:c16="http://schemas.microsoft.com/office/drawing/2014/chart" uri="{C3380CC4-5D6E-409C-BE32-E72D297353CC}">
              <c16:uniqueId val="{00000008-F854-4EEB-92EE-5E5C47F44809}"/>
            </c:ext>
          </c:extLst>
        </c:ser>
        <c:dLbls>
          <c:showLegendKey val="0"/>
          <c:showVal val="0"/>
          <c:showCatName val="0"/>
          <c:showSerName val="0"/>
          <c:showPercent val="0"/>
          <c:showBubbleSize val="0"/>
        </c:dLbls>
        <c:gapWidth val="219"/>
        <c:overlap val="100"/>
        <c:axId val="1919279952"/>
        <c:axId val="1193618496"/>
      </c:barChart>
      <c:lineChart>
        <c:grouping val="standard"/>
        <c:varyColors val="0"/>
        <c:ser>
          <c:idx val="2"/>
          <c:order val="2"/>
          <c:tx>
            <c:strRef>
              <c:f>Analysis2!$AK$19</c:f>
              <c:strCache>
                <c:ptCount val="1"/>
                <c:pt idx="0">
                  <c:v>Average</c:v>
                </c:pt>
              </c:strCache>
            </c:strRef>
          </c:tx>
          <c:spPr>
            <a:ln w="19050" cap="rnd">
              <a:solidFill>
                <a:schemeClr val="accent3"/>
              </a:solidFill>
              <a:prstDash val="dash"/>
              <a:round/>
            </a:ln>
            <a:effectLst/>
          </c:spPr>
          <c:marker>
            <c:symbol val="none"/>
          </c:marker>
          <c:val>
            <c:numRef>
              <c:f>Analysis2!$AK$20:$AK$26</c:f>
              <c:numCache>
                <c:formatCode>[&gt;=1000000]"$"0,,"M";[&lt;=1000000]"$"0,"k";0</c:formatCode>
                <c:ptCount val="7"/>
                <c:pt idx="0">
                  <c:v>78346.259999999995</c:v>
                </c:pt>
                <c:pt idx="1">
                  <c:v>78346.259999999995</c:v>
                </c:pt>
                <c:pt idx="2">
                  <c:v>78346.259999999995</c:v>
                </c:pt>
                <c:pt idx="3">
                  <c:v>78346.259999999995</c:v>
                </c:pt>
                <c:pt idx="4">
                  <c:v>78346.259999999995</c:v>
                </c:pt>
                <c:pt idx="5">
                  <c:v>78346.259999999995</c:v>
                </c:pt>
                <c:pt idx="6">
                  <c:v>78346.259999999995</c:v>
                </c:pt>
              </c:numCache>
            </c:numRef>
          </c:val>
          <c:smooth val="0"/>
          <c:extLst>
            <c:ext xmlns:c16="http://schemas.microsoft.com/office/drawing/2014/chart" uri="{C3380CC4-5D6E-409C-BE32-E72D297353CC}">
              <c16:uniqueId val="{00000009-F854-4EEB-92EE-5E5C47F44809}"/>
            </c:ext>
          </c:extLst>
        </c:ser>
        <c:dLbls>
          <c:showLegendKey val="0"/>
          <c:showVal val="0"/>
          <c:showCatName val="0"/>
          <c:showSerName val="0"/>
          <c:showPercent val="0"/>
          <c:showBubbleSize val="0"/>
        </c:dLbls>
        <c:marker val="1"/>
        <c:smooth val="0"/>
        <c:axId val="1919279952"/>
        <c:axId val="1193618496"/>
      </c:lineChart>
      <c:catAx>
        <c:axId val="191927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93618496"/>
        <c:crosses val="autoZero"/>
        <c:auto val="1"/>
        <c:lblAlgn val="ctr"/>
        <c:lblOffset val="100"/>
        <c:noMultiLvlLbl val="0"/>
      </c:catAx>
      <c:valAx>
        <c:axId val="1193618496"/>
        <c:scaling>
          <c:orientation val="minMax"/>
        </c:scaling>
        <c:delete val="1"/>
        <c:axPos val="l"/>
        <c:numFmt formatCode="[&gt;=1000000]&quot;$&quot;0,,&quot;M&quot;;[&lt;=1000000]&quot;$&quot;0,&quot;k&quot;;0" sourceLinked="1"/>
        <c:majorTickMark val="none"/>
        <c:minorTickMark val="none"/>
        <c:tickLblPos val="nextTo"/>
        <c:crossAx val="191927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3'!$G$3"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Drop" dropStyle="combo" dx="31" fmlaLink="'Analysis 3'!$G$4" fmlaRange="'Analysis 3'!$I$3:$I$4" noThreeD="1" sel="1" val="0"/>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3" Type="http://schemas.microsoft.com/office/2011/relationships/webextension" Target="../webextensions/webextension3.xml"/><Relationship Id="rId2" Type="http://schemas.openxmlformats.org/officeDocument/2006/relationships/image" Target="../media/image2.png"/><Relationship Id="rId1" Type="http://schemas.microsoft.com/office/2011/relationships/webextension" Target="../webextensions/webextension2.xml"/><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2.xml"/><Relationship Id="rId7" Type="http://schemas.openxmlformats.org/officeDocument/2006/relationships/image" Target="../media/image9.emf"/><Relationship Id="rId2" Type="http://schemas.openxmlformats.org/officeDocument/2006/relationships/image" Target="../media/image1.png"/><Relationship Id="rId1" Type="http://schemas.microsoft.com/office/2011/relationships/webextension" Target="../webextensions/webextension4.xml"/><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chart" Target="../charts/chart3.xml"/><Relationship Id="rId9" Type="http://schemas.openxmlformats.org/officeDocument/2006/relationships/chart" Target="../charts/chart5.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13</xdr:col>
      <xdr:colOff>692150</xdr:colOff>
      <xdr:row>5</xdr:row>
      <xdr:rowOff>38100</xdr:rowOff>
    </xdr:from>
    <xdr:to>
      <xdr:col>22</xdr:col>
      <xdr:colOff>45220</xdr:colOff>
      <xdr:row>38</xdr:row>
      <xdr:rowOff>137102</xdr:rowOff>
    </xdr:to>
    <xdr:sp macro="" textlink="">
      <xdr:nvSpPr>
        <xdr:cNvPr id="2" name="Moon 1">
          <a:extLst>
            <a:ext uri="{FF2B5EF4-FFF2-40B4-BE49-F238E27FC236}">
              <a16:creationId xmlns:a16="http://schemas.microsoft.com/office/drawing/2014/main" id="{FB4B5195-D8F1-4C92-A598-981E0ABB625E}"/>
            </a:ext>
          </a:extLst>
        </xdr:cNvPr>
        <xdr:cNvSpPr/>
      </xdr:nvSpPr>
      <xdr:spPr>
        <a:xfrm flipH="1">
          <a:off x="8959850" y="38100"/>
          <a:ext cx="5283970" cy="6175952"/>
        </a:xfrm>
        <a:prstGeom prst="moon">
          <a:avLst>
            <a:gd name="adj" fmla="val 56923"/>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749300</xdr:colOff>
      <xdr:row>0</xdr:row>
      <xdr:rowOff>0</xdr:rowOff>
    </xdr:from>
    <xdr:to>
      <xdr:col>22</xdr:col>
      <xdr:colOff>102370</xdr:colOff>
      <xdr:row>38</xdr:row>
      <xdr:rowOff>137102</xdr:rowOff>
    </xdr:to>
    <xdr:sp macro="" textlink="">
      <xdr:nvSpPr>
        <xdr:cNvPr id="5" name="Moon 4">
          <a:extLst>
            <a:ext uri="{FF2B5EF4-FFF2-40B4-BE49-F238E27FC236}">
              <a16:creationId xmlns:a16="http://schemas.microsoft.com/office/drawing/2014/main" id="{6E2214A0-6463-4D57-8125-91402104B12A}"/>
            </a:ext>
          </a:extLst>
        </xdr:cNvPr>
        <xdr:cNvSpPr/>
      </xdr:nvSpPr>
      <xdr:spPr>
        <a:xfrm flipH="1">
          <a:off x="9017000" y="0"/>
          <a:ext cx="5283970" cy="6214052"/>
        </a:xfrm>
        <a:prstGeom prst="moon">
          <a:avLst>
            <a:gd name="adj" fmla="val 5476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331646</xdr:colOff>
      <xdr:row>5</xdr:row>
      <xdr:rowOff>21646</xdr:rowOff>
    </xdr:from>
    <xdr:to>
      <xdr:col>21</xdr:col>
      <xdr:colOff>555627</xdr:colOff>
      <xdr:row>11</xdr:row>
      <xdr:rowOff>181262</xdr:rowOff>
    </xdr:to>
    <xdr:sp macro="" textlink="">
      <xdr:nvSpPr>
        <xdr:cNvPr id="6" name="Rectangle 5">
          <a:extLst>
            <a:ext uri="{FF2B5EF4-FFF2-40B4-BE49-F238E27FC236}">
              <a16:creationId xmlns:a16="http://schemas.microsoft.com/office/drawing/2014/main" id="{986BB3D5-466E-4DA6-A11F-A77161E9D339}"/>
            </a:ext>
          </a:extLst>
        </xdr:cNvPr>
        <xdr:cNvSpPr/>
      </xdr:nvSpPr>
      <xdr:spPr>
        <a:xfrm>
          <a:off x="10872646" y="21646"/>
          <a:ext cx="3271981" cy="126451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370896</xdr:colOff>
      <xdr:row>6</xdr:row>
      <xdr:rowOff>28864</xdr:rowOff>
    </xdr:from>
    <xdr:to>
      <xdr:col>13</xdr:col>
      <xdr:colOff>822614</xdr:colOff>
      <xdr:row>9</xdr:row>
      <xdr:rowOff>101023</xdr:rowOff>
    </xdr:to>
    <xdr:sp macro="" textlink="">
      <xdr:nvSpPr>
        <xdr:cNvPr id="7" name="Rectangle 6">
          <a:extLst>
            <a:ext uri="{FF2B5EF4-FFF2-40B4-BE49-F238E27FC236}">
              <a16:creationId xmlns:a16="http://schemas.microsoft.com/office/drawing/2014/main" id="{3C9EA592-457A-4C7A-8F99-591360BF6DCB}"/>
            </a:ext>
          </a:extLst>
        </xdr:cNvPr>
        <xdr:cNvSpPr/>
      </xdr:nvSpPr>
      <xdr:spPr>
        <a:xfrm>
          <a:off x="370896" y="213014"/>
          <a:ext cx="8719418" cy="624609"/>
        </a:xfrm>
        <a:prstGeom prst="rect">
          <a:avLst/>
        </a:prstGeom>
        <a:gradFill flip="none" rotWithShape="1">
          <a:gsLst>
            <a:gs pos="5000">
              <a:schemeClr val="bg1"/>
            </a:gs>
            <a:gs pos="61000">
              <a:schemeClr val="bg1">
                <a:lumMod val="95000"/>
              </a:schemeClr>
            </a:gs>
            <a:gs pos="100000">
              <a:schemeClr val="bg1">
                <a:lumMod val="75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400" b="0">
            <a:solidFill>
              <a:srgbClr val="FF0000"/>
            </a:solidFill>
            <a:effectLst/>
          </a:endParaRPr>
        </a:p>
        <a:p>
          <a:pPr marL="0" indent="0" algn="ctr"/>
          <a:endParaRPr lang="en-NG" sz="1400" b="0">
            <a:solidFill>
              <a:schemeClr val="accent1"/>
            </a:solidFill>
            <a:latin typeface="+mn-lt"/>
            <a:ea typeface="+mn-ea"/>
            <a:cs typeface="+mn-cs"/>
          </a:endParaRPr>
        </a:p>
      </xdr:txBody>
    </xdr:sp>
    <xdr:clientData/>
  </xdr:twoCellAnchor>
  <xdr:twoCellAnchor>
    <xdr:from>
      <xdr:col>0</xdr:col>
      <xdr:colOff>0</xdr:colOff>
      <xdr:row>44</xdr:row>
      <xdr:rowOff>95250</xdr:rowOff>
    </xdr:from>
    <xdr:to>
      <xdr:col>0</xdr:col>
      <xdr:colOff>304800</xdr:colOff>
      <xdr:row>48</xdr:row>
      <xdr:rowOff>120650</xdr:rowOff>
    </xdr:to>
    <mc:AlternateContent xmlns:mc="http://schemas.openxmlformats.org/markup-compatibility/2006">
      <mc:Choice xmlns:we="http://schemas.microsoft.com/office/webextensions/webextension/2010/11" Requires="we">
        <xdr:graphicFrame macro="">
          <xdr:nvGraphicFramePr>
            <xdr:cNvPr id="13" name="Add-in 12">
              <a:extLst>
                <a:ext uri="{FF2B5EF4-FFF2-40B4-BE49-F238E27FC236}">
                  <a16:creationId xmlns:a16="http://schemas.microsoft.com/office/drawing/2014/main" id="{46BEB300-75A8-4364-AA02-3DDA1AFF60A5}"/>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13" name="Add-in 12">
              <a:extLst>
                <a:ext uri="{FF2B5EF4-FFF2-40B4-BE49-F238E27FC236}">
                  <a16:creationId xmlns:a16="http://schemas.microsoft.com/office/drawing/2014/main" id="{46BEB300-75A8-4364-AA02-3DDA1AFF60A5}"/>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12</xdr:col>
      <xdr:colOff>173181</xdr:colOff>
      <xdr:row>33</xdr:row>
      <xdr:rowOff>38388</xdr:rowOff>
    </xdr:from>
    <xdr:to>
      <xdr:col>13</xdr:col>
      <xdr:colOff>923637</xdr:colOff>
      <xdr:row>35</xdr:row>
      <xdr:rowOff>63500</xdr:rowOff>
    </xdr:to>
    <xdr:sp macro="" textlink="">
      <xdr:nvSpPr>
        <xdr:cNvPr id="15" name="Rectangle: Diagonal Corners Rounded 14">
          <a:extLst>
            <a:ext uri="{FF2B5EF4-FFF2-40B4-BE49-F238E27FC236}">
              <a16:creationId xmlns:a16="http://schemas.microsoft.com/office/drawing/2014/main" id="{F7AAA8E6-6B15-4765-B04F-BC4BFA4B9C28}"/>
            </a:ext>
          </a:extLst>
        </xdr:cNvPr>
        <xdr:cNvSpPr/>
      </xdr:nvSpPr>
      <xdr:spPr>
        <a:xfrm>
          <a:off x="7831281" y="5194588"/>
          <a:ext cx="1360056" cy="393412"/>
        </a:xfrm>
        <a:prstGeom prst="round2DiagRect">
          <a:avLst>
            <a:gd name="adj1" fmla="val 50000"/>
            <a:gd name="adj2"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Walter Obrifor</a:t>
          </a:r>
          <a:endParaRPr lang="en-NG" sz="1400">
            <a:solidFill>
              <a:sysClr val="windowText" lastClr="000000"/>
            </a:solidFill>
          </a:endParaRPr>
        </a:p>
      </xdr:txBody>
    </xdr:sp>
    <xdr:clientData/>
  </xdr:twoCellAnchor>
  <xdr:twoCellAnchor>
    <xdr:from>
      <xdr:col>18</xdr:col>
      <xdr:colOff>209839</xdr:colOff>
      <xdr:row>9</xdr:row>
      <xdr:rowOff>166831</xdr:rowOff>
    </xdr:from>
    <xdr:to>
      <xdr:col>23</xdr:col>
      <xdr:colOff>433821</xdr:colOff>
      <xdr:row>16</xdr:row>
      <xdr:rowOff>145184</xdr:rowOff>
    </xdr:to>
    <xdr:sp macro="" textlink="">
      <xdr:nvSpPr>
        <xdr:cNvPr id="28" name="Rectangle 27">
          <a:extLst>
            <a:ext uri="{FF2B5EF4-FFF2-40B4-BE49-F238E27FC236}">
              <a16:creationId xmlns:a16="http://schemas.microsoft.com/office/drawing/2014/main" id="{6F3605D1-8CE4-4E0F-8427-796F2FAD4C0F}"/>
            </a:ext>
          </a:extLst>
        </xdr:cNvPr>
        <xdr:cNvSpPr/>
      </xdr:nvSpPr>
      <xdr:spPr>
        <a:xfrm>
          <a:off x="11970039" y="903431"/>
          <a:ext cx="3271982" cy="1267403"/>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17</xdr:col>
      <xdr:colOff>80821</xdr:colOff>
      <xdr:row>27</xdr:row>
      <xdr:rowOff>182128</xdr:rowOff>
    </xdr:from>
    <xdr:to>
      <xdr:col>22</xdr:col>
      <xdr:colOff>304802</xdr:colOff>
      <xdr:row>37</xdr:row>
      <xdr:rowOff>144318</xdr:rowOff>
    </xdr:to>
    <xdr:sp macro="" textlink="">
      <xdr:nvSpPr>
        <xdr:cNvPr id="29" name="Rectangle 28">
          <a:extLst>
            <a:ext uri="{FF2B5EF4-FFF2-40B4-BE49-F238E27FC236}">
              <a16:creationId xmlns:a16="http://schemas.microsoft.com/office/drawing/2014/main" id="{83E02672-B754-41D1-B034-BF04C81011BF}"/>
            </a:ext>
          </a:extLst>
        </xdr:cNvPr>
        <xdr:cNvSpPr/>
      </xdr:nvSpPr>
      <xdr:spPr>
        <a:xfrm>
          <a:off x="11231421" y="4233428"/>
          <a:ext cx="3271981" cy="180369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oneCellAnchor>
    <xdr:from>
      <xdr:col>0</xdr:col>
      <xdr:colOff>519546</xdr:colOff>
      <xdr:row>6</xdr:row>
      <xdr:rowOff>165967</xdr:rowOff>
    </xdr:from>
    <xdr:ext cx="2583296" cy="374077"/>
    <xdr:sp macro="" textlink="">
      <xdr:nvSpPr>
        <xdr:cNvPr id="31" name="TextBox 30">
          <a:extLst>
            <a:ext uri="{FF2B5EF4-FFF2-40B4-BE49-F238E27FC236}">
              <a16:creationId xmlns:a16="http://schemas.microsoft.com/office/drawing/2014/main" id="{38A7A4FD-C088-42A9-9B1C-1F5CFA7D7B5F}"/>
            </a:ext>
          </a:extLst>
        </xdr:cNvPr>
        <xdr:cNvSpPr txBox="1"/>
      </xdr:nvSpPr>
      <xdr:spPr>
        <a:xfrm>
          <a:off x="519546" y="350117"/>
          <a:ext cx="258329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ln>
                <a:solidFill>
                  <a:schemeClr val="accent1"/>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rPr>
            <a:t>A2Z Business </a:t>
          </a:r>
          <a:r>
            <a:rPr lang="en-GB" sz="1800">
              <a:ln w="0">
                <a:solidFill>
                  <a:schemeClr val="accent5">
                    <a:lumMod val="75000"/>
                  </a:schemeClr>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rPr>
            <a:t>Dashboard</a:t>
          </a:r>
          <a:endParaRPr lang="en-NG" sz="1800">
            <a:ln w="0">
              <a:solidFill>
                <a:schemeClr val="accent5">
                  <a:lumMod val="75000"/>
                </a:schemeClr>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endParaRPr>
        </a:p>
      </xdr:txBody>
    </xdr:sp>
    <xdr:clientData/>
  </xdr:oneCellAnchor>
  <xdr:twoCellAnchor>
    <xdr:from>
      <xdr:col>5</xdr:col>
      <xdr:colOff>317500</xdr:colOff>
      <xdr:row>7</xdr:row>
      <xdr:rowOff>14432</xdr:rowOff>
    </xdr:from>
    <xdr:to>
      <xdr:col>6</xdr:col>
      <xdr:colOff>808182</xdr:colOff>
      <xdr:row>8</xdr:row>
      <xdr:rowOff>137102</xdr:rowOff>
    </xdr:to>
    <xdr:sp macro="" textlink="">
      <xdr:nvSpPr>
        <xdr:cNvPr id="32" name="Rectangle: Diagonal Corners Rounded 31">
          <a:extLst>
            <a:ext uri="{FF2B5EF4-FFF2-40B4-BE49-F238E27FC236}">
              <a16:creationId xmlns:a16="http://schemas.microsoft.com/office/drawing/2014/main" id="{3BA5A2E7-EDA4-4926-83E8-0731226EB80B}"/>
            </a:ext>
          </a:extLst>
        </xdr:cNvPr>
        <xdr:cNvSpPr/>
      </xdr:nvSpPr>
      <xdr:spPr>
        <a:xfrm>
          <a:off x="3365500" y="382732"/>
          <a:ext cx="1100282" cy="306820"/>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TimeFrame</a:t>
          </a:r>
          <a:endParaRPr lang="en-NG" sz="1400">
            <a:solidFill>
              <a:sysClr val="windowText" lastClr="000000"/>
            </a:solidFill>
          </a:endParaRPr>
        </a:p>
      </xdr:txBody>
    </xdr:sp>
    <xdr:clientData/>
  </xdr:twoCellAnchor>
  <xdr:twoCellAnchor>
    <xdr:from>
      <xdr:col>6</xdr:col>
      <xdr:colOff>924502</xdr:colOff>
      <xdr:row>7</xdr:row>
      <xdr:rowOff>866</xdr:rowOff>
    </xdr:from>
    <xdr:to>
      <xdr:col>8</xdr:col>
      <xdr:colOff>462683</xdr:colOff>
      <xdr:row>8</xdr:row>
      <xdr:rowOff>123536</xdr:rowOff>
    </xdr:to>
    <xdr:sp macro="" textlink="">
      <xdr:nvSpPr>
        <xdr:cNvPr id="33" name="Rectangle: Diagonal Corners Rounded 32">
          <a:extLst>
            <a:ext uri="{FF2B5EF4-FFF2-40B4-BE49-F238E27FC236}">
              <a16:creationId xmlns:a16="http://schemas.microsoft.com/office/drawing/2014/main" id="{8916DB86-913F-4C3C-B8B1-56A7D0EF62FF}"/>
            </a:ext>
          </a:extLst>
        </xdr:cNvPr>
        <xdr:cNvSpPr/>
      </xdr:nvSpPr>
      <xdr:spPr>
        <a:xfrm>
          <a:off x="4582102" y="369166"/>
          <a:ext cx="1100281" cy="306820"/>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Store</a:t>
          </a:r>
          <a:endParaRPr lang="en-NG" sz="1400">
            <a:solidFill>
              <a:sysClr val="windowText" lastClr="000000"/>
            </a:solidFill>
          </a:endParaRPr>
        </a:p>
      </xdr:txBody>
    </xdr:sp>
    <xdr:clientData/>
  </xdr:twoCellAnchor>
  <xdr:twoCellAnchor>
    <xdr:from>
      <xdr:col>8</xdr:col>
      <xdr:colOff>600651</xdr:colOff>
      <xdr:row>6</xdr:row>
      <xdr:rowOff>167697</xdr:rowOff>
    </xdr:from>
    <xdr:to>
      <xdr:col>10</xdr:col>
      <xdr:colOff>485197</xdr:colOff>
      <xdr:row>8</xdr:row>
      <xdr:rowOff>102754</xdr:rowOff>
    </xdr:to>
    <xdr:sp macro="" textlink="">
      <xdr:nvSpPr>
        <xdr:cNvPr id="34" name="Rectangle: Diagonal Corners Rounded 33">
          <a:extLst>
            <a:ext uri="{FF2B5EF4-FFF2-40B4-BE49-F238E27FC236}">
              <a16:creationId xmlns:a16="http://schemas.microsoft.com/office/drawing/2014/main" id="{6B39EA89-7CC9-4D5A-BB50-451FA59845EA}"/>
            </a:ext>
          </a:extLst>
        </xdr:cNvPr>
        <xdr:cNvSpPr/>
      </xdr:nvSpPr>
      <xdr:spPr>
        <a:xfrm>
          <a:off x="5820351" y="351847"/>
          <a:ext cx="1103746" cy="303357"/>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Profit</a:t>
          </a:r>
          <a:r>
            <a:rPr lang="en-GB" sz="1400" baseline="0">
              <a:solidFill>
                <a:sysClr val="windowText" lastClr="000000"/>
              </a:solidFill>
            </a:rPr>
            <a:t> View</a:t>
          </a:r>
          <a:endParaRPr lang="en-NG" sz="1400">
            <a:solidFill>
              <a:sysClr val="windowText" lastClr="000000"/>
            </a:solidFill>
          </a:endParaRPr>
        </a:p>
      </xdr:txBody>
    </xdr:sp>
    <xdr:clientData/>
  </xdr:twoCellAnchor>
  <xdr:oneCellAnchor>
    <xdr:from>
      <xdr:col>11</xdr:col>
      <xdr:colOff>40441</xdr:colOff>
      <xdr:row>6</xdr:row>
      <xdr:rowOff>164147</xdr:rowOff>
    </xdr:from>
    <xdr:ext cx="1962204" cy="311496"/>
    <xdr:sp macro="" textlink="">
      <xdr:nvSpPr>
        <xdr:cNvPr id="35" name="TextBox 34">
          <a:extLst>
            <a:ext uri="{FF2B5EF4-FFF2-40B4-BE49-F238E27FC236}">
              <a16:creationId xmlns:a16="http://schemas.microsoft.com/office/drawing/2014/main" id="{770D8B08-3CAC-44F5-ADDA-D84CBBAB2426}"/>
            </a:ext>
          </a:extLst>
        </xdr:cNvPr>
        <xdr:cNvSpPr txBox="1"/>
      </xdr:nvSpPr>
      <xdr:spPr>
        <a:xfrm>
          <a:off x="7088941" y="348297"/>
          <a:ext cx="1962204" cy="311496"/>
        </a:xfrm>
        <a:prstGeom prst="rect">
          <a:avLst/>
        </a:prstGeom>
        <a:gradFill>
          <a:gsLst>
            <a:gs pos="5000">
              <a:schemeClr val="bg1"/>
            </a:gs>
            <a:gs pos="61000">
              <a:schemeClr val="bg1">
                <a:lumMod val="95000"/>
              </a:schemeClr>
            </a:gs>
            <a:gs pos="100000">
              <a:schemeClr val="bg1">
                <a:lumMod val="75000"/>
              </a:schemeClr>
            </a:gs>
          </a:gsLst>
          <a:path path="circle">
            <a:fillToRect l="100000" t="100000"/>
          </a:path>
        </a:gra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Store</a:t>
          </a:r>
          <a:r>
            <a:rPr lang="en-GB" sz="1400" baseline="0">
              <a:ln>
                <a:gradFill>
                  <a:gsLst>
                    <a:gs pos="0">
                      <a:schemeClr val="accent1"/>
                    </a:gs>
                    <a:gs pos="10000">
                      <a:srgbClr val="7030A0"/>
                    </a:gs>
                    <a:gs pos="100000">
                      <a:srgbClr val="7030A0"/>
                    </a:gs>
                  </a:gsLst>
                  <a:lin ang="5400000" scaled="1"/>
                </a:gradFill>
              </a:ln>
            </a:rPr>
            <a:t> </a:t>
          </a: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Budget</a:t>
          </a:r>
          <a:r>
            <a:rPr lang="en-GB" sz="1400" baseline="0">
              <a:ln>
                <a:gradFill>
                  <a:gsLst>
                    <a:gs pos="0">
                      <a:schemeClr val="accent1"/>
                    </a:gs>
                    <a:gs pos="10000">
                      <a:srgbClr val="7030A0"/>
                    </a:gs>
                    <a:gs pos="100000">
                      <a:srgbClr val="7030A0"/>
                    </a:gs>
                  </a:gsLst>
                  <a:lin ang="5400000" scaled="1"/>
                </a:gradFill>
              </a:ln>
            </a:rPr>
            <a:t> Vs </a:t>
          </a: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Revenue</a:t>
          </a:r>
          <a:endParaRPr lang="en-NG"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endParaRPr>
        </a:p>
      </xdr:txBody>
    </xdr:sp>
    <xdr:clientData/>
  </xdr:oneCellAnchor>
  <mc:AlternateContent xmlns:mc="http://schemas.openxmlformats.org/markup-compatibility/2006">
    <mc:Choice xmlns:a14="http://schemas.microsoft.com/office/drawing/2010/main" Requires="a14">
      <xdr:twoCellAnchor editAs="oneCell">
        <xdr:from>
          <xdr:col>5</xdr:col>
          <xdr:colOff>279400</xdr:colOff>
          <xdr:row>14</xdr:row>
          <xdr:rowOff>6350</xdr:rowOff>
        </xdr:from>
        <xdr:to>
          <xdr:col>5</xdr:col>
          <xdr:colOff>469900</xdr:colOff>
          <xdr:row>15</xdr:row>
          <xdr:rowOff>31750</xdr:rowOff>
        </xdr:to>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xdr:colOff>
          <xdr:row>14</xdr:row>
          <xdr:rowOff>6350</xdr:rowOff>
        </xdr:from>
        <xdr:to>
          <xdr:col>6</xdr:col>
          <xdr:colOff>190500</xdr:colOff>
          <xdr:row>15</xdr:row>
          <xdr:rowOff>38100</xdr:rowOff>
        </xdr:to>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1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431800</xdr:colOff>
          <xdr:row>14</xdr:row>
          <xdr:rowOff>6350</xdr:rowOff>
        </xdr:from>
        <xdr:to>
          <xdr:col>8</xdr:col>
          <xdr:colOff>44450</xdr:colOff>
          <xdr:row>15</xdr:row>
          <xdr:rowOff>31750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1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9</xdr:col>
      <xdr:colOff>173181</xdr:colOff>
      <xdr:row>15</xdr:row>
      <xdr:rowOff>165966</xdr:rowOff>
    </xdr:from>
    <xdr:to>
      <xdr:col>13</xdr:col>
      <xdr:colOff>952211</xdr:colOff>
      <xdr:row>25</xdr:row>
      <xdr:rowOff>144029</xdr:rowOff>
    </xdr:to>
    <xdr:graphicFrame macro="">
      <xdr:nvGraphicFramePr>
        <xdr:cNvPr id="3" name="Chart 2">
          <a:extLst>
            <a:ext uri="{FF2B5EF4-FFF2-40B4-BE49-F238E27FC236}">
              <a16:creationId xmlns:a16="http://schemas.microsoft.com/office/drawing/2014/main" id="{671F4A98-7120-4DE2-9884-203453A18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346363</xdr:colOff>
      <xdr:row>10</xdr:row>
      <xdr:rowOff>74758</xdr:rowOff>
    </xdr:from>
    <xdr:to>
      <xdr:col>3</xdr:col>
      <xdr:colOff>82434</xdr:colOff>
      <xdr:row>14</xdr:row>
      <xdr:rowOff>19247</xdr:rowOff>
    </xdr:to>
    <xdr:sp macro="" textlink="">
      <xdr:nvSpPr>
        <xdr:cNvPr id="4" name="Rectangle: Rounded Corners 3">
          <a:extLst>
            <a:ext uri="{FF2B5EF4-FFF2-40B4-BE49-F238E27FC236}">
              <a16:creationId xmlns:a16="http://schemas.microsoft.com/office/drawing/2014/main" id="{5A46D4CD-AF8C-1582-3B9A-239DFB79DA9A}"/>
            </a:ext>
          </a:extLst>
        </xdr:cNvPr>
        <xdr:cNvSpPr/>
      </xdr:nvSpPr>
      <xdr:spPr>
        <a:xfrm>
          <a:off x="346363" y="1012826"/>
          <a:ext cx="1554480" cy="694944"/>
        </a:xfrm>
        <a:prstGeom prst="roundRect">
          <a:avLst/>
        </a:prstGeom>
        <a:gradFill flip="none" rotWithShape="1">
          <a:gsLst>
            <a:gs pos="0">
              <a:srgbClr val="00B0F0">
                <a:alpha val="76000"/>
              </a:srgbClr>
            </a:gs>
            <a:gs pos="48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313555</xdr:colOff>
      <xdr:row>10</xdr:row>
      <xdr:rowOff>74758</xdr:rowOff>
    </xdr:from>
    <xdr:to>
      <xdr:col>6</xdr:col>
      <xdr:colOff>655762</xdr:colOff>
      <xdr:row>14</xdr:row>
      <xdr:rowOff>19247</xdr:rowOff>
    </xdr:to>
    <xdr:sp macro="" textlink="">
      <xdr:nvSpPr>
        <xdr:cNvPr id="8" name="Rectangle: Rounded Corners 7">
          <a:extLst>
            <a:ext uri="{FF2B5EF4-FFF2-40B4-BE49-F238E27FC236}">
              <a16:creationId xmlns:a16="http://schemas.microsoft.com/office/drawing/2014/main" id="{F0B5FB2F-621A-F41E-C4B6-5360436EB731}"/>
            </a:ext>
          </a:extLst>
        </xdr:cNvPr>
        <xdr:cNvSpPr/>
      </xdr:nvSpPr>
      <xdr:spPr>
        <a:xfrm>
          <a:off x="2738100" y="1012826"/>
          <a:ext cx="1554480" cy="694944"/>
        </a:xfrm>
        <a:prstGeom prst="roundRect">
          <a:avLst/>
        </a:prstGeom>
        <a:gradFill flip="none" rotWithShape="1">
          <a:gsLst>
            <a:gs pos="0">
              <a:schemeClr val="bg1">
                <a:lumMod val="95000"/>
              </a:schemeClr>
            </a:gs>
            <a:gs pos="48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540519</xdr:colOff>
      <xdr:row>10</xdr:row>
      <xdr:rowOff>74758</xdr:rowOff>
    </xdr:from>
    <xdr:to>
      <xdr:col>10</xdr:col>
      <xdr:colOff>276590</xdr:colOff>
      <xdr:row>14</xdr:row>
      <xdr:rowOff>19247</xdr:rowOff>
    </xdr:to>
    <xdr:sp macro="" textlink="">
      <xdr:nvSpPr>
        <xdr:cNvPr id="9" name="Rectangle: Rounded Corners 8">
          <a:extLst>
            <a:ext uri="{FF2B5EF4-FFF2-40B4-BE49-F238E27FC236}">
              <a16:creationId xmlns:a16="http://schemas.microsoft.com/office/drawing/2014/main" id="{54CC914E-297A-7293-5572-F6E1CC8F197B}"/>
            </a:ext>
          </a:extLst>
        </xdr:cNvPr>
        <xdr:cNvSpPr/>
      </xdr:nvSpPr>
      <xdr:spPr>
        <a:xfrm>
          <a:off x="5129837" y="1012826"/>
          <a:ext cx="1554480" cy="694944"/>
        </a:xfrm>
        <a:prstGeom prst="roundRect">
          <a:avLst/>
        </a:prstGeom>
        <a:gradFill flip="none" rotWithShape="1">
          <a:gsLst>
            <a:gs pos="0">
              <a:schemeClr val="accent2">
                <a:lumMod val="60000"/>
                <a:lumOff val="40000"/>
              </a:schemeClr>
            </a:gs>
            <a:gs pos="48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507709</xdr:colOff>
      <xdr:row>10</xdr:row>
      <xdr:rowOff>74758</xdr:rowOff>
    </xdr:from>
    <xdr:to>
      <xdr:col>13</xdr:col>
      <xdr:colOff>849917</xdr:colOff>
      <xdr:row>14</xdr:row>
      <xdr:rowOff>19247</xdr:rowOff>
    </xdr:to>
    <xdr:sp macro="" textlink="">
      <xdr:nvSpPr>
        <xdr:cNvPr id="10" name="Rectangle: Rounded Corners 9">
          <a:extLst>
            <a:ext uri="{FF2B5EF4-FFF2-40B4-BE49-F238E27FC236}">
              <a16:creationId xmlns:a16="http://schemas.microsoft.com/office/drawing/2014/main" id="{E0DBB67A-8BD8-3954-0392-E945CB796231}"/>
            </a:ext>
          </a:extLst>
        </xdr:cNvPr>
        <xdr:cNvSpPr/>
      </xdr:nvSpPr>
      <xdr:spPr>
        <a:xfrm>
          <a:off x="7521573" y="1012826"/>
          <a:ext cx="1554480" cy="694944"/>
        </a:xfrm>
        <a:prstGeom prst="roundRect">
          <a:avLst/>
        </a:prstGeom>
        <a:gradFill flip="none" rotWithShape="1">
          <a:gsLst>
            <a:gs pos="0">
              <a:schemeClr val="accent1">
                <a:lumMod val="40000"/>
                <a:lumOff val="60000"/>
              </a:schemeClr>
            </a:gs>
            <a:gs pos="48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396876</xdr:colOff>
      <xdr:row>11</xdr:row>
      <xdr:rowOff>115451</xdr:rowOff>
    </xdr:from>
    <xdr:to>
      <xdr:col>1</xdr:col>
      <xdr:colOff>93808</xdr:colOff>
      <xdr:row>13</xdr:row>
      <xdr:rowOff>36942</xdr:rowOff>
    </xdr:to>
    <xdr:sp macro="" textlink="">
      <xdr:nvSpPr>
        <xdr:cNvPr id="11" name="Oval 10">
          <a:extLst>
            <a:ext uri="{FF2B5EF4-FFF2-40B4-BE49-F238E27FC236}">
              <a16:creationId xmlns:a16="http://schemas.microsoft.com/office/drawing/2014/main" id="{DE135882-90B3-0449-6CED-DBE10B2A4A0E}"/>
            </a:ext>
          </a:extLst>
        </xdr:cNvPr>
        <xdr:cNvSpPr/>
      </xdr:nvSpPr>
      <xdr:spPr>
        <a:xfrm>
          <a:off x="396876" y="1241133"/>
          <a:ext cx="303068" cy="296718"/>
        </a:xfrm>
        <a:prstGeom prst="ellipse">
          <a:avLst/>
        </a:prstGeom>
        <a:solidFill>
          <a:srgbClr val="1F8CB3">
            <a:alpha val="4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340015</xdr:colOff>
      <xdr:row>11</xdr:row>
      <xdr:rowOff>109101</xdr:rowOff>
    </xdr:from>
    <xdr:to>
      <xdr:col>5</xdr:col>
      <xdr:colOff>36946</xdr:colOff>
      <xdr:row>13</xdr:row>
      <xdr:rowOff>30592</xdr:rowOff>
    </xdr:to>
    <xdr:sp macro="" textlink="">
      <xdr:nvSpPr>
        <xdr:cNvPr id="12" name="Oval 11">
          <a:extLst>
            <a:ext uri="{FF2B5EF4-FFF2-40B4-BE49-F238E27FC236}">
              <a16:creationId xmlns:a16="http://schemas.microsoft.com/office/drawing/2014/main" id="{A002D934-06EA-72FE-DB17-54DCF0492B6C}"/>
            </a:ext>
          </a:extLst>
        </xdr:cNvPr>
        <xdr:cNvSpPr/>
      </xdr:nvSpPr>
      <xdr:spPr>
        <a:xfrm>
          <a:off x="2764560" y="1234783"/>
          <a:ext cx="303068" cy="296718"/>
        </a:xfrm>
        <a:prstGeom prst="ellipse">
          <a:avLst/>
        </a:prstGeom>
        <a:solidFill>
          <a:schemeClr val="bg1">
            <a:lumMod val="85000"/>
            <a:alpha val="4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586221</xdr:colOff>
      <xdr:row>11</xdr:row>
      <xdr:rowOff>124399</xdr:rowOff>
    </xdr:from>
    <xdr:to>
      <xdr:col>8</xdr:col>
      <xdr:colOff>283152</xdr:colOff>
      <xdr:row>13</xdr:row>
      <xdr:rowOff>45890</xdr:rowOff>
    </xdr:to>
    <xdr:sp macro="" textlink="">
      <xdr:nvSpPr>
        <xdr:cNvPr id="17" name="Oval 16">
          <a:extLst>
            <a:ext uri="{FF2B5EF4-FFF2-40B4-BE49-F238E27FC236}">
              <a16:creationId xmlns:a16="http://schemas.microsoft.com/office/drawing/2014/main" id="{08F36278-22FB-3607-16DE-C8C5095D8388}"/>
            </a:ext>
          </a:extLst>
        </xdr:cNvPr>
        <xdr:cNvSpPr/>
      </xdr:nvSpPr>
      <xdr:spPr>
        <a:xfrm>
          <a:off x="5175539" y="1250081"/>
          <a:ext cx="303068" cy="296718"/>
        </a:xfrm>
        <a:prstGeom prst="ellipse">
          <a:avLst/>
        </a:prstGeom>
        <a:solidFill>
          <a:schemeClr val="bg1">
            <a:lumMod val="85000"/>
            <a:alpha val="4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572655</xdr:colOff>
      <xdr:row>11</xdr:row>
      <xdr:rowOff>139696</xdr:rowOff>
    </xdr:from>
    <xdr:to>
      <xdr:col>12</xdr:col>
      <xdr:colOff>269587</xdr:colOff>
      <xdr:row>13</xdr:row>
      <xdr:rowOff>61187</xdr:rowOff>
    </xdr:to>
    <xdr:sp macro="" textlink="">
      <xdr:nvSpPr>
        <xdr:cNvPr id="18" name="Oval 17">
          <a:extLst>
            <a:ext uri="{FF2B5EF4-FFF2-40B4-BE49-F238E27FC236}">
              <a16:creationId xmlns:a16="http://schemas.microsoft.com/office/drawing/2014/main" id="{15D62CBD-04C3-E554-9947-3DFA6EDBD842}"/>
            </a:ext>
          </a:extLst>
        </xdr:cNvPr>
        <xdr:cNvSpPr/>
      </xdr:nvSpPr>
      <xdr:spPr>
        <a:xfrm>
          <a:off x="7586519" y="1265378"/>
          <a:ext cx="303068" cy="296718"/>
        </a:xfrm>
        <a:prstGeom prst="ellipse">
          <a:avLst/>
        </a:prstGeom>
        <a:solidFill>
          <a:schemeClr val="bg1">
            <a:lumMod val="85000"/>
            <a:alpha val="4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692150</xdr:colOff>
      <xdr:row>5</xdr:row>
      <xdr:rowOff>38100</xdr:rowOff>
    </xdr:from>
    <xdr:to>
      <xdr:col>22</xdr:col>
      <xdr:colOff>45220</xdr:colOff>
      <xdr:row>38</xdr:row>
      <xdr:rowOff>137102</xdr:rowOff>
    </xdr:to>
    <xdr:sp macro="" textlink="">
      <xdr:nvSpPr>
        <xdr:cNvPr id="2" name="Moon 1">
          <a:extLst>
            <a:ext uri="{FF2B5EF4-FFF2-40B4-BE49-F238E27FC236}">
              <a16:creationId xmlns:a16="http://schemas.microsoft.com/office/drawing/2014/main" id="{29CE08E0-ACE6-45E2-9EC5-569791BDB013}"/>
            </a:ext>
          </a:extLst>
        </xdr:cNvPr>
        <xdr:cNvSpPr/>
      </xdr:nvSpPr>
      <xdr:spPr>
        <a:xfrm flipH="1">
          <a:off x="8959850" y="38100"/>
          <a:ext cx="5283970" cy="6175952"/>
        </a:xfrm>
        <a:prstGeom prst="moon">
          <a:avLst>
            <a:gd name="adj" fmla="val 56923"/>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176645</xdr:colOff>
      <xdr:row>10</xdr:row>
      <xdr:rowOff>57440</xdr:rowOff>
    </xdr:from>
    <xdr:to>
      <xdr:col>15</xdr:col>
      <xdr:colOff>68695</xdr:colOff>
      <xdr:row>37</xdr:row>
      <xdr:rowOff>51090</xdr:rowOff>
    </xdr:to>
    <xdr:sp macro="" textlink="">
      <xdr:nvSpPr>
        <xdr:cNvPr id="3" name="Rectangle: Diagonal Corners Rounded 2">
          <a:extLst>
            <a:ext uri="{FF2B5EF4-FFF2-40B4-BE49-F238E27FC236}">
              <a16:creationId xmlns:a16="http://schemas.microsoft.com/office/drawing/2014/main" id="{15BF652A-017A-4AD7-98E8-DB95FCAE7A54}"/>
            </a:ext>
          </a:extLst>
        </xdr:cNvPr>
        <xdr:cNvSpPr/>
      </xdr:nvSpPr>
      <xdr:spPr>
        <a:xfrm>
          <a:off x="176645" y="978190"/>
          <a:ext cx="9823450" cy="4965700"/>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8</xdr:row>
      <xdr:rowOff>101600</xdr:rowOff>
    </xdr:from>
    <xdr:to>
      <xdr:col>4</xdr:col>
      <xdr:colOff>82550</xdr:colOff>
      <xdr:row>22</xdr:row>
      <xdr:rowOff>44450</xdr:rowOff>
    </xdr:to>
    <xdr:sp macro="" textlink="">
      <xdr:nvSpPr>
        <xdr:cNvPr id="4" name="Oval 3">
          <a:extLst>
            <a:ext uri="{FF2B5EF4-FFF2-40B4-BE49-F238E27FC236}">
              <a16:creationId xmlns:a16="http://schemas.microsoft.com/office/drawing/2014/main" id="{8CF5642A-E791-4A48-A685-656858FDCF02}"/>
            </a:ext>
          </a:extLst>
        </xdr:cNvPr>
        <xdr:cNvSpPr/>
      </xdr:nvSpPr>
      <xdr:spPr>
        <a:xfrm>
          <a:off x="0" y="654050"/>
          <a:ext cx="2520950" cy="25209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749300</xdr:colOff>
      <xdr:row>0</xdr:row>
      <xdr:rowOff>0</xdr:rowOff>
    </xdr:from>
    <xdr:to>
      <xdr:col>22</xdr:col>
      <xdr:colOff>102370</xdr:colOff>
      <xdr:row>38</xdr:row>
      <xdr:rowOff>137102</xdr:rowOff>
    </xdr:to>
    <xdr:sp macro="" textlink="">
      <xdr:nvSpPr>
        <xdr:cNvPr id="5" name="Moon 4">
          <a:extLst>
            <a:ext uri="{FF2B5EF4-FFF2-40B4-BE49-F238E27FC236}">
              <a16:creationId xmlns:a16="http://schemas.microsoft.com/office/drawing/2014/main" id="{CE8E00B8-62E6-42B3-8FDA-ACE693129136}"/>
            </a:ext>
          </a:extLst>
        </xdr:cNvPr>
        <xdr:cNvSpPr/>
      </xdr:nvSpPr>
      <xdr:spPr>
        <a:xfrm flipH="1">
          <a:off x="9017000" y="0"/>
          <a:ext cx="5283970" cy="6214052"/>
        </a:xfrm>
        <a:prstGeom prst="moon">
          <a:avLst>
            <a:gd name="adj" fmla="val 5476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331646</xdr:colOff>
      <xdr:row>5</xdr:row>
      <xdr:rowOff>21646</xdr:rowOff>
    </xdr:from>
    <xdr:to>
      <xdr:col>21</xdr:col>
      <xdr:colOff>555627</xdr:colOff>
      <xdr:row>11</xdr:row>
      <xdr:rowOff>181262</xdr:rowOff>
    </xdr:to>
    <xdr:sp macro="" textlink="">
      <xdr:nvSpPr>
        <xdr:cNvPr id="6" name="Rectangle 5">
          <a:extLst>
            <a:ext uri="{FF2B5EF4-FFF2-40B4-BE49-F238E27FC236}">
              <a16:creationId xmlns:a16="http://schemas.microsoft.com/office/drawing/2014/main" id="{6C8755CB-D794-43B0-932F-D0DBFEB0A835}"/>
            </a:ext>
          </a:extLst>
        </xdr:cNvPr>
        <xdr:cNvSpPr/>
      </xdr:nvSpPr>
      <xdr:spPr>
        <a:xfrm>
          <a:off x="10872646" y="21646"/>
          <a:ext cx="3271981" cy="126451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370896</xdr:colOff>
      <xdr:row>6</xdr:row>
      <xdr:rowOff>28864</xdr:rowOff>
    </xdr:from>
    <xdr:to>
      <xdr:col>13</xdr:col>
      <xdr:colOff>822614</xdr:colOff>
      <xdr:row>9</xdr:row>
      <xdr:rowOff>101023</xdr:rowOff>
    </xdr:to>
    <xdr:sp macro="" textlink="">
      <xdr:nvSpPr>
        <xdr:cNvPr id="7" name="Rectangle 6">
          <a:extLst>
            <a:ext uri="{FF2B5EF4-FFF2-40B4-BE49-F238E27FC236}">
              <a16:creationId xmlns:a16="http://schemas.microsoft.com/office/drawing/2014/main" id="{001E661B-3388-4183-94F3-DB32ECBE5C91}"/>
            </a:ext>
          </a:extLst>
        </xdr:cNvPr>
        <xdr:cNvSpPr/>
      </xdr:nvSpPr>
      <xdr:spPr>
        <a:xfrm>
          <a:off x="370896" y="213014"/>
          <a:ext cx="8719418" cy="624609"/>
        </a:xfrm>
        <a:prstGeom prst="rect">
          <a:avLst/>
        </a:prstGeom>
        <a:gradFill flip="none" rotWithShape="1">
          <a:gsLst>
            <a:gs pos="5000">
              <a:schemeClr val="bg1"/>
            </a:gs>
            <a:gs pos="61000">
              <a:schemeClr val="bg1">
                <a:lumMod val="95000"/>
              </a:schemeClr>
            </a:gs>
            <a:gs pos="100000">
              <a:schemeClr val="bg1">
                <a:lumMod val="75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400" b="0">
            <a:solidFill>
              <a:srgbClr val="FF0000"/>
            </a:solidFill>
            <a:effectLst/>
          </a:endParaRPr>
        </a:p>
        <a:p>
          <a:pPr marL="0" indent="0" algn="ctr"/>
          <a:endParaRPr lang="en-NG" sz="1400" b="0">
            <a:solidFill>
              <a:schemeClr val="accent1"/>
            </a:solidFill>
            <a:latin typeface="+mn-lt"/>
            <a:ea typeface="+mn-ea"/>
            <a:cs typeface="+mn-cs"/>
          </a:endParaRPr>
        </a:p>
      </xdr:txBody>
    </xdr:sp>
    <xdr:clientData/>
  </xdr:twoCellAnchor>
  <xdr:twoCellAnchor>
    <xdr:from>
      <xdr:col>0</xdr:col>
      <xdr:colOff>495301</xdr:colOff>
      <xdr:row>11</xdr:row>
      <xdr:rowOff>21647</xdr:rowOff>
    </xdr:from>
    <xdr:to>
      <xdr:col>14</xdr:col>
      <xdr:colOff>438151</xdr:colOff>
      <xdr:row>36</xdr:row>
      <xdr:rowOff>82261</xdr:rowOff>
    </xdr:to>
    <xdr:sp macro="" textlink="">
      <xdr:nvSpPr>
        <xdr:cNvPr id="8" name="Rectangle: Diagonal Corners Rounded 7">
          <a:extLst>
            <a:ext uri="{FF2B5EF4-FFF2-40B4-BE49-F238E27FC236}">
              <a16:creationId xmlns:a16="http://schemas.microsoft.com/office/drawing/2014/main" id="{99176AF2-BDD0-4E5E-8E2A-13D352C12360}"/>
            </a:ext>
          </a:extLst>
        </xdr:cNvPr>
        <xdr:cNvSpPr/>
      </xdr:nvSpPr>
      <xdr:spPr>
        <a:xfrm>
          <a:off x="495301" y="1126547"/>
          <a:ext cx="9264650" cy="4664364"/>
        </a:xfrm>
        <a:prstGeom prst="round2DiagRect">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190500</xdr:colOff>
      <xdr:row>11</xdr:row>
      <xdr:rowOff>114300</xdr:rowOff>
    </xdr:from>
    <xdr:to>
      <xdr:col>14</xdr:col>
      <xdr:colOff>330200</xdr:colOff>
      <xdr:row>35</xdr:row>
      <xdr:rowOff>152400</xdr:rowOff>
    </xdr:to>
    <xdr:sp macro="" textlink="">
      <xdr:nvSpPr>
        <xdr:cNvPr id="9" name="Rectangle: Diagonal Corners Rounded 8">
          <a:extLst>
            <a:ext uri="{FF2B5EF4-FFF2-40B4-BE49-F238E27FC236}">
              <a16:creationId xmlns:a16="http://schemas.microsoft.com/office/drawing/2014/main" id="{5735259B-B171-4F22-9C11-FF01744C32C0}"/>
            </a:ext>
          </a:extLst>
        </xdr:cNvPr>
        <xdr:cNvSpPr/>
      </xdr:nvSpPr>
      <xdr:spPr>
        <a:xfrm>
          <a:off x="3238500" y="1219200"/>
          <a:ext cx="6413500" cy="4457700"/>
        </a:xfrm>
        <a:prstGeom prst="round2DiagRect">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339437</xdr:colOff>
      <xdr:row>13</xdr:row>
      <xdr:rowOff>12700</xdr:rowOff>
    </xdr:from>
    <xdr:to>
      <xdr:col>14</xdr:col>
      <xdr:colOff>244187</xdr:colOff>
      <xdr:row>33</xdr:row>
      <xdr:rowOff>38100</xdr:rowOff>
    </xdr:to>
    <mc:AlternateContent xmlns:mc="http://schemas.openxmlformats.org/markup-compatibility/2006">
      <mc:Choice xmlns:we="http://schemas.microsoft.com/office/webextensions/webextension/2010/11" Requires="we">
        <xdr:graphicFrame macro="">
          <xdr:nvGraphicFramePr>
            <xdr:cNvPr id="10" name="Add-in 9">
              <a:extLst>
                <a:ext uri="{FF2B5EF4-FFF2-40B4-BE49-F238E27FC236}">
                  <a16:creationId xmlns:a16="http://schemas.microsoft.com/office/drawing/2014/main" id="{286FEDBB-15C8-46DC-BCE6-41CAF6F97CFA}"/>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10" name="Add-in 9">
              <a:extLst>
                <a:ext uri="{FF2B5EF4-FFF2-40B4-BE49-F238E27FC236}">
                  <a16:creationId xmlns:a16="http://schemas.microsoft.com/office/drawing/2014/main" id="{286FEDBB-15C8-46DC-BCE6-41CAF6F97CFA}"/>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5</xdr:col>
      <xdr:colOff>285750</xdr:colOff>
      <xdr:row>14</xdr:row>
      <xdr:rowOff>165100</xdr:rowOff>
    </xdr:from>
    <xdr:to>
      <xdr:col>6</xdr:col>
      <xdr:colOff>209550</xdr:colOff>
      <xdr:row>16</xdr:row>
      <xdr:rowOff>69850</xdr:rowOff>
    </xdr:to>
    <xdr:sp macro="" textlink="">
      <xdr:nvSpPr>
        <xdr:cNvPr id="11" name="TextBox 10">
          <a:extLst>
            <a:ext uri="{FF2B5EF4-FFF2-40B4-BE49-F238E27FC236}">
              <a16:creationId xmlns:a16="http://schemas.microsoft.com/office/drawing/2014/main" id="{EF6DA211-AE2D-4339-9B7C-6C4AAF223D2B}"/>
            </a:ext>
          </a:extLst>
        </xdr:cNvPr>
        <xdr:cNvSpPr txBox="1"/>
      </xdr:nvSpPr>
      <xdr:spPr>
        <a:xfrm>
          <a:off x="3333750" y="1822450"/>
          <a:ext cx="53340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tx1">
                  <a:lumMod val="50000"/>
                  <a:lumOff val="50000"/>
                </a:schemeClr>
              </a:solidFill>
            </a:rPr>
            <a:t>Store</a:t>
          </a:r>
          <a:endParaRPr lang="en-NG" sz="1100">
            <a:solidFill>
              <a:schemeClr val="tx1">
                <a:lumMod val="50000"/>
                <a:lumOff val="50000"/>
              </a:schemeClr>
            </a:solidFill>
          </a:endParaRPr>
        </a:p>
      </xdr:txBody>
    </xdr:sp>
    <xdr:clientData/>
  </xdr:twoCellAnchor>
  <xdr:twoCellAnchor editAs="oneCell">
    <xdr:from>
      <xdr:col>1</xdr:col>
      <xdr:colOff>146050</xdr:colOff>
      <xdr:row>13</xdr:row>
      <xdr:rowOff>95250</xdr:rowOff>
    </xdr:from>
    <xdr:to>
      <xdr:col>5</xdr:col>
      <xdr:colOff>6350</xdr:colOff>
      <xdr:row>26</xdr:row>
      <xdr:rowOff>6350</xdr:rowOff>
    </xdr:to>
    <mc:AlternateContent xmlns:mc="http://schemas.openxmlformats.org/markup-compatibility/2006" xmlns:a14="http://schemas.microsoft.com/office/drawing/2010/main">
      <mc:Choice Requires="a14">
        <xdr:graphicFrame macro="">
          <xdr:nvGraphicFramePr>
            <xdr:cNvPr id="12" name="Month Name 2">
              <a:extLst>
                <a:ext uri="{FF2B5EF4-FFF2-40B4-BE49-F238E27FC236}">
                  <a16:creationId xmlns:a16="http://schemas.microsoft.com/office/drawing/2014/main" id="{59FC7738-078C-436C-9867-33AC26EBE17F}"/>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752186" y="1596159"/>
              <a:ext cx="2284846" cy="235007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44</xdr:row>
      <xdr:rowOff>95250</xdr:rowOff>
    </xdr:from>
    <xdr:to>
      <xdr:col>0</xdr:col>
      <xdr:colOff>304800</xdr:colOff>
      <xdr:row>48</xdr:row>
      <xdr:rowOff>120650</xdr:rowOff>
    </xdr:to>
    <mc:AlternateContent xmlns:mc="http://schemas.openxmlformats.org/markup-compatibility/2006">
      <mc:Choice xmlns:we="http://schemas.microsoft.com/office/webextensions/webextension/2010/11" Requires="we">
        <xdr:graphicFrame macro="">
          <xdr:nvGraphicFramePr>
            <xdr:cNvPr id="13" name="Add-in 12">
              <a:extLst>
                <a:ext uri="{FF2B5EF4-FFF2-40B4-BE49-F238E27FC236}">
                  <a16:creationId xmlns:a16="http://schemas.microsoft.com/office/drawing/2014/main" id="{5D172585-4805-4BD9-B598-AAA291EA5601}"/>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3"/>
            </a:graphicData>
          </a:graphic>
        </xdr:graphicFrame>
      </mc:Choice>
      <mc:Fallback>
        <xdr:pic>
          <xdr:nvPicPr>
            <xdr:cNvPr id="13" name="Add-in 12">
              <a:extLst>
                <a:ext uri="{FF2B5EF4-FFF2-40B4-BE49-F238E27FC236}">
                  <a16:creationId xmlns:a16="http://schemas.microsoft.com/office/drawing/2014/main" id="{5D172585-4805-4BD9-B598-AAA291EA5601}"/>
                </a:ext>
              </a:extLst>
            </xdr:cNvPr>
            <xdr:cNvPicPr/>
          </xdr:nvPicPr>
          <xdr:blipFill>
            <a:blip xmlns:r="http://schemas.openxmlformats.org/officeDocument/2006/relationships" r:embed="rId4"/>
            <a:stretch>
              <a:fillRect/>
            </a:stretch>
          </xdr:blipFill>
          <xdr:spPr>
            <a:prstGeom prst="rect">
              <a:avLst/>
            </a:prstGeom>
          </xdr:spPr>
        </xdr:pic>
      </mc:Fallback>
    </mc:AlternateContent>
    <xdr:clientData/>
  </xdr:twoCellAnchor>
  <xdr:twoCellAnchor>
    <xdr:from>
      <xdr:col>1</xdr:col>
      <xdr:colOff>127000</xdr:colOff>
      <xdr:row>28</xdr:row>
      <xdr:rowOff>88900</xdr:rowOff>
    </xdr:from>
    <xdr:to>
      <xdr:col>5</xdr:col>
      <xdr:colOff>12700</xdr:colOff>
      <xdr:row>30</xdr:row>
      <xdr:rowOff>63500</xdr:rowOff>
    </xdr:to>
    <xdr:sp macro="" textlink="">
      <xdr:nvSpPr>
        <xdr:cNvPr id="14" name="Rectangle: Diagonal Corners Rounded 13">
          <a:extLst>
            <a:ext uri="{FF2B5EF4-FFF2-40B4-BE49-F238E27FC236}">
              <a16:creationId xmlns:a16="http://schemas.microsoft.com/office/drawing/2014/main" id="{F62C0AB1-7E2E-4495-89EC-89B4F6E8574B}"/>
            </a:ext>
          </a:extLst>
        </xdr:cNvPr>
        <xdr:cNvSpPr/>
      </xdr:nvSpPr>
      <xdr:spPr>
        <a:xfrm>
          <a:off x="736600" y="4324350"/>
          <a:ext cx="2324100" cy="342900"/>
        </a:xfrm>
        <a:prstGeom prst="round2DiagRect">
          <a:avLst>
            <a:gd name="adj1" fmla="val 50000"/>
            <a:gd name="adj2"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173181</xdr:colOff>
      <xdr:row>33</xdr:row>
      <xdr:rowOff>38388</xdr:rowOff>
    </xdr:from>
    <xdr:to>
      <xdr:col>13</xdr:col>
      <xdr:colOff>923637</xdr:colOff>
      <xdr:row>35</xdr:row>
      <xdr:rowOff>63500</xdr:rowOff>
    </xdr:to>
    <xdr:sp macro="" textlink="">
      <xdr:nvSpPr>
        <xdr:cNvPr id="15" name="Rectangle: Diagonal Corners Rounded 14">
          <a:extLst>
            <a:ext uri="{FF2B5EF4-FFF2-40B4-BE49-F238E27FC236}">
              <a16:creationId xmlns:a16="http://schemas.microsoft.com/office/drawing/2014/main" id="{A06F37C8-57F6-4CE7-93F8-5C4102A9BD4E}"/>
            </a:ext>
          </a:extLst>
        </xdr:cNvPr>
        <xdr:cNvSpPr/>
      </xdr:nvSpPr>
      <xdr:spPr>
        <a:xfrm>
          <a:off x="7831281" y="5194588"/>
          <a:ext cx="1360056" cy="393412"/>
        </a:xfrm>
        <a:prstGeom prst="round2DiagRect">
          <a:avLst>
            <a:gd name="adj1" fmla="val 50000"/>
            <a:gd name="adj2"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Walter Obrifor</a:t>
          </a:r>
          <a:endParaRPr lang="en-NG" sz="1400">
            <a:solidFill>
              <a:sysClr val="windowText" lastClr="000000"/>
            </a:solidFill>
          </a:endParaRPr>
        </a:p>
      </xdr:txBody>
    </xdr:sp>
    <xdr:clientData/>
  </xdr:twoCellAnchor>
  <xdr:twoCellAnchor>
    <xdr:from>
      <xdr:col>1</xdr:col>
      <xdr:colOff>107950</xdr:colOff>
      <xdr:row>31</xdr:row>
      <xdr:rowOff>6350</xdr:rowOff>
    </xdr:from>
    <xdr:to>
      <xdr:col>4</xdr:col>
      <xdr:colOff>603250</xdr:colOff>
      <xdr:row>32</xdr:row>
      <xdr:rowOff>165100</xdr:rowOff>
    </xdr:to>
    <xdr:sp macro="" textlink="">
      <xdr:nvSpPr>
        <xdr:cNvPr id="16" name="Rectangle: Diagonal Corners Rounded 15">
          <a:extLst>
            <a:ext uri="{FF2B5EF4-FFF2-40B4-BE49-F238E27FC236}">
              <a16:creationId xmlns:a16="http://schemas.microsoft.com/office/drawing/2014/main" id="{9DB081AC-BB0C-47B8-8DE5-522D26C6449B}"/>
            </a:ext>
          </a:extLst>
        </xdr:cNvPr>
        <xdr:cNvSpPr/>
      </xdr:nvSpPr>
      <xdr:spPr>
        <a:xfrm>
          <a:off x="717550" y="4794250"/>
          <a:ext cx="2324100" cy="342900"/>
        </a:xfrm>
        <a:prstGeom prst="round2DiagRect">
          <a:avLst>
            <a:gd name="adj1" fmla="val 50000"/>
            <a:gd name="adj2"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120650</xdr:colOff>
      <xdr:row>33</xdr:row>
      <xdr:rowOff>95250</xdr:rowOff>
    </xdr:from>
    <xdr:to>
      <xdr:col>5</xdr:col>
      <xdr:colOff>6350</xdr:colOff>
      <xdr:row>35</xdr:row>
      <xdr:rowOff>69850</xdr:rowOff>
    </xdr:to>
    <xdr:sp macro="" textlink="">
      <xdr:nvSpPr>
        <xdr:cNvPr id="17" name="Rectangle: Diagonal Corners Rounded 16">
          <a:extLst>
            <a:ext uri="{FF2B5EF4-FFF2-40B4-BE49-F238E27FC236}">
              <a16:creationId xmlns:a16="http://schemas.microsoft.com/office/drawing/2014/main" id="{4C2A2130-FFE5-440E-9E54-CD789A432E2C}"/>
            </a:ext>
          </a:extLst>
        </xdr:cNvPr>
        <xdr:cNvSpPr/>
      </xdr:nvSpPr>
      <xdr:spPr>
        <a:xfrm>
          <a:off x="730250" y="5251450"/>
          <a:ext cx="2324100" cy="342900"/>
        </a:xfrm>
        <a:prstGeom prst="round2DiagRect">
          <a:avLst>
            <a:gd name="adj1" fmla="val 50000"/>
            <a:gd name="adj2"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273050</xdr:colOff>
      <xdr:row>28</xdr:row>
      <xdr:rowOff>165100</xdr:rowOff>
    </xdr:from>
    <xdr:to>
      <xdr:col>1</xdr:col>
      <xdr:colOff>412750</xdr:colOff>
      <xdr:row>29</xdr:row>
      <xdr:rowOff>171450</xdr:rowOff>
    </xdr:to>
    <xdr:sp macro="" textlink="">
      <xdr:nvSpPr>
        <xdr:cNvPr id="18" name="Oval 17">
          <a:extLst>
            <a:ext uri="{FF2B5EF4-FFF2-40B4-BE49-F238E27FC236}">
              <a16:creationId xmlns:a16="http://schemas.microsoft.com/office/drawing/2014/main" id="{678C288D-F387-49D7-BCB0-B3E820437C7C}"/>
            </a:ext>
          </a:extLst>
        </xdr:cNvPr>
        <xdr:cNvSpPr/>
      </xdr:nvSpPr>
      <xdr:spPr>
        <a:xfrm>
          <a:off x="882650" y="4400550"/>
          <a:ext cx="139700" cy="190500"/>
        </a:xfrm>
        <a:prstGeom prst="ellipse">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285750</xdr:colOff>
      <xdr:row>31</xdr:row>
      <xdr:rowOff>95250</xdr:rowOff>
    </xdr:from>
    <xdr:to>
      <xdr:col>1</xdr:col>
      <xdr:colOff>425450</xdr:colOff>
      <xdr:row>32</xdr:row>
      <xdr:rowOff>101600</xdr:rowOff>
    </xdr:to>
    <xdr:sp macro="" textlink="">
      <xdr:nvSpPr>
        <xdr:cNvPr id="19" name="Oval 18">
          <a:extLst>
            <a:ext uri="{FF2B5EF4-FFF2-40B4-BE49-F238E27FC236}">
              <a16:creationId xmlns:a16="http://schemas.microsoft.com/office/drawing/2014/main" id="{956EEE20-A6C7-4A6C-9A28-61DCE97A2A9F}"/>
            </a:ext>
          </a:extLst>
        </xdr:cNvPr>
        <xdr:cNvSpPr/>
      </xdr:nvSpPr>
      <xdr:spPr>
        <a:xfrm>
          <a:off x="895350" y="4883150"/>
          <a:ext cx="139700" cy="190500"/>
        </a:xfrm>
        <a:prstGeom prst="ellipse">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273050</xdr:colOff>
      <xdr:row>34</xdr:row>
      <xdr:rowOff>0</xdr:rowOff>
    </xdr:from>
    <xdr:to>
      <xdr:col>1</xdr:col>
      <xdr:colOff>412750</xdr:colOff>
      <xdr:row>35</xdr:row>
      <xdr:rowOff>6350</xdr:rowOff>
    </xdr:to>
    <xdr:sp macro="" textlink="">
      <xdr:nvSpPr>
        <xdr:cNvPr id="20" name="Oval 19">
          <a:extLst>
            <a:ext uri="{FF2B5EF4-FFF2-40B4-BE49-F238E27FC236}">
              <a16:creationId xmlns:a16="http://schemas.microsoft.com/office/drawing/2014/main" id="{E111C283-0471-4C7F-A44A-3D461D587456}"/>
            </a:ext>
          </a:extLst>
        </xdr:cNvPr>
        <xdr:cNvSpPr/>
      </xdr:nvSpPr>
      <xdr:spPr>
        <a:xfrm>
          <a:off x="882650" y="5340350"/>
          <a:ext cx="139700" cy="190500"/>
        </a:xfrm>
        <a:prstGeom prst="ellipse">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444500</xdr:colOff>
      <xdr:row>28</xdr:row>
      <xdr:rowOff>114300</xdr:rowOff>
    </xdr:from>
    <xdr:to>
      <xdr:col>4</xdr:col>
      <xdr:colOff>273050</xdr:colOff>
      <xdr:row>30</xdr:row>
      <xdr:rowOff>19050</xdr:rowOff>
    </xdr:to>
    <xdr:sp macro="" textlink="">
      <xdr:nvSpPr>
        <xdr:cNvPr id="21" name="TextBox 20">
          <a:extLst>
            <a:ext uri="{FF2B5EF4-FFF2-40B4-BE49-F238E27FC236}">
              <a16:creationId xmlns:a16="http://schemas.microsoft.com/office/drawing/2014/main" id="{1431B23E-8473-4EDE-A3C8-38EA3438318D}"/>
            </a:ext>
          </a:extLst>
        </xdr:cNvPr>
        <xdr:cNvSpPr txBox="1"/>
      </xdr:nvSpPr>
      <xdr:spPr>
        <a:xfrm>
          <a:off x="1054100" y="4349750"/>
          <a:ext cx="165735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tx1">
                  <a:lumMod val="50000"/>
                  <a:lumOff val="50000"/>
                </a:schemeClr>
              </a:solidFill>
            </a:rPr>
            <a:t>Total</a:t>
          </a:r>
          <a:r>
            <a:rPr lang="en-GB" sz="1100" baseline="0">
              <a:solidFill>
                <a:schemeClr val="tx1">
                  <a:lumMod val="50000"/>
                  <a:lumOff val="50000"/>
                </a:schemeClr>
              </a:solidFill>
            </a:rPr>
            <a:t> Revenue</a:t>
          </a:r>
          <a:endParaRPr lang="en-NG" sz="1100">
            <a:solidFill>
              <a:schemeClr val="tx1">
                <a:lumMod val="50000"/>
                <a:lumOff val="50000"/>
              </a:schemeClr>
            </a:solidFill>
          </a:endParaRPr>
        </a:p>
      </xdr:txBody>
    </xdr:sp>
    <xdr:clientData/>
  </xdr:twoCellAnchor>
  <xdr:twoCellAnchor>
    <xdr:from>
      <xdr:col>1</xdr:col>
      <xdr:colOff>463550</xdr:colOff>
      <xdr:row>31</xdr:row>
      <xdr:rowOff>31750</xdr:rowOff>
    </xdr:from>
    <xdr:to>
      <xdr:col>4</xdr:col>
      <xdr:colOff>292100</xdr:colOff>
      <xdr:row>32</xdr:row>
      <xdr:rowOff>120650</xdr:rowOff>
    </xdr:to>
    <xdr:sp macro="" textlink="">
      <xdr:nvSpPr>
        <xdr:cNvPr id="22" name="TextBox 21">
          <a:extLst>
            <a:ext uri="{FF2B5EF4-FFF2-40B4-BE49-F238E27FC236}">
              <a16:creationId xmlns:a16="http://schemas.microsoft.com/office/drawing/2014/main" id="{A8DBB817-4062-40F4-80C3-62AA99576CAC}"/>
            </a:ext>
          </a:extLst>
        </xdr:cNvPr>
        <xdr:cNvSpPr txBox="1"/>
      </xdr:nvSpPr>
      <xdr:spPr>
        <a:xfrm>
          <a:off x="1073150" y="4819650"/>
          <a:ext cx="165735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tx1">
                  <a:lumMod val="50000"/>
                  <a:lumOff val="50000"/>
                </a:schemeClr>
              </a:solidFill>
            </a:rPr>
            <a:t>Total</a:t>
          </a:r>
          <a:r>
            <a:rPr lang="en-GB" sz="1100" baseline="0">
              <a:solidFill>
                <a:schemeClr val="tx1">
                  <a:lumMod val="50000"/>
                  <a:lumOff val="50000"/>
                </a:schemeClr>
              </a:solidFill>
            </a:rPr>
            <a:t> Target</a:t>
          </a:r>
        </a:p>
        <a:p>
          <a:endParaRPr lang="en-NG" sz="1100">
            <a:solidFill>
              <a:schemeClr val="tx1">
                <a:lumMod val="50000"/>
                <a:lumOff val="50000"/>
              </a:schemeClr>
            </a:solidFill>
          </a:endParaRPr>
        </a:p>
      </xdr:txBody>
    </xdr:sp>
    <xdr:clientData/>
  </xdr:twoCellAnchor>
  <xdr:twoCellAnchor>
    <xdr:from>
      <xdr:col>1</xdr:col>
      <xdr:colOff>469900</xdr:colOff>
      <xdr:row>33</xdr:row>
      <xdr:rowOff>146050</xdr:rowOff>
    </xdr:from>
    <xdr:to>
      <xdr:col>4</xdr:col>
      <xdr:colOff>298450</xdr:colOff>
      <xdr:row>35</xdr:row>
      <xdr:rowOff>50800</xdr:rowOff>
    </xdr:to>
    <xdr:sp macro="" textlink="">
      <xdr:nvSpPr>
        <xdr:cNvPr id="23" name="TextBox 22">
          <a:extLst>
            <a:ext uri="{FF2B5EF4-FFF2-40B4-BE49-F238E27FC236}">
              <a16:creationId xmlns:a16="http://schemas.microsoft.com/office/drawing/2014/main" id="{FFBAADEF-D89D-4B83-AEC9-2559B07B1024}"/>
            </a:ext>
          </a:extLst>
        </xdr:cNvPr>
        <xdr:cNvSpPr txBox="1"/>
      </xdr:nvSpPr>
      <xdr:spPr>
        <a:xfrm>
          <a:off x="1079500" y="5302250"/>
          <a:ext cx="165735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0">
              <a:solidFill>
                <a:schemeClr val="tx1">
                  <a:lumMod val="50000"/>
                  <a:lumOff val="50000"/>
                </a:schemeClr>
              </a:solidFill>
            </a:rPr>
            <a:t>Varience %</a:t>
          </a:r>
        </a:p>
        <a:p>
          <a:endParaRPr lang="en-GB" sz="1100" baseline="0">
            <a:solidFill>
              <a:schemeClr val="tx1">
                <a:lumMod val="50000"/>
                <a:lumOff val="50000"/>
              </a:schemeClr>
            </a:solidFill>
          </a:endParaRPr>
        </a:p>
        <a:p>
          <a:endParaRPr lang="en-NG" sz="1100">
            <a:solidFill>
              <a:schemeClr val="tx1">
                <a:lumMod val="50000"/>
                <a:lumOff val="50000"/>
              </a:schemeClr>
            </a:solidFill>
          </a:endParaRPr>
        </a:p>
      </xdr:txBody>
    </xdr:sp>
    <xdr:clientData/>
  </xdr:twoCellAnchor>
  <xdr:twoCellAnchor>
    <xdr:from>
      <xdr:col>3</xdr:col>
      <xdr:colOff>165100</xdr:colOff>
      <xdr:row>28</xdr:row>
      <xdr:rowOff>127000</xdr:rowOff>
    </xdr:from>
    <xdr:to>
      <xdr:col>4</xdr:col>
      <xdr:colOff>495300</xdr:colOff>
      <xdr:row>30</xdr:row>
      <xdr:rowOff>31750</xdr:rowOff>
    </xdr:to>
    <xdr:sp macro="" textlink="'Analysis 01'!B4">
      <xdr:nvSpPr>
        <xdr:cNvPr id="24" name="TextBox 23">
          <a:extLst>
            <a:ext uri="{FF2B5EF4-FFF2-40B4-BE49-F238E27FC236}">
              <a16:creationId xmlns:a16="http://schemas.microsoft.com/office/drawing/2014/main" id="{934D1688-57E1-4404-ACA9-96A5D100ACA8}"/>
            </a:ext>
          </a:extLst>
        </xdr:cNvPr>
        <xdr:cNvSpPr txBox="1"/>
      </xdr:nvSpPr>
      <xdr:spPr>
        <a:xfrm>
          <a:off x="1993900" y="4362450"/>
          <a:ext cx="93980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8BCA25-19E5-44E0-9E85-2282B8C06AD4}" type="TxLink">
            <a:rPr lang="en-US" sz="1400" b="0" i="0" u="none" strike="noStrike">
              <a:solidFill>
                <a:schemeClr val="tx1">
                  <a:lumMod val="75000"/>
                  <a:lumOff val="25000"/>
                </a:schemeClr>
              </a:solidFill>
              <a:latin typeface="Aptos Narrow"/>
            </a:rPr>
            <a:pPr algn="ctr"/>
            <a:t>$441.2k</a:t>
          </a:fld>
          <a:endParaRPr lang="en-NG" sz="1400">
            <a:solidFill>
              <a:schemeClr val="tx1">
                <a:lumMod val="75000"/>
                <a:lumOff val="25000"/>
              </a:schemeClr>
            </a:solidFill>
          </a:endParaRPr>
        </a:p>
      </xdr:txBody>
    </xdr:sp>
    <xdr:clientData/>
  </xdr:twoCellAnchor>
  <xdr:twoCellAnchor>
    <xdr:from>
      <xdr:col>3</xdr:col>
      <xdr:colOff>165100</xdr:colOff>
      <xdr:row>31</xdr:row>
      <xdr:rowOff>38100</xdr:rowOff>
    </xdr:from>
    <xdr:to>
      <xdr:col>4</xdr:col>
      <xdr:colOff>495300</xdr:colOff>
      <xdr:row>32</xdr:row>
      <xdr:rowOff>127000</xdr:rowOff>
    </xdr:to>
    <xdr:sp macro="" textlink="'Analysis 01'!L4">
      <xdr:nvSpPr>
        <xdr:cNvPr id="25" name="TextBox 24">
          <a:extLst>
            <a:ext uri="{FF2B5EF4-FFF2-40B4-BE49-F238E27FC236}">
              <a16:creationId xmlns:a16="http://schemas.microsoft.com/office/drawing/2014/main" id="{8A144361-FF30-4650-9807-4DFB13DA6DEB}"/>
            </a:ext>
          </a:extLst>
        </xdr:cNvPr>
        <xdr:cNvSpPr txBox="1"/>
      </xdr:nvSpPr>
      <xdr:spPr>
        <a:xfrm>
          <a:off x="1993900" y="4826000"/>
          <a:ext cx="93980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53D284-D3A1-45BE-B9DF-7BD6FA7A240D}" type="TxLink">
            <a:rPr lang="en-US" sz="1400" b="0" i="0" u="none" strike="noStrike">
              <a:solidFill>
                <a:schemeClr val="tx1">
                  <a:lumMod val="75000"/>
                  <a:lumOff val="25000"/>
                </a:schemeClr>
              </a:solidFill>
              <a:latin typeface="Aptos Narrow"/>
            </a:rPr>
            <a:pPr algn="ctr"/>
            <a:t>$456.8k</a:t>
          </a:fld>
          <a:endParaRPr lang="en-NG" sz="1400">
            <a:solidFill>
              <a:schemeClr val="tx1">
                <a:lumMod val="75000"/>
                <a:lumOff val="25000"/>
              </a:schemeClr>
            </a:solidFill>
          </a:endParaRPr>
        </a:p>
      </xdr:txBody>
    </xdr:sp>
    <xdr:clientData/>
  </xdr:twoCellAnchor>
  <xdr:twoCellAnchor>
    <xdr:from>
      <xdr:col>3</xdr:col>
      <xdr:colOff>152400</xdr:colOff>
      <xdr:row>33</xdr:row>
      <xdr:rowOff>146050</xdr:rowOff>
    </xdr:from>
    <xdr:to>
      <xdr:col>4</xdr:col>
      <xdr:colOff>482600</xdr:colOff>
      <xdr:row>35</xdr:row>
      <xdr:rowOff>50800</xdr:rowOff>
    </xdr:to>
    <xdr:sp macro="" textlink="">
      <xdr:nvSpPr>
        <xdr:cNvPr id="26" name="TextBox 25">
          <a:extLst>
            <a:ext uri="{FF2B5EF4-FFF2-40B4-BE49-F238E27FC236}">
              <a16:creationId xmlns:a16="http://schemas.microsoft.com/office/drawing/2014/main" id="{1872E1C1-140C-42AB-B2BA-AA9A7782239E}"/>
            </a:ext>
          </a:extLst>
        </xdr:cNvPr>
        <xdr:cNvSpPr txBox="1"/>
      </xdr:nvSpPr>
      <xdr:spPr>
        <a:xfrm>
          <a:off x="1981200" y="5302250"/>
          <a:ext cx="939800" cy="2730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solidFill>
              <a:schemeClr val="tx1">
                <a:lumMod val="50000"/>
                <a:lumOff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171450</xdr:colOff>
          <xdr:row>33</xdr:row>
          <xdr:rowOff>165100</xdr:rowOff>
        </xdr:from>
        <xdr:to>
          <xdr:col>4</xdr:col>
          <xdr:colOff>438150</xdr:colOff>
          <xdr:row>34</xdr:row>
          <xdr:rowOff>165100</xdr:rowOff>
        </xdr:to>
        <xdr:pic>
          <xdr:nvPicPr>
            <xdr:cNvPr id="27" name="Picture 26">
              <a:extLst>
                <a:ext uri="{FF2B5EF4-FFF2-40B4-BE49-F238E27FC236}">
                  <a16:creationId xmlns:a16="http://schemas.microsoft.com/office/drawing/2014/main" id="{72425306-4923-4DBB-AD70-7B23D7F782A0}"/>
                </a:ext>
              </a:extLst>
            </xdr:cNvPr>
            <xdr:cNvPicPr>
              <a:picLocks noChangeAspect="1" noChangeArrowheads="1"/>
              <a:extLst>
                <a:ext uri="{84589F7E-364E-4C9E-8A38-B11213B215E9}">
                  <a14:cameraTool cellRange="'Analysis 01'!$Y$13" spid="_x0000_s4867"/>
                </a:ext>
              </a:extLst>
            </xdr:cNvPicPr>
          </xdr:nvPicPr>
          <xdr:blipFill>
            <a:blip xmlns:r="http://schemas.openxmlformats.org/officeDocument/2006/relationships" r:embed="rId5"/>
            <a:srcRect/>
            <a:stretch>
              <a:fillRect/>
            </a:stretch>
          </xdr:blipFill>
          <xdr:spPr bwMode="auto">
            <a:xfrm>
              <a:off x="2000250" y="5321300"/>
              <a:ext cx="876300" cy="1841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209839</xdr:colOff>
      <xdr:row>9</xdr:row>
      <xdr:rowOff>166831</xdr:rowOff>
    </xdr:from>
    <xdr:to>
      <xdr:col>23</xdr:col>
      <xdr:colOff>433821</xdr:colOff>
      <xdr:row>16</xdr:row>
      <xdr:rowOff>145184</xdr:rowOff>
    </xdr:to>
    <xdr:sp macro="" textlink="">
      <xdr:nvSpPr>
        <xdr:cNvPr id="28" name="Rectangle 27">
          <a:extLst>
            <a:ext uri="{FF2B5EF4-FFF2-40B4-BE49-F238E27FC236}">
              <a16:creationId xmlns:a16="http://schemas.microsoft.com/office/drawing/2014/main" id="{1744FA5C-A688-4A60-B86C-CDE5E71EC370}"/>
            </a:ext>
          </a:extLst>
        </xdr:cNvPr>
        <xdr:cNvSpPr/>
      </xdr:nvSpPr>
      <xdr:spPr>
        <a:xfrm>
          <a:off x="11970039" y="903431"/>
          <a:ext cx="3271982" cy="1267403"/>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17</xdr:col>
      <xdr:colOff>80821</xdr:colOff>
      <xdr:row>27</xdr:row>
      <xdr:rowOff>182128</xdr:rowOff>
    </xdr:from>
    <xdr:to>
      <xdr:col>22</xdr:col>
      <xdr:colOff>304802</xdr:colOff>
      <xdr:row>37</xdr:row>
      <xdr:rowOff>144318</xdr:rowOff>
    </xdr:to>
    <xdr:sp macro="" textlink="">
      <xdr:nvSpPr>
        <xdr:cNvPr id="29" name="Rectangle 28">
          <a:extLst>
            <a:ext uri="{FF2B5EF4-FFF2-40B4-BE49-F238E27FC236}">
              <a16:creationId xmlns:a16="http://schemas.microsoft.com/office/drawing/2014/main" id="{CBC383BB-F5FB-4EB1-93D5-B14029276726}"/>
            </a:ext>
          </a:extLst>
        </xdr:cNvPr>
        <xdr:cNvSpPr/>
      </xdr:nvSpPr>
      <xdr:spPr>
        <a:xfrm>
          <a:off x="11231421" y="4233428"/>
          <a:ext cx="3271981" cy="180369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3</xdr:col>
          <xdr:colOff>165966</xdr:colOff>
          <xdr:row>33</xdr:row>
          <xdr:rowOff>129885</xdr:rowOff>
        </xdr:from>
        <xdr:to>
          <xdr:col>4</xdr:col>
          <xdr:colOff>436130</xdr:colOff>
          <xdr:row>34</xdr:row>
          <xdr:rowOff>177222</xdr:rowOff>
        </xdr:to>
        <xdr:pic>
          <xdr:nvPicPr>
            <xdr:cNvPr id="30" name="Picture 29">
              <a:extLst>
                <a:ext uri="{FF2B5EF4-FFF2-40B4-BE49-F238E27FC236}">
                  <a16:creationId xmlns:a16="http://schemas.microsoft.com/office/drawing/2014/main" id="{156558E9-3650-4B11-877E-F902D3A64F9C}"/>
                </a:ext>
              </a:extLst>
            </xdr:cNvPr>
            <xdr:cNvPicPr>
              <a:picLocks noChangeAspect="1" noChangeArrowheads="1"/>
              <a:extLst>
                <a:ext uri="{84589F7E-364E-4C9E-8A38-B11213B215E9}">
                  <a14:cameraTool cellRange="'Analysis 01'!$Y$8" spid="_x0000_s4868"/>
                </a:ext>
              </a:extLst>
            </xdr:cNvPicPr>
          </xdr:nvPicPr>
          <xdr:blipFill>
            <a:blip xmlns:r="http://schemas.openxmlformats.org/officeDocument/2006/relationships" r:embed="rId6"/>
            <a:srcRect/>
            <a:stretch>
              <a:fillRect/>
            </a:stretch>
          </xdr:blipFill>
          <xdr:spPr bwMode="auto">
            <a:xfrm>
              <a:off x="1984375" y="5383067"/>
              <a:ext cx="876300" cy="23495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0</xdr:col>
      <xdr:colOff>519546</xdr:colOff>
      <xdr:row>6</xdr:row>
      <xdr:rowOff>165967</xdr:rowOff>
    </xdr:from>
    <xdr:ext cx="2583296" cy="374077"/>
    <xdr:sp macro="" textlink="">
      <xdr:nvSpPr>
        <xdr:cNvPr id="31" name="TextBox 30">
          <a:extLst>
            <a:ext uri="{FF2B5EF4-FFF2-40B4-BE49-F238E27FC236}">
              <a16:creationId xmlns:a16="http://schemas.microsoft.com/office/drawing/2014/main" id="{605D20CA-44D6-429A-A592-8F3D55DE40CB}"/>
            </a:ext>
          </a:extLst>
        </xdr:cNvPr>
        <xdr:cNvSpPr txBox="1"/>
      </xdr:nvSpPr>
      <xdr:spPr>
        <a:xfrm>
          <a:off x="519546" y="350117"/>
          <a:ext cx="258329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ln>
                <a:solidFill>
                  <a:schemeClr val="accent1"/>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rPr>
            <a:t>A2Z Business </a:t>
          </a:r>
          <a:r>
            <a:rPr lang="en-GB" sz="1800">
              <a:ln w="0">
                <a:solidFill>
                  <a:schemeClr val="accent5">
                    <a:lumMod val="75000"/>
                  </a:schemeClr>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rPr>
            <a:t>Dashboard</a:t>
          </a:r>
          <a:endParaRPr lang="en-NG" sz="1800">
            <a:ln w="0">
              <a:solidFill>
                <a:schemeClr val="accent5">
                  <a:lumMod val="75000"/>
                </a:schemeClr>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endParaRPr>
        </a:p>
      </xdr:txBody>
    </xdr:sp>
    <xdr:clientData/>
  </xdr:oneCellAnchor>
  <xdr:twoCellAnchor>
    <xdr:from>
      <xdr:col>5</xdr:col>
      <xdr:colOff>317500</xdr:colOff>
      <xdr:row>7</xdr:row>
      <xdr:rowOff>14432</xdr:rowOff>
    </xdr:from>
    <xdr:to>
      <xdr:col>6</xdr:col>
      <xdr:colOff>808182</xdr:colOff>
      <xdr:row>8</xdr:row>
      <xdr:rowOff>137102</xdr:rowOff>
    </xdr:to>
    <xdr:sp macro="" textlink="">
      <xdr:nvSpPr>
        <xdr:cNvPr id="32" name="Rectangle: Diagonal Corners Rounded 31">
          <a:extLst>
            <a:ext uri="{FF2B5EF4-FFF2-40B4-BE49-F238E27FC236}">
              <a16:creationId xmlns:a16="http://schemas.microsoft.com/office/drawing/2014/main" id="{B1C89BF4-8C42-49EC-AAF4-5DD233FA704C}"/>
            </a:ext>
          </a:extLst>
        </xdr:cNvPr>
        <xdr:cNvSpPr/>
      </xdr:nvSpPr>
      <xdr:spPr>
        <a:xfrm>
          <a:off x="3365500" y="382732"/>
          <a:ext cx="1100282" cy="306820"/>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TimeFrame</a:t>
          </a:r>
          <a:endParaRPr lang="en-NG" sz="1400">
            <a:solidFill>
              <a:sysClr val="windowText" lastClr="000000"/>
            </a:solidFill>
          </a:endParaRPr>
        </a:p>
      </xdr:txBody>
    </xdr:sp>
    <xdr:clientData/>
  </xdr:twoCellAnchor>
  <xdr:twoCellAnchor>
    <xdr:from>
      <xdr:col>6</xdr:col>
      <xdr:colOff>924502</xdr:colOff>
      <xdr:row>7</xdr:row>
      <xdr:rowOff>866</xdr:rowOff>
    </xdr:from>
    <xdr:to>
      <xdr:col>8</xdr:col>
      <xdr:colOff>462683</xdr:colOff>
      <xdr:row>8</xdr:row>
      <xdr:rowOff>123536</xdr:rowOff>
    </xdr:to>
    <xdr:sp macro="" textlink="">
      <xdr:nvSpPr>
        <xdr:cNvPr id="33" name="Rectangle: Diagonal Corners Rounded 32">
          <a:extLst>
            <a:ext uri="{FF2B5EF4-FFF2-40B4-BE49-F238E27FC236}">
              <a16:creationId xmlns:a16="http://schemas.microsoft.com/office/drawing/2014/main" id="{99DE393A-DD61-411D-BC7B-B8F351CF89AA}"/>
            </a:ext>
          </a:extLst>
        </xdr:cNvPr>
        <xdr:cNvSpPr/>
      </xdr:nvSpPr>
      <xdr:spPr>
        <a:xfrm>
          <a:off x="4582102" y="369166"/>
          <a:ext cx="1100281" cy="306820"/>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Store</a:t>
          </a:r>
          <a:endParaRPr lang="en-NG" sz="1400">
            <a:solidFill>
              <a:sysClr val="windowText" lastClr="000000"/>
            </a:solidFill>
          </a:endParaRPr>
        </a:p>
      </xdr:txBody>
    </xdr:sp>
    <xdr:clientData/>
  </xdr:twoCellAnchor>
  <xdr:twoCellAnchor>
    <xdr:from>
      <xdr:col>8</xdr:col>
      <xdr:colOff>600651</xdr:colOff>
      <xdr:row>6</xdr:row>
      <xdr:rowOff>167697</xdr:rowOff>
    </xdr:from>
    <xdr:to>
      <xdr:col>10</xdr:col>
      <xdr:colOff>485197</xdr:colOff>
      <xdr:row>8</xdr:row>
      <xdr:rowOff>102754</xdr:rowOff>
    </xdr:to>
    <xdr:sp macro="" textlink="">
      <xdr:nvSpPr>
        <xdr:cNvPr id="34" name="Rectangle: Diagonal Corners Rounded 33">
          <a:extLst>
            <a:ext uri="{FF2B5EF4-FFF2-40B4-BE49-F238E27FC236}">
              <a16:creationId xmlns:a16="http://schemas.microsoft.com/office/drawing/2014/main" id="{C3B043B5-FED4-4142-90DC-50DB7B7E24E3}"/>
            </a:ext>
          </a:extLst>
        </xdr:cNvPr>
        <xdr:cNvSpPr/>
      </xdr:nvSpPr>
      <xdr:spPr>
        <a:xfrm>
          <a:off x="5820351" y="351847"/>
          <a:ext cx="1103746" cy="303357"/>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Profit</a:t>
          </a:r>
          <a:r>
            <a:rPr lang="en-GB" sz="1400" baseline="0">
              <a:solidFill>
                <a:sysClr val="windowText" lastClr="000000"/>
              </a:solidFill>
            </a:rPr>
            <a:t> View</a:t>
          </a:r>
          <a:endParaRPr lang="en-NG" sz="1400">
            <a:solidFill>
              <a:sysClr val="windowText" lastClr="000000"/>
            </a:solidFill>
          </a:endParaRPr>
        </a:p>
      </xdr:txBody>
    </xdr:sp>
    <xdr:clientData/>
  </xdr:twoCellAnchor>
  <xdr:oneCellAnchor>
    <xdr:from>
      <xdr:col>11</xdr:col>
      <xdr:colOff>40441</xdr:colOff>
      <xdr:row>6</xdr:row>
      <xdr:rowOff>164147</xdr:rowOff>
    </xdr:from>
    <xdr:ext cx="1962204" cy="311496"/>
    <xdr:sp macro="" textlink="">
      <xdr:nvSpPr>
        <xdr:cNvPr id="35" name="TextBox 34">
          <a:extLst>
            <a:ext uri="{FF2B5EF4-FFF2-40B4-BE49-F238E27FC236}">
              <a16:creationId xmlns:a16="http://schemas.microsoft.com/office/drawing/2014/main" id="{41647540-E3CB-41FD-9829-99F91B9AE9BB}"/>
            </a:ext>
          </a:extLst>
        </xdr:cNvPr>
        <xdr:cNvSpPr txBox="1"/>
      </xdr:nvSpPr>
      <xdr:spPr>
        <a:xfrm>
          <a:off x="7088941" y="348297"/>
          <a:ext cx="1962204" cy="311496"/>
        </a:xfrm>
        <a:prstGeom prst="rect">
          <a:avLst/>
        </a:prstGeom>
        <a:gradFill>
          <a:gsLst>
            <a:gs pos="5000">
              <a:schemeClr val="bg1"/>
            </a:gs>
            <a:gs pos="61000">
              <a:schemeClr val="bg1">
                <a:lumMod val="95000"/>
              </a:schemeClr>
            </a:gs>
            <a:gs pos="100000">
              <a:schemeClr val="bg1">
                <a:lumMod val="75000"/>
              </a:schemeClr>
            </a:gs>
          </a:gsLst>
          <a:path path="circle">
            <a:fillToRect l="100000" t="100000"/>
          </a:path>
        </a:gra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Store</a:t>
          </a:r>
          <a:r>
            <a:rPr lang="en-GB" sz="1400" baseline="0">
              <a:ln>
                <a:gradFill>
                  <a:gsLst>
                    <a:gs pos="0">
                      <a:schemeClr val="accent1"/>
                    </a:gs>
                    <a:gs pos="10000">
                      <a:srgbClr val="7030A0"/>
                    </a:gs>
                    <a:gs pos="100000">
                      <a:srgbClr val="7030A0"/>
                    </a:gs>
                  </a:gsLst>
                  <a:lin ang="5400000" scaled="1"/>
                </a:gradFill>
              </a:ln>
            </a:rPr>
            <a:t> </a:t>
          </a: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Budget</a:t>
          </a:r>
          <a:r>
            <a:rPr lang="en-GB" sz="1400" baseline="0">
              <a:ln>
                <a:gradFill>
                  <a:gsLst>
                    <a:gs pos="0">
                      <a:schemeClr val="accent1"/>
                    </a:gs>
                    <a:gs pos="10000">
                      <a:srgbClr val="7030A0"/>
                    </a:gs>
                    <a:gs pos="100000">
                      <a:srgbClr val="7030A0"/>
                    </a:gs>
                  </a:gsLst>
                  <a:lin ang="5400000" scaled="1"/>
                </a:gradFill>
              </a:ln>
            </a:rPr>
            <a:t> Vs </a:t>
          </a: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Revenue</a:t>
          </a:r>
          <a:endParaRPr lang="en-NG"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13</xdr:col>
      <xdr:colOff>909204</xdr:colOff>
      <xdr:row>0</xdr:row>
      <xdr:rowOff>0</xdr:rowOff>
    </xdr:from>
    <xdr:to>
      <xdr:col>22</xdr:col>
      <xdr:colOff>102370</xdr:colOff>
      <xdr:row>42</xdr:row>
      <xdr:rowOff>165965</xdr:rowOff>
    </xdr:to>
    <xdr:grpSp>
      <xdr:nvGrpSpPr>
        <xdr:cNvPr id="43" name="Group 42">
          <a:extLst>
            <a:ext uri="{FF2B5EF4-FFF2-40B4-BE49-F238E27FC236}">
              <a16:creationId xmlns:a16="http://schemas.microsoft.com/office/drawing/2014/main" id="{23E6FAB1-1F54-6FC0-98FC-FC22F6B52874}"/>
            </a:ext>
          </a:extLst>
        </xdr:cNvPr>
        <xdr:cNvGrpSpPr/>
      </xdr:nvGrpSpPr>
      <xdr:grpSpPr>
        <a:xfrm>
          <a:off x="9164204" y="0"/>
          <a:ext cx="5113870" cy="7115190"/>
          <a:chOff x="9135340" y="0"/>
          <a:chExt cx="5095780" cy="6508750"/>
        </a:xfrm>
      </xdr:grpSpPr>
      <xdr:sp macro="" textlink="">
        <xdr:nvSpPr>
          <xdr:cNvPr id="2" name="Moon 1">
            <a:extLst>
              <a:ext uri="{FF2B5EF4-FFF2-40B4-BE49-F238E27FC236}">
                <a16:creationId xmlns:a16="http://schemas.microsoft.com/office/drawing/2014/main" id="{52556335-AA0D-44D0-9817-ED751A088A77}"/>
              </a:ext>
            </a:extLst>
          </xdr:cNvPr>
          <xdr:cNvSpPr/>
        </xdr:nvSpPr>
        <xdr:spPr>
          <a:xfrm flipH="1">
            <a:off x="9135340" y="38100"/>
            <a:ext cx="5038629" cy="6470650"/>
          </a:xfrm>
          <a:prstGeom prst="moon">
            <a:avLst>
              <a:gd name="adj" fmla="val 56923"/>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 name="Moon 4">
            <a:extLst>
              <a:ext uri="{FF2B5EF4-FFF2-40B4-BE49-F238E27FC236}">
                <a16:creationId xmlns:a16="http://schemas.microsoft.com/office/drawing/2014/main" id="{2017A83F-CC40-46C7-9931-8CC259D3EBC4}"/>
              </a:ext>
            </a:extLst>
          </xdr:cNvPr>
          <xdr:cNvSpPr/>
        </xdr:nvSpPr>
        <xdr:spPr>
          <a:xfrm flipH="1">
            <a:off x="9193068" y="0"/>
            <a:ext cx="5038052" cy="6443807"/>
          </a:xfrm>
          <a:prstGeom prst="moon">
            <a:avLst>
              <a:gd name="adj" fmla="val 5476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16</xdr:col>
      <xdr:colOff>331646</xdr:colOff>
      <xdr:row>5</xdr:row>
      <xdr:rowOff>21646</xdr:rowOff>
    </xdr:from>
    <xdr:to>
      <xdr:col>21</xdr:col>
      <xdr:colOff>555627</xdr:colOff>
      <xdr:row>11</xdr:row>
      <xdr:rowOff>181262</xdr:rowOff>
    </xdr:to>
    <xdr:sp macro="" textlink="">
      <xdr:nvSpPr>
        <xdr:cNvPr id="6" name="Rectangle 5">
          <a:extLst>
            <a:ext uri="{FF2B5EF4-FFF2-40B4-BE49-F238E27FC236}">
              <a16:creationId xmlns:a16="http://schemas.microsoft.com/office/drawing/2014/main" id="{6C705251-0816-4A07-A568-485E5012D793}"/>
            </a:ext>
          </a:extLst>
        </xdr:cNvPr>
        <xdr:cNvSpPr/>
      </xdr:nvSpPr>
      <xdr:spPr>
        <a:xfrm>
          <a:off x="10872646" y="21646"/>
          <a:ext cx="3271981" cy="126451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406976</xdr:colOff>
      <xdr:row>6</xdr:row>
      <xdr:rowOff>28864</xdr:rowOff>
    </xdr:from>
    <xdr:to>
      <xdr:col>13</xdr:col>
      <xdr:colOff>858694</xdr:colOff>
      <xdr:row>9</xdr:row>
      <xdr:rowOff>101023</xdr:rowOff>
    </xdr:to>
    <xdr:sp macro="" textlink="">
      <xdr:nvSpPr>
        <xdr:cNvPr id="7" name="Rectangle 6">
          <a:extLst>
            <a:ext uri="{FF2B5EF4-FFF2-40B4-BE49-F238E27FC236}">
              <a16:creationId xmlns:a16="http://schemas.microsoft.com/office/drawing/2014/main" id="{F662B2D8-605D-44EA-A725-0122456A7419}"/>
            </a:ext>
          </a:extLst>
        </xdr:cNvPr>
        <xdr:cNvSpPr/>
      </xdr:nvSpPr>
      <xdr:spPr>
        <a:xfrm>
          <a:off x="406976" y="216478"/>
          <a:ext cx="8677854" cy="635000"/>
        </a:xfrm>
        <a:prstGeom prst="rect">
          <a:avLst/>
        </a:prstGeom>
        <a:gradFill flip="none" rotWithShape="1">
          <a:gsLst>
            <a:gs pos="5000">
              <a:schemeClr val="bg1"/>
            </a:gs>
            <a:gs pos="61000">
              <a:schemeClr val="bg1">
                <a:lumMod val="95000"/>
              </a:schemeClr>
            </a:gs>
            <a:gs pos="100000">
              <a:schemeClr val="bg1">
                <a:lumMod val="75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400" b="0">
            <a:solidFill>
              <a:srgbClr val="FF0000"/>
            </a:solidFill>
            <a:effectLst/>
          </a:endParaRPr>
        </a:p>
        <a:p>
          <a:pPr marL="0" indent="0" algn="ctr"/>
          <a:endParaRPr lang="en-NG" sz="1400" b="0">
            <a:solidFill>
              <a:schemeClr val="accent1"/>
            </a:solidFill>
            <a:latin typeface="+mn-lt"/>
            <a:ea typeface="+mn-ea"/>
            <a:cs typeface="+mn-cs"/>
          </a:endParaRPr>
        </a:p>
      </xdr:txBody>
    </xdr:sp>
    <xdr:clientData/>
  </xdr:twoCellAnchor>
  <xdr:twoCellAnchor>
    <xdr:from>
      <xdr:col>0</xdr:col>
      <xdr:colOff>0</xdr:colOff>
      <xdr:row>44</xdr:row>
      <xdr:rowOff>95250</xdr:rowOff>
    </xdr:from>
    <xdr:to>
      <xdr:col>0</xdr:col>
      <xdr:colOff>304800</xdr:colOff>
      <xdr:row>48</xdr:row>
      <xdr:rowOff>120650</xdr:rowOff>
    </xdr:to>
    <mc:AlternateContent xmlns:mc="http://schemas.openxmlformats.org/markup-compatibility/2006">
      <mc:Choice xmlns:we="http://schemas.microsoft.com/office/webextensions/webextension/2010/11" Requires="we">
        <xdr:graphicFrame macro="">
          <xdr:nvGraphicFramePr>
            <xdr:cNvPr id="13" name="Add-in 12">
              <a:extLst>
                <a:ext uri="{FF2B5EF4-FFF2-40B4-BE49-F238E27FC236}">
                  <a16:creationId xmlns:a16="http://schemas.microsoft.com/office/drawing/2014/main" id="{2C00E04B-CA9F-4A1B-A8B7-2E8ACBE71E54}"/>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13" name="Add-in 12">
              <a:extLst>
                <a:ext uri="{FF2B5EF4-FFF2-40B4-BE49-F238E27FC236}">
                  <a16:creationId xmlns:a16="http://schemas.microsoft.com/office/drawing/2014/main" id="{2C00E04B-CA9F-4A1B-A8B7-2E8ACBE71E54}"/>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18</xdr:col>
      <xdr:colOff>209839</xdr:colOff>
      <xdr:row>9</xdr:row>
      <xdr:rowOff>166831</xdr:rowOff>
    </xdr:from>
    <xdr:to>
      <xdr:col>23</xdr:col>
      <xdr:colOff>433821</xdr:colOff>
      <xdr:row>16</xdr:row>
      <xdr:rowOff>145184</xdr:rowOff>
    </xdr:to>
    <xdr:sp macro="" textlink="">
      <xdr:nvSpPr>
        <xdr:cNvPr id="28" name="Rectangle 27">
          <a:extLst>
            <a:ext uri="{FF2B5EF4-FFF2-40B4-BE49-F238E27FC236}">
              <a16:creationId xmlns:a16="http://schemas.microsoft.com/office/drawing/2014/main" id="{38866561-EA39-4459-9428-5CD2E9621F88}"/>
            </a:ext>
          </a:extLst>
        </xdr:cNvPr>
        <xdr:cNvSpPr/>
      </xdr:nvSpPr>
      <xdr:spPr>
        <a:xfrm>
          <a:off x="11970039" y="903431"/>
          <a:ext cx="3271982" cy="1267403"/>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17</xdr:col>
      <xdr:colOff>116902</xdr:colOff>
      <xdr:row>31</xdr:row>
      <xdr:rowOff>30598</xdr:rowOff>
    </xdr:from>
    <xdr:to>
      <xdr:col>22</xdr:col>
      <xdr:colOff>340883</xdr:colOff>
      <xdr:row>40</xdr:row>
      <xdr:rowOff>180402</xdr:rowOff>
    </xdr:to>
    <xdr:sp macro="" textlink="">
      <xdr:nvSpPr>
        <xdr:cNvPr id="29" name="Rectangle 28">
          <a:extLst>
            <a:ext uri="{FF2B5EF4-FFF2-40B4-BE49-F238E27FC236}">
              <a16:creationId xmlns:a16="http://schemas.microsoft.com/office/drawing/2014/main" id="{33E5C204-1E49-48BE-9CF3-8A101FF1F3B2}"/>
            </a:ext>
          </a:extLst>
        </xdr:cNvPr>
        <xdr:cNvSpPr/>
      </xdr:nvSpPr>
      <xdr:spPr>
        <a:xfrm>
          <a:off x="11214970" y="4908553"/>
          <a:ext cx="3254663" cy="183832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oneCellAnchor>
    <xdr:from>
      <xdr:col>0</xdr:col>
      <xdr:colOff>519546</xdr:colOff>
      <xdr:row>6</xdr:row>
      <xdr:rowOff>165967</xdr:rowOff>
    </xdr:from>
    <xdr:ext cx="2583296" cy="374077"/>
    <xdr:sp macro="" textlink="">
      <xdr:nvSpPr>
        <xdr:cNvPr id="31" name="TextBox 30">
          <a:extLst>
            <a:ext uri="{FF2B5EF4-FFF2-40B4-BE49-F238E27FC236}">
              <a16:creationId xmlns:a16="http://schemas.microsoft.com/office/drawing/2014/main" id="{1B5A91F2-1645-40AF-B56E-1C2333D94CE4}"/>
            </a:ext>
          </a:extLst>
        </xdr:cNvPr>
        <xdr:cNvSpPr txBox="1"/>
      </xdr:nvSpPr>
      <xdr:spPr>
        <a:xfrm>
          <a:off x="519546" y="350117"/>
          <a:ext cx="258329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ln>
                <a:solidFill>
                  <a:schemeClr val="accent1"/>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rPr>
            <a:t>A2Z Business </a:t>
          </a:r>
          <a:r>
            <a:rPr lang="en-GB" sz="1800">
              <a:ln w="0">
                <a:solidFill>
                  <a:schemeClr val="accent5">
                    <a:lumMod val="75000"/>
                  </a:schemeClr>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rPr>
            <a:t>Dashboard</a:t>
          </a:r>
          <a:endParaRPr lang="en-NG" sz="1800">
            <a:ln w="0">
              <a:solidFill>
                <a:schemeClr val="accent5">
                  <a:lumMod val="75000"/>
                </a:schemeClr>
              </a:soli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endParaRPr>
        </a:p>
      </xdr:txBody>
    </xdr:sp>
    <xdr:clientData/>
  </xdr:oneCellAnchor>
  <xdr:twoCellAnchor>
    <xdr:from>
      <xdr:col>5</xdr:col>
      <xdr:colOff>317500</xdr:colOff>
      <xdr:row>7</xdr:row>
      <xdr:rowOff>14432</xdr:rowOff>
    </xdr:from>
    <xdr:to>
      <xdr:col>6</xdr:col>
      <xdr:colOff>808182</xdr:colOff>
      <xdr:row>8</xdr:row>
      <xdr:rowOff>137102</xdr:rowOff>
    </xdr:to>
    <xdr:sp macro="" textlink="">
      <xdr:nvSpPr>
        <xdr:cNvPr id="32" name="Rectangle: Diagonal Corners Rounded 31">
          <a:extLst>
            <a:ext uri="{FF2B5EF4-FFF2-40B4-BE49-F238E27FC236}">
              <a16:creationId xmlns:a16="http://schemas.microsoft.com/office/drawing/2014/main" id="{F138904C-A1D4-4168-99EE-E1CA8ADDEF71}"/>
            </a:ext>
          </a:extLst>
        </xdr:cNvPr>
        <xdr:cNvSpPr/>
      </xdr:nvSpPr>
      <xdr:spPr>
        <a:xfrm>
          <a:off x="3365500" y="382732"/>
          <a:ext cx="1100282" cy="306820"/>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TimeFrame</a:t>
          </a:r>
          <a:endParaRPr lang="en-NG" sz="1400">
            <a:solidFill>
              <a:sysClr val="windowText" lastClr="000000"/>
            </a:solidFill>
          </a:endParaRPr>
        </a:p>
      </xdr:txBody>
    </xdr:sp>
    <xdr:clientData/>
  </xdr:twoCellAnchor>
  <xdr:twoCellAnchor>
    <xdr:from>
      <xdr:col>6</xdr:col>
      <xdr:colOff>924502</xdr:colOff>
      <xdr:row>7</xdr:row>
      <xdr:rowOff>866</xdr:rowOff>
    </xdr:from>
    <xdr:to>
      <xdr:col>8</xdr:col>
      <xdr:colOff>462683</xdr:colOff>
      <xdr:row>8</xdr:row>
      <xdr:rowOff>123536</xdr:rowOff>
    </xdr:to>
    <xdr:sp macro="" textlink="">
      <xdr:nvSpPr>
        <xdr:cNvPr id="33" name="Rectangle: Diagonal Corners Rounded 32">
          <a:extLst>
            <a:ext uri="{FF2B5EF4-FFF2-40B4-BE49-F238E27FC236}">
              <a16:creationId xmlns:a16="http://schemas.microsoft.com/office/drawing/2014/main" id="{CDEF21C2-F485-4366-9A99-EA92EE615D67}"/>
            </a:ext>
          </a:extLst>
        </xdr:cNvPr>
        <xdr:cNvSpPr/>
      </xdr:nvSpPr>
      <xdr:spPr>
        <a:xfrm>
          <a:off x="4582102" y="369166"/>
          <a:ext cx="1100281" cy="306820"/>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Store</a:t>
          </a:r>
          <a:endParaRPr lang="en-NG" sz="1400">
            <a:solidFill>
              <a:sysClr val="windowText" lastClr="000000"/>
            </a:solidFill>
          </a:endParaRPr>
        </a:p>
      </xdr:txBody>
    </xdr:sp>
    <xdr:clientData/>
  </xdr:twoCellAnchor>
  <xdr:twoCellAnchor>
    <xdr:from>
      <xdr:col>8</xdr:col>
      <xdr:colOff>600651</xdr:colOff>
      <xdr:row>6</xdr:row>
      <xdr:rowOff>167697</xdr:rowOff>
    </xdr:from>
    <xdr:to>
      <xdr:col>10</xdr:col>
      <xdr:colOff>485197</xdr:colOff>
      <xdr:row>8</xdr:row>
      <xdr:rowOff>102754</xdr:rowOff>
    </xdr:to>
    <xdr:sp macro="" textlink="">
      <xdr:nvSpPr>
        <xdr:cNvPr id="34" name="Rectangle: Diagonal Corners Rounded 33">
          <a:extLst>
            <a:ext uri="{FF2B5EF4-FFF2-40B4-BE49-F238E27FC236}">
              <a16:creationId xmlns:a16="http://schemas.microsoft.com/office/drawing/2014/main" id="{39B50E04-1140-440F-80BE-7C986A5639B9}"/>
            </a:ext>
          </a:extLst>
        </xdr:cNvPr>
        <xdr:cNvSpPr/>
      </xdr:nvSpPr>
      <xdr:spPr>
        <a:xfrm>
          <a:off x="5820351" y="351847"/>
          <a:ext cx="1103746" cy="303357"/>
        </a:xfrm>
        <a:prstGeom prst="round2DiagRect">
          <a:avLst>
            <a:gd name="adj1" fmla="val 50000"/>
            <a:gd name="adj2"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solidFill>
                <a:sysClr val="windowText" lastClr="000000"/>
              </a:solidFill>
            </a:rPr>
            <a:t>Profit</a:t>
          </a:r>
          <a:r>
            <a:rPr lang="en-GB" sz="1400" baseline="0">
              <a:solidFill>
                <a:sysClr val="windowText" lastClr="000000"/>
              </a:solidFill>
            </a:rPr>
            <a:t> View</a:t>
          </a:r>
          <a:endParaRPr lang="en-NG" sz="1400">
            <a:solidFill>
              <a:sysClr val="windowText" lastClr="000000"/>
            </a:solidFill>
          </a:endParaRPr>
        </a:p>
      </xdr:txBody>
    </xdr:sp>
    <xdr:clientData/>
  </xdr:twoCellAnchor>
  <xdr:oneCellAnchor>
    <xdr:from>
      <xdr:col>11</xdr:col>
      <xdr:colOff>40441</xdr:colOff>
      <xdr:row>6</xdr:row>
      <xdr:rowOff>164147</xdr:rowOff>
    </xdr:from>
    <xdr:ext cx="1962204" cy="311496"/>
    <xdr:sp macro="" textlink="">
      <xdr:nvSpPr>
        <xdr:cNvPr id="35" name="TextBox 34">
          <a:extLst>
            <a:ext uri="{FF2B5EF4-FFF2-40B4-BE49-F238E27FC236}">
              <a16:creationId xmlns:a16="http://schemas.microsoft.com/office/drawing/2014/main" id="{F46D78B2-61CC-43D4-9850-DE9EF9F94DAB}"/>
            </a:ext>
          </a:extLst>
        </xdr:cNvPr>
        <xdr:cNvSpPr txBox="1"/>
      </xdr:nvSpPr>
      <xdr:spPr>
        <a:xfrm>
          <a:off x="7088941" y="348297"/>
          <a:ext cx="1962204" cy="311496"/>
        </a:xfrm>
        <a:prstGeom prst="rect">
          <a:avLst/>
        </a:prstGeom>
        <a:gradFill>
          <a:gsLst>
            <a:gs pos="5000">
              <a:schemeClr val="bg1"/>
            </a:gs>
            <a:gs pos="61000">
              <a:schemeClr val="bg1">
                <a:lumMod val="95000"/>
              </a:schemeClr>
            </a:gs>
            <a:gs pos="100000">
              <a:schemeClr val="bg1">
                <a:lumMod val="75000"/>
              </a:schemeClr>
            </a:gs>
          </a:gsLst>
          <a:path path="circle">
            <a:fillToRect l="100000" t="100000"/>
          </a:path>
        </a:gra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Store</a:t>
          </a:r>
          <a:r>
            <a:rPr lang="en-GB" sz="1400" baseline="0">
              <a:ln>
                <a:gradFill>
                  <a:gsLst>
                    <a:gs pos="0">
                      <a:schemeClr val="accent1"/>
                    </a:gs>
                    <a:gs pos="10000">
                      <a:srgbClr val="7030A0"/>
                    </a:gs>
                    <a:gs pos="100000">
                      <a:srgbClr val="7030A0"/>
                    </a:gs>
                  </a:gsLst>
                  <a:lin ang="5400000" scaled="1"/>
                </a:gradFill>
              </a:ln>
            </a:rPr>
            <a:t> </a:t>
          </a: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Budget</a:t>
          </a:r>
          <a:r>
            <a:rPr lang="en-GB" sz="1400" baseline="0">
              <a:ln>
                <a:gradFill>
                  <a:gsLst>
                    <a:gs pos="0">
                      <a:schemeClr val="accent1"/>
                    </a:gs>
                    <a:gs pos="10000">
                      <a:srgbClr val="7030A0"/>
                    </a:gs>
                    <a:gs pos="100000">
                      <a:srgbClr val="7030A0"/>
                    </a:gs>
                  </a:gsLst>
                  <a:lin ang="5400000" scaled="1"/>
                </a:gradFill>
              </a:ln>
            </a:rPr>
            <a:t> Vs </a:t>
          </a:r>
          <a:r>
            <a:rPr lang="en-GB"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rPr>
            <a:t>Revenue</a:t>
          </a:r>
          <a:endParaRPr lang="en-NG" sz="1400">
            <a:ln>
              <a:gradFill>
                <a:gsLst>
                  <a:gs pos="0">
                    <a:schemeClr val="accent1"/>
                  </a:gs>
                  <a:gs pos="10000">
                    <a:srgbClr val="7030A0"/>
                  </a:gs>
                  <a:gs pos="100000">
                    <a:srgbClr val="7030A0"/>
                  </a:gs>
                </a:gsLst>
                <a:lin ang="5400000" scaled="1"/>
              </a:gradFill>
            </a:ln>
            <a:gradFill flip="none" rotWithShape="1">
              <a:gsLst>
                <a:gs pos="5000">
                  <a:schemeClr val="tx1">
                    <a:lumMod val="95000"/>
                    <a:lumOff val="5000"/>
                  </a:schemeClr>
                </a:gs>
                <a:gs pos="44256">
                  <a:srgbClr val="7A3C73"/>
                </a:gs>
                <a:gs pos="61000">
                  <a:schemeClr val="accent1"/>
                </a:gs>
                <a:gs pos="100000">
                  <a:srgbClr val="0070C0"/>
                </a:gs>
              </a:gsLst>
              <a:path path="circle">
                <a:fillToRect l="100000" t="100000"/>
              </a:path>
              <a:tileRect r="-100000" b="-100000"/>
            </a:gradFill>
            <a:latin typeface="+mn-lt"/>
            <a:ea typeface="+mn-ea"/>
            <a:cs typeface="+mn-cs"/>
          </a:endParaRPr>
        </a:p>
      </xdr:txBody>
    </xdr:sp>
    <xdr:clientData/>
  </xdr:oneCellAnchor>
  <xdr:twoCellAnchor editAs="oneCell">
    <xdr:from>
      <xdr:col>15</xdr:col>
      <xdr:colOff>331932</xdr:colOff>
      <xdr:row>15</xdr:row>
      <xdr:rowOff>158750</xdr:rowOff>
    </xdr:from>
    <xdr:to>
      <xdr:col>18</xdr:col>
      <xdr:colOff>342322</xdr:colOff>
      <xdr:row>29</xdr:row>
      <xdr:rowOff>151531</xdr:rowOff>
    </xdr:to>
    <mc:AlternateContent xmlns:mc="http://schemas.openxmlformats.org/markup-compatibility/2006" xmlns:a14="http://schemas.microsoft.com/office/drawing/2010/main">
      <mc:Choice Requires="a14">
        <xdr:graphicFrame macro="">
          <xdr:nvGraphicFramePr>
            <xdr:cNvPr id="44" name="Store Name">
              <a:extLst>
                <a:ext uri="{FF2B5EF4-FFF2-40B4-BE49-F238E27FC236}">
                  <a16:creationId xmlns:a16="http://schemas.microsoft.com/office/drawing/2014/main" id="{6544CF74-9686-4245-BFA7-1BBCF39C16D8}"/>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0217727" y="2034886"/>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743245</xdr:colOff>
      <xdr:row>10</xdr:row>
      <xdr:rowOff>15007</xdr:rowOff>
    </xdr:from>
    <xdr:to>
      <xdr:col>15</xdr:col>
      <xdr:colOff>245844</xdr:colOff>
      <xdr:row>38</xdr:row>
      <xdr:rowOff>72158</xdr:rowOff>
    </xdr:to>
    <xdr:sp macro="" textlink="">
      <xdr:nvSpPr>
        <xdr:cNvPr id="3" name="Rectangle: Diagonal Corners Rounded 2">
          <a:extLst>
            <a:ext uri="{FF2B5EF4-FFF2-40B4-BE49-F238E27FC236}">
              <a16:creationId xmlns:a16="http://schemas.microsoft.com/office/drawing/2014/main" id="{3648BC0F-4B1D-4FC1-9205-9DC1C8B7F69F}"/>
            </a:ext>
          </a:extLst>
        </xdr:cNvPr>
        <xdr:cNvSpPr/>
      </xdr:nvSpPr>
      <xdr:spPr>
        <a:xfrm>
          <a:off x="4380063" y="953075"/>
          <a:ext cx="5751576" cy="5310333"/>
        </a:xfrm>
        <a:prstGeom prst="round2DiagRect">
          <a:avLst>
            <a:gd name="adj1" fmla="val 506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815398</xdr:colOff>
      <xdr:row>26</xdr:row>
      <xdr:rowOff>151534</xdr:rowOff>
    </xdr:from>
    <xdr:to>
      <xdr:col>15</xdr:col>
      <xdr:colOff>252563</xdr:colOff>
      <xdr:row>37</xdr:row>
      <xdr:rowOff>14432</xdr:rowOff>
    </xdr:to>
    <xdr:graphicFrame macro="">
      <xdr:nvGraphicFramePr>
        <xdr:cNvPr id="38" name="Chart 37">
          <a:extLst>
            <a:ext uri="{FF2B5EF4-FFF2-40B4-BE49-F238E27FC236}">
              <a16:creationId xmlns:a16="http://schemas.microsoft.com/office/drawing/2014/main" id="{A314C5FF-26D4-4FA1-8F36-123B1A40C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274208</xdr:colOff>
      <xdr:row>17</xdr:row>
      <xdr:rowOff>102477</xdr:rowOff>
    </xdr:from>
    <xdr:to>
      <xdr:col>15</xdr:col>
      <xdr:colOff>194841</xdr:colOff>
      <xdr:row>27</xdr:row>
      <xdr:rowOff>183270</xdr:rowOff>
    </xdr:to>
    <xdr:graphicFrame macro="">
      <xdr:nvGraphicFramePr>
        <xdr:cNvPr id="39" name="Chart 38">
          <a:extLst>
            <a:ext uri="{FF2B5EF4-FFF2-40B4-BE49-F238E27FC236}">
              <a16:creationId xmlns:a16="http://schemas.microsoft.com/office/drawing/2014/main" id="{FDED2C46-522E-41F5-B72C-9ADA745E9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57736</xdr:colOff>
      <xdr:row>17</xdr:row>
      <xdr:rowOff>129464</xdr:rowOff>
    </xdr:from>
    <xdr:to>
      <xdr:col>10</xdr:col>
      <xdr:colOff>505122</xdr:colOff>
      <xdr:row>20</xdr:row>
      <xdr:rowOff>21716</xdr:rowOff>
    </xdr:to>
    <xdr:sp macro="" textlink="">
      <xdr:nvSpPr>
        <xdr:cNvPr id="40" name="TextBox 39">
          <a:extLst>
            <a:ext uri="{FF2B5EF4-FFF2-40B4-BE49-F238E27FC236}">
              <a16:creationId xmlns:a16="http://schemas.microsoft.com/office/drawing/2014/main" id="{F998AD42-D777-1ABE-9640-392FA12656F5}"/>
            </a:ext>
          </a:extLst>
        </xdr:cNvPr>
        <xdr:cNvSpPr txBox="1"/>
      </xdr:nvSpPr>
      <xdr:spPr>
        <a:xfrm>
          <a:off x="4647054" y="2380828"/>
          <a:ext cx="2265795" cy="455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50000"/>
                </a:schemeClr>
              </a:solidFill>
            </a:rPr>
            <a:t>Revenue Vs</a:t>
          </a:r>
          <a:r>
            <a:rPr lang="en-GB" sz="1300" baseline="0">
              <a:solidFill>
                <a:schemeClr val="bg2">
                  <a:lumMod val="50000"/>
                </a:schemeClr>
              </a:solidFill>
            </a:rPr>
            <a:t> Target by Month</a:t>
          </a:r>
          <a:endParaRPr lang="en-NG" sz="1300">
            <a:solidFill>
              <a:schemeClr val="bg2">
                <a:lumMod val="50000"/>
              </a:schemeClr>
            </a:solidFill>
          </a:endParaRPr>
        </a:p>
      </xdr:txBody>
    </xdr:sp>
    <xdr:clientData/>
  </xdr:twoCellAnchor>
  <xdr:twoCellAnchor>
    <xdr:from>
      <xdr:col>7</xdr:col>
      <xdr:colOff>173190</xdr:colOff>
      <xdr:row>19</xdr:row>
      <xdr:rowOff>1412</xdr:rowOff>
    </xdr:from>
    <xdr:to>
      <xdr:col>8</xdr:col>
      <xdr:colOff>519553</xdr:colOff>
      <xdr:row>19</xdr:row>
      <xdr:rowOff>1412</xdr:rowOff>
    </xdr:to>
    <xdr:cxnSp macro="">
      <xdr:nvCxnSpPr>
        <xdr:cNvPr id="42" name="Straight Connector 41">
          <a:extLst>
            <a:ext uri="{FF2B5EF4-FFF2-40B4-BE49-F238E27FC236}">
              <a16:creationId xmlns:a16="http://schemas.microsoft.com/office/drawing/2014/main" id="{F28F18E0-C34A-E7EB-B061-5F20EA9E7691}"/>
            </a:ext>
          </a:extLst>
        </xdr:cNvPr>
        <xdr:cNvCxnSpPr/>
      </xdr:nvCxnSpPr>
      <xdr:spPr>
        <a:xfrm>
          <a:off x="4762508" y="2628003"/>
          <a:ext cx="952500" cy="0"/>
        </a:xfrm>
        <a:prstGeom prst="line">
          <a:avLst/>
        </a:prstGeom>
        <a:ln w="9525">
          <a:solidFill>
            <a:schemeClr val="tx2">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13</xdr:col>
          <xdr:colOff>353589</xdr:colOff>
          <xdr:row>14</xdr:row>
          <xdr:rowOff>63038</xdr:rowOff>
        </xdr:from>
        <xdr:to>
          <xdr:col>14</xdr:col>
          <xdr:colOff>176366</xdr:colOff>
          <xdr:row>15</xdr:row>
          <xdr:rowOff>146195</xdr:rowOff>
        </xdr:to>
        <xdr:pic>
          <xdr:nvPicPr>
            <xdr:cNvPr id="46" name="Picture 45">
              <a:extLst>
                <a:ext uri="{FF2B5EF4-FFF2-40B4-BE49-F238E27FC236}">
                  <a16:creationId xmlns:a16="http://schemas.microsoft.com/office/drawing/2014/main" id="{3689D7A6-D1D5-9D84-9E42-CF925376248E}"/>
                </a:ext>
              </a:extLst>
            </xdr:cNvPr>
            <xdr:cNvPicPr>
              <a:picLocks noChangeAspect="1" noChangeArrowheads="1"/>
              <a:extLst>
                <a:ext uri="{84589F7E-364E-4C9E-8A38-B11213B215E9}">
                  <a14:cameraTool cellRange="Analysis2!P10" spid="_x0000_s5930"/>
                </a:ext>
              </a:extLst>
            </xdr:cNvPicPr>
          </xdr:nvPicPr>
          <xdr:blipFill>
            <a:blip xmlns:r="http://schemas.openxmlformats.org/officeDocument/2006/relationships" r:embed="rId5"/>
            <a:srcRect/>
            <a:stretch>
              <a:fillRect/>
            </a:stretch>
          </xdr:blipFill>
          <xdr:spPr bwMode="auto">
            <a:xfrm>
              <a:off x="8579725" y="1751561"/>
              <a:ext cx="876300" cy="27077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159614</xdr:colOff>
      <xdr:row>12</xdr:row>
      <xdr:rowOff>102148</xdr:rowOff>
    </xdr:from>
    <xdr:to>
      <xdr:col>9</xdr:col>
      <xdr:colOff>209260</xdr:colOff>
      <xdr:row>14</xdr:row>
      <xdr:rowOff>77691</xdr:rowOff>
    </xdr:to>
    <xdr:sp macro="" textlink="">
      <xdr:nvSpPr>
        <xdr:cNvPr id="47" name="TextBox 46">
          <a:extLst>
            <a:ext uri="{FF2B5EF4-FFF2-40B4-BE49-F238E27FC236}">
              <a16:creationId xmlns:a16="http://schemas.microsoft.com/office/drawing/2014/main" id="{82D217B8-7855-BA2E-79C4-874E40515AD2}"/>
            </a:ext>
          </a:extLst>
        </xdr:cNvPr>
        <xdr:cNvSpPr txBox="1"/>
      </xdr:nvSpPr>
      <xdr:spPr>
        <a:xfrm>
          <a:off x="4748932" y="1415443"/>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2">
                  <a:lumMod val="50000"/>
                </a:schemeClr>
              </a:solidFill>
            </a:rPr>
            <a:t>Total</a:t>
          </a:r>
          <a:r>
            <a:rPr lang="en-GB" sz="1400" baseline="0">
              <a:solidFill>
                <a:schemeClr val="bg2">
                  <a:lumMod val="50000"/>
                </a:schemeClr>
              </a:solidFill>
            </a:rPr>
            <a:t> Revenue </a:t>
          </a:r>
          <a:endParaRPr lang="en-NG" sz="1400">
            <a:solidFill>
              <a:schemeClr val="bg2">
                <a:lumMod val="50000"/>
              </a:schemeClr>
            </a:solidFill>
          </a:endParaRPr>
        </a:p>
      </xdr:txBody>
    </xdr:sp>
    <xdr:clientData/>
  </xdr:twoCellAnchor>
  <xdr:twoCellAnchor>
    <xdr:from>
      <xdr:col>10</xdr:col>
      <xdr:colOff>265117</xdr:colOff>
      <xdr:row>12</xdr:row>
      <xdr:rowOff>88374</xdr:rowOff>
    </xdr:from>
    <xdr:to>
      <xdr:col>12</xdr:col>
      <xdr:colOff>314763</xdr:colOff>
      <xdr:row>14</xdr:row>
      <xdr:rowOff>63917</xdr:rowOff>
    </xdr:to>
    <xdr:sp macro="" textlink="">
      <xdr:nvSpPr>
        <xdr:cNvPr id="48" name="TextBox 47">
          <a:extLst>
            <a:ext uri="{FF2B5EF4-FFF2-40B4-BE49-F238E27FC236}">
              <a16:creationId xmlns:a16="http://schemas.microsoft.com/office/drawing/2014/main" id="{BDD2CC00-565E-E723-2304-B7DE038BA672}"/>
            </a:ext>
          </a:extLst>
        </xdr:cNvPr>
        <xdr:cNvSpPr txBox="1"/>
      </xdr:nvSpPr>
      <xdr:spPr>
        <a:xfrm>
          <a:off x="6672844" y="1401669"/>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2">
                  <a:lumMod val="50000"/>
                </a:schemeClr>
              </a:solidFill>
            </a:rPr>
            <a:t>Total</a:t>
          </a:r>
          <a:r>
            <a:rPr lang="en-GB" sz="1400" baseline="0">
              <a:solidFill>
                <a:schemeClr val="bg2">
                  <a:lumMod val="50000"/>
                </a:schemeClr>
              </a:solidFill>
            </a:rPr>
            <a:t> Target </a:t>
          </a:r>
          <a:endParaRPr lang="en-NG" sz="1400">
            <a:solidFill>
              <a:schemeClr val="bg2">
                <a:lumMod val="50000"/>
              </a:schemeClr>
            </a:solidFill>
          </a:endParaRPr>
        </a:p>
      </xdr:txBody>
    </xdr:sp>
    <xdr:clientData/>
  </xdr:twoCellAnchor>
  <xdr:twoCellAnchor>
    <xdr:from>
      <xdr:col>13</xdr:col>
      <xdr:colOff>204653</xdr:colOff>
      <xdr:row>12</xdr:row>
      <xdr:rowOff>89252</xdr:rowOff>
    </xdr:from>
    <xdr:to>
      <xdr:col>14</xdr:col>
      <xdr:colOff>413049</xdr:colOff>
      <xdr:row>14</xdr:row>
      <xdr:rowOff>64795</xdr:rowOff>
    </xdr:to>
    <xdr:sp macro="" textlink="">
      <xdr:nvSpPr>
        <xdr:cNvPr id="49" name="TextBox 48">
          <a:extLst>
            <a:ext uri="{FF2B5EF4-FFF2-40B4-BE49-F238E27FC236}">
              <a16:creationId xmlns:a16="http://schemas.microsoft.com/office/drawing/2014/main" id="{E6EBB834-CC9B-83D4-2512-D22908EA7E09}"/>
            </a:ext>
          </a:extLst>
        </xdr:cNvPr>
        <xdr:cNvSpPr txBox="1"/>
      </xdr:nvSpPr>
      <xdr:spPr>
        <a:xfrm>
          <a:off x="8430789" y="1402547"/>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2">
                  <a:lumMod val="50000"/>
                </a:schemeClr>
              </a:solidFill>
            </a:rPr>
            <a:t>Variance</a:t>
          </a:r>
          <a:r>
            <a:rPr lang="en-GB" sz="1400" baseline="0">
              <a:solidFill>
                <a:schemeClr val="bg2">
                  <a:lumMod val="50000"/>
                </a:schemeClr>
              </a:solidFill>
            </a:rPr>
            <a:t> %</a:t>
          </a:r>
          <a:endParaRPr lang="en-NG" sz="1400">
            <a:solidFill>
              <a:schemeClr val="bg2">
                <a:lumMod val="50000"/>
              </a:schemeClr>
            </a:solidFill>
          </a:endParaRPr>
        </a:p>
      </xdr:txBody>
    </xdr:sp>
    <xdr:clientData/>
  </xdr:twoCellAnchor>
  <xdr:twoCellAnchor>
    <xdr:from>
      <xdr:col>7</xdr:col>
      <xdr:colOff>159614</xdr:colOff>
      <xdr:row>14</xdr:row>
      <xdr:rowOff>12635</xdr:rowOff>
    </xdr:from>
    <xdr:to>
      <xdr:col>9</xdr:col>
      <xdr:colOff>209260</xdr:colOff>
      <xdr:row>15</xdr:row>
      <xdr:rowOff>175793</xdr:rowOff>
    </xdr:to>
    <xdr:sp macro="" textlink="Analysis2!P4">
      <xdr:nvSpPr>
        <xdr:cNvPr id="54" name="TextBox 53">
          <a:extLst>
            <a:ext uri="{FF2B5EF4-FFF2-40B4-BE49-F238E27FC236}">
              <a16:creationId xmlns:a16="http://schemas.microsoft.com/office/drawing/2014/main" id="{134D3E0F-D43B-1647-3EBC-F277276A35CD}"/>
            </a:ext>
          </a:extLst>
        </xdr:cNvPr>
        <xdr:cNvSpPr txBox="1"/>
      </xdr:nvSpPr>
      <xdr:spPr>
        <a:xfrm>
          <a:off x="4748932" y="1701158"/>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4A2999-D1F5-4BC2-9A25-4EC04AE4F68C}" type="TxLink">
            <a:rPr lang="en-US" sz="1800" b="0" i="0" u="none" strike="noStrike" baseline="0">
              <a:solidFill>
                <a:srgbClr val="1F8CB3"/>
              </a:solidFill>
              <a:latin typeface="Aptos Narrow"/>
            </a:rPr>
            <a:pPr algn="ctr"/>
            <a:t>$548k</a:t>
          </a:fld>
          <a:endParaRPr lang="en-NG" sz="2400">
            <a:solidFill>
              <a:srgbClr val="1F8CB3"/>
            </a:solidFill>
          </a:endParaRPr>
        </a:p>
      </xdr:txBody>
    </xdr:sp>
    <xdr:clientData/>
  </xdr:twoCellAnchor>
  <xdr:twoCellAnchor>
    <xdr:from>
      <xdr:col>10</xdr:col>
      <xdr:colOff>265117</xdr:colOff>
      <xdr:row>13</xdr:row>
      <xdr:rowOff>186475</xdr:rowOff>
    </xdr:from>
    <xdr:to>
      <xdr:col>12</xdr:col>
      <xdr:colOff>314763</xdr:colOff>
      <xdr:row>15</xdr:row>
      <xdr:rowOff>162019</xdr:rowOff>
    </xdr:to>
    <xdr:sp macro="" textlink="Analysis2!Q4">
      <xdr:nvSpPr>
        <xdr:cNvPr id="55" name="TextBox 54">
          <a:extLst>
            <a:ext uri="{FF2B5EF4-FFF2-40B4-BE49-F238E27FC236}">
              <a16:creationId xmlns:a16="http://schemas.microsoft.com/office/drawing/2014/main" id="{22326FBE-0263-0A0F-1DAE-2E2CD3DF3CF0}"/>
            </a:ext>
          </a:extLst>
        </xdr:cNvPr>
        <xdr:cNvSpPr txBox="1"/>
      </xdr:nvSpPr>
      <xdr:spPr>
        <a:xfrm>
          <a:off x="6672844" y="1687384"/>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6841B-E149-4464-A764-BE19F6016D8B}" type="TxLink">
            <a:rPr lang="en-US" sz="1800" b="0" i="0" u="none" strike="noStrike" baseline="0">
              <a:solidFill>
                <a:schemeClr val="tx1">
                  <a:lumMod val="50000"/>
                  <a:lumOff val="50000"/>
                </a:schemeClr>
              </a:solidFill>
              <a:latin typeface="Aptos Narrow"/>
            </a:rPr>
            <a:pPr algn="ctr"/>
            <a:t>$418k</a:t>
          </a:fld>
          <a:endParaRPr lang="en-NG" sz="2400">
            <a:solidFill>
              <a:schemeClr val="tx1">
                <a:lumMod val="50000"/>
                <a:lumOff val="50000"/>
              </a:schemeClr>
            </a:solidFill>
          </a:endParaRPr>
        </a:p>
      </xdr:txBody>
    </xdr:sp>
    <xdr:clientData/>
  </xdr:twoCellAnchor>
  <xdr:twoCellAnchor>
    <xdr:from>
      <xdr:col>7</xdr:col>
      <xdr:colOff>163545</xdr:colOff>
      <xdr:row>13</xdr:row>
      <xdr:rowOff>30871</xdr:rowOff>
    </xdr:from>
    <xdr:to>
      <xdr:col>7</xdr:col>
      <xdr:colOff>209264</xdr:colOff>
      <xdr:row>15</xdr:row>
      <xdr:rowOff>117184</xdr:rowOff>
    </xdr:to>
    <xdr:sp macro="" textlink="">
      <xdr:nvSpPr>
        <xdr:cNvPr id="57" name="Rectangle 56">
          <a:extLst>
            <a:ext uri="{FF2B5EF4-FFF2-40B4-BE49-F238E27FC236}">
              <a16:creationId xmlns:a16="http://schemas.microsoft.com/office/drawing/2014/main" id="{A9727D06-F4EC-C457-C6D8-B09199BF3ABC}"/>
            </a:ext>
          </a:extLst>
        </xdr:cNvPr>
        <xdr:cNvSpPr/>
      </xdr:nvSpPr>
      <xdr:spPr>
        <a:xfrm>
          <a:off x="4752863" y="1531780"/>
          <a:ext cx="45719" cy="46154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323164</xdr:colOff>
      <xdr:row>13</xdr:row>
      <xdr:rowOff>2447</xdr:rowOff>
    </xdr:from>
    <xdr:to>
      <xdr:col>10</xdr:col>
      <xdr:colOff>368883</xdr:colOff>
      <xdr:row>15</xdr:row>
      <xdr:rowOff>88760</xdr:rowOff>
    </xdr:to>
    <xdr:sp macro="" textlink="">
      <xdr:nvSpPr>
        <xdr:cNvPr id="58" name="Rectangle 57">
          <a:extLst>
            <a:ext uri="{FF2B5EF4-FFF2-40B4-BE49-F238E27FC236}">
              <a16:creationId xmlns:a16="http://schemas.microsoft.com/office/drawing/2014/main" id="{0F2B953B-EE77-C303-B329-9179B673B20C}"/>
            </a:ext>
          </a:extLst>
        </xdr:cNvPr>
        <xdr:cNvSpPr/>
      </xdr:nvSpPr>
      <xdr:spPr>
        <a:xfrm>
          <a:off x="6730891" y="1503356"/>
          <a:ext cx="45719" cy="46154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295169</xdr:colOff>
      <xdr:row>13</xdr:row>
      <xdr:rowOff>17978</xdr:rowOff>
    </xdr:from>
    <xdr:to>
      <xdr:col>13</xdr:col>
      <xdr:colOff>340888</xdr:colOff>
      <xdr:row>15</xdr:row>
      <xdr:rowOff>104291</xdr:rowOff>
    </xdr:to>
    <xdr:sp macro="" textlink="">
      <xdr:nvSpPr>
        <xdr:cNvPr id="59" name="Rectangle 58">
          <a:extLst>
            <a:ext uri="{FF2B5EF4-FFF2-40B4-BE49-F238E27FC236}">
              <a16:creationId xmlns:a16="http://schemas.microsoft.com/office/drawing/2014/main" id="{420FFF11-8EAE-6A7E-2C86-FD534E5665E2}"/>
            </a:ext>
          </a:extLst>
        </xdr:cNvPr>
        <xdr:cNvSpPr/>
      </xdr:nvSpPr>
      <xdr:spPr>
        <a:xfrm>
          <a:off x="8521305" y="1518887"/>
          <a:ext cx="45719" cy="46154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123537</xdr:colOff>
      <xdr:row>10</xdr:row>
      <xdr:rowOff>15008</xdr:rowOff>
    </xdr:from>
    <xdr:to>
      <xdr:col>3</xdr:col>
      <xdr:colOff>324716</xdr:colOff>
      <xdr:row>25</xdr:row>
      <xdr:rowOff>108238</xdr:rowOff>
    </xdr:to>
    <xdr:sp macro="" textlink="">
      <xdr:nvSpPr>
        <xdr:cNvPr id="61" name="Rectangle: Diagonal Corners Rounded 60">
          <a:extLst>
            <a:ext uri="{FF2B5EF4-FFF2-40B4-BE49-F238E27FC236}">
              <a16:creationId xmlns:a16="http://schemas.microsoft.com/office/drawing/2014/main" id="{64921527-BFCE-86CC-2743-7828A863E0D5}"/>
            </a:ext>
          </a:extLst>
        </xdr:cNvPr>
        <xdr:cNvSpPr/>
      </xdr:nvSpPr>
      <xdr:spPr>
        <a:xfrm>
          <a:off x="123537" y="953076"/>
          <a:ext cx="2019588" cy="2907435"/>
        </a:xfrm>
        <a:prstGeom prst="round2DiagRect">
          <a:avLst>
            <a:gd name="adj1" fmla="val 506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11</xdr:row>
      <xdr:rowOff>23091</xdr:rowOff>
    </xdr:from>
    <xdr:to>
      <xdr:col>0</xdr:col>
      <xdr:colOff>0</xdr:colOff>
      <xdr:row>25</xdr:row>
      <xdr:rowOff>75692</xdr:rowOff>
    </xdr:to>
    <xdr:sp macro="" textlink="">
      <xdr:nvSpPr>
        <xdr:cNvPr id="62" name="Rectangle: Diagonal Corners Rounded 61">
          <a:extLst>
            <a:ext uri="{FF2B5EF4-FFF2-40B4-BE49-F238E27FC236}">
              <a16:creationId xmlns:a16="http://schemas.microsoft.com/office/drawing/2014/main" id="{60D84709-9FA9-8F55-A9F0-40774211218B}"/>
            </a:ext>
          </a:extLst>
        </xdr:cNvPr>
        <xdr:cNvSpPr/>
      </xdr:nvSpPr>
      <xdr:spPr>
        <a:xfrm>
          <a:off x="0" y="1148773"/>
          <a:ext cx="0" cy="2679192"/>
        </a:xfrm>
        <a:prstGeom prst="round2DiagRect">
          <a:avLst>
            <a:gd name="adj1" fmla="val 506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434686</xdr:colOff>
      <xdr:row>10</xdr:row>
      <xdr:rowOff>15008</xdr:rowOff>
    </xdr:from>
    <xdr:to>
      <xdr:col>6</xdr:col>
      <xdr:colOff>635865</xdr:colOff>
      <xdr:row>25</xdr:row>
      <xdr:rowOff>114588</xdr:rowOff>
    </xdr:to>
    <xdr:sp macro="" textlink="">
      <xdr:nvSpPr>
        <xdr:cNvPr id="65" name="Rectangle: Diagonal Corners Rounded 64">
          <a:extLst>
            <a:ext uri="{FF2B5EF4-FFF2-40B4-BE49-F238E27FC236}">
              <a16:creationId xmlns:a16="http://schemas.microsoft.com/office/drawing/2014/main" id="{B657B5E7-9FEA-8DD6-5DC6-C6117913BBB5}"/>
            </a:ext>
          </a:extLst>
        </xdr:cNvPr>
        <xdr:cNvSpPr/>
      </xdr:nvSpPr>
      <xdr:spPr>
        <a:xfrm>
          <a:off x="2253095" y="953076"/>
          <a:ext cx="2019588" cy="2913785"/>
        </a:xfrm>
        <a:prstGeom prst="round2DiagRect">
          <a:avLst>
            <a:gd name="adj1" fmla="val 506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mc:AlternateContent xmlns:mc="http://schemas.openxmlformats.org/markup-compatibility/2006">
    <mc:Choice xmlns:a14="http://schemas.microsoft.com/office/drawing/2010/main" Requires="a14">
      <xdr:twoCellAnchor editAs="oneCell">
        <xdr:from>
          <xdr:col>3</xdr:col>
          <xdr:colOff>476250</xdr:colOff>
          <xdr:row>12</xdr:row>
          <xdr:rowOff>0</xdr:rowOff>
        </xdr:from>
        <xdr:to>
          <xdr:col>5</xdr:col>
          <xdr:colOff>346363</xdr:colOff>
          <xdr:row>17</xdr:row>
          <xdr:rowOff>38099</xdr:rowOff>
        </xdr:to>
        <xdr:pic>
          <xdr:nvPicPr>
            <xdr:cNvPr id="8" name="Picture 7">
              <a:extLst>
                <a:ext uri="{FF2B5EF4-FFF2-40B4-BE49-F238E27FC236}">
                  <a16:creationId xmlns:a16="http://schemas.microsoft.com/office/drawing/2014/main" id="{4A1192C3-2CE3-739F-5247-7A7AC725E7E9}"/>
                </a:ext>
              </a:extLst>
            </xdr:cNvPr>
            <xdr:cNvPicPr>
              <a:picLocks noChangeAspect="1" noChangeArrowheads="1"/>
              <a:extLst>
                <a:ext uri="{84589F7E-364E-4C9E-8A38-B11213B215E9}">
                  <a14:cameraTool cellRange="'Wafle Chart'!$F$8:$O$17" spid="_x0000_s5931"/>
                </a:ext>
              </a:extLst>
            </xdr:cNvPicPr>
          </xdr:nvPicPr>
          <xdr:blipFill>
            <a:blip xmlns:r="http://schemas.openxmlformats.org/officeDocument/2006/relationships" r:embed="rId6"/>
            <a:srcRect/>
            <a:stretch>
              <a:fillRect/>
            </a:stretch>
          </xdr:blipFill>
          <xdr:spPr bwMode="auto">
            <a:xfrm>
              <a:off x="2294659" y="1313295"/>
              <a:ext cx="1082386" cy="97616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483466</xdr:colOff>
          <xdr:row>19</xdr:row>
          <xdr:rowOff>144321</xdr:rowOff>
        </xdr:from>
        <xdr:to>
          <xdr:col>5</xdr:col>
          <xdr:colOff>353579</xdr:colOff>
          <xdr:row>24</xdr:row>
          <xdr:rowOff>182421</xdr:rowOff>
        </xdr:to>
        <xdr:pic>
          <xdr:nvPicPr>
            <xdr:cNvPr id="10" name="Picture 9">
              <a:extLst>
                <a:ext uri="{FF2B5EF4-FFF2-40B4-BE49-F238E27FC236}">
                  <a16:creationId xmlns:a16="http://schemas.microsoft.com/office/drawing/2014/main" id="{51C3A862-2A1F-9778-1F5B-7E4AFFD70A06}"/>
                </a:ext>
              </a:extLst>
            </xdr:cNvPr>
            <xdr:cNvPicPr>
              <a:picLocks noChangeAspect="1" noChangeArrowheads="1"/>
              <a:extLst>
                <a:ext uri="{84589F7E-364E-4C9E-8A38-B11213B215E9}">
                  <a14:cameraTool cellRange="'Wafle Chart'!$F$23:$O$32" spid="_x0000_s5932"/>
                </a:ext>
              </a:extLst>
            </xdr:cNvPicPr>
          </xdr:nvPicPr>
          <xdr:blipFill>
            <a:blip xmlns:r="http://schemas.openxmlformats.org/officeDocument/2006/relationships" r:embed="rId7"/>
            <a:srcRect/>
            <a:stretch>
              <a:fillRect/>
            </a:stretch>
          </xdr:blipFill>
          <xdr:spPr bwMode="auto">
            <a:xfrm>
              <a:off x="2301875" y="2770912"/>
              <a:ext cx="1082386" cy="97616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404966</xdr:colOff>
      <xdr:row>9</xdr:row>
      <xdr:rowOff>180842</xdr:rowOff>
    </xdr:from>
    <xdr:to>
      <xdr:col>4</xdr:col>
      <xdr:colOff>570057</xdr:colOff>
      <xdr:row>11</xdr:row>
      <xdr:rowOff>64944</xdr:rowOff>
    </xdr:to>
    <xdr:sp macro="" textlink="">
      <xdr:nvSpPr>
        <xdr:cNvPr id="12" name="TextBox 11">
          <a:extLst>
            <a:ext uri="{FF2B5EF4-FFF2-40B4-BE49-F238E27FC236}">
              <a16:creationId xmlns:a16="http://schemas.microsoft.com/office/drawing/2014/main" id="{0324719D-C54A-8D9C-B15F-B324EA354139}"/>
            </a:ext>
          </a:extLst>
        </xdr:cNvPr>
        <xdr:cNvSpPr txBox="1"/>
      </xdr:nvSpPr>
      <xdr:spPr>
        <a:xfrm>
          <a:off x="2223375" y="931297"/>
          <a:ext cx="771227" cy="259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75000"/>
                </a:schemeClr>
              </a:solidFill>
            </a:rPr>
            <a:t>Revenue</a:t>
          </a:r>
          <a:endParaRPr lang="en-NG" sz="1300">
            <a:solidFill>
              <a:schemeClr val="bg2">
                <a:lumMod val="75000"/>
              </a:schemeClr>
            </a:solidFill>
          </a:endParaRPr>
        </a:p>
      </xdr:txBody>
    </xdr:sp>
    <xdr:clientData/>
  </xdr:twoCellAnchor>
  <xdr:twoCellAnchor>
    <xdr:from>
      <xdr:col>0</xdr:col>
      <xdr:colOff>0</xdr:colOff>
      <xdr:row>0</xdr:row>
      <xdr:rowOff>0</xdr:rowOff>
    </xdr:from>
    <xdr:to>
      <xdr:col>0</xdr:col>
      <xdr:colOff>599787</xdr:colOff>
      <xdr:row>0</xdr:row>
      <xdr:rowOff>0</xdr:rowOff>
    </xdr:to>
    <xdr:sp macro="" textlink="">
      <xdr:nvSpPr>
        <xdr:cNvPr id="14" name="TextBox 13">
          <a:extLst>
            <a:ext uri="{FF2B5EF4-FFF2-40B4-BE49-F238E27FC236}">
              <a16:creationId xmlns:a16="http://schemas.microsoft.com/office/drawing/2014/main" id="{B2176844-75D6-FC24-3D47-66174C48D534}"/>
            </a:ext>
          </a:extLst>
        </xdr:cNvPr>
        <xdr:cNvSpPr txBox="1"/>
      </xdr:nvSpPr>
      <xdr:spPr>
        <a:xfrm>
          <a:off x="0" y="0"/>
          <a:ext cx="599787"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50000"/>
                </a:schemeClr>
              </a:solidFill>
            </a:rPr>
            <a:t>Revenue</a:t>
          </a:r>
          <a:endParaRPr lang="en-NG" sz="1300">
            <a:solidFill>
              <a:schemeClr val="bg2">
                <a:lumMod val="50000"/>
              </a:schemeClr>
            </a:solidFill>
          </a:endParaRPr>
        </a:p>
      </xdr:txBody>
    </xdr:sp>
    <xdr:clientData/>
  </xdr:twoCellAnchor>
  <xdr:twoCellAnchor>
    <xdr:from>
      <xdr:col>3</xdr:col>
      <xdr:colOff>391401</xdr:colOff>
      <xdr:row>10</xdr:row>
      <xdr:rowOff>152846</xdr:rowOff>
    </xdr:from>
    <xdr:to>
      <xdr:col>5</xdr:col>
      <xdr:colOff>108238</xdr:colOff>
      <xdr:row>12</xdr:row>
      <xdr:rowOff>36081</xdr:rowOff>
    </xdr:to>
    <xdr:sp macro="" textlink="">
      <xdr:nvSpPr>
        <xdr:cNvPr id="16" name="TextBox 15">
          <a:extLst>
            <a:ext uri="{FF2B5EF4-FFF2-40B4-BE49-F238E27FC236}">
              <a16:creationId xmlns:a16="http://schemas.microsoft.com/office/drawing/2014/main" id="{6DEF3C88-DD91-A05B-289B-E0EA822B309F}"/>
            </a:ext>
          </a:extLst>
        </xdr:cNvPr>
        <xdr:cNvSpPr txBox="1"/>
      </xdr:nvSpPr>
      <xdr:spPr>
        <a:xfrm>
          <a:off x="2209810" y="1090914"/>
          <a:ext cx="929110" cy="25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a:solidFill>
                <a:schemeClr val="bg2">
                  <a:lumMod val="75000"/>
                </a:schemeClr>
              </a:solidFill>
              <a:latin typeface="+mn-lt"/>
              <a:ea typeface="+mn-ea"/>
              <a:cs typeface="+mn-cs"/>
            </a:rPr>
            <a:t>Generated</a:t>
          </a:r>
          <a:endParaRPr lang="en-NG" sz="1300">
            <a:solidFill>
              <a:schemeClr val="bg2">
                <a:lumMod val="75000"/>
              </a:schemeClr>
            </a:solidFill>
            <a:latin typeface="+mn-lt"/>
            <a:ea typeface="+mn-ea"/>
            <a:cs typeface="+mn-cs"/>
          </a:endParaRPr>
        </a:p>
      </xdr:txBody>
    </xdr:sp>
    <xdr:clientData/>
  </xdr:twoCellAnchor>
  <xdr:twoCellAnchor>
    <xdr:from>
      <xdr:col>3</xdr:col>
      <xdr:colOff>384184</xdr:colOff>
      <xdr:row>17</xdr:row>
      <xdr:rowOff>102333</xdr:rowOff>
    </xdr:from>
    <xdr:to>
      <xdr:col>4</xdr:col>
      <xdr:colOff>549275</xdr:colOff>
      <xdr:row>18</xdr:row>
      <xdr:rowOff>174049</xdr:rowOff>
    </xdr:to>
    <xdr:sp macro="" textlink="">
      <xdr:nvSpPr>
        <xdr:cNvPr id="17" name="TextBox 16">
          <a:extLst>
            <a:ext uri="{FF2B5EF4-FFF2-40B4-BE49-F238E27FC236}">
              <a16:creationId xmlns:a16="http://schemas.microsoft.com/office/drawing/2014/main" id="{C2FDB0AF-17CB-71D2-2F1F-3F1405862BDD}"/>
            </a:ext>
          </a:extLst>
        </xdr:cNvPr>
        <xdr:cNvSpPr txBox="1"/>
      </xdr:nvSpPr>
      <xdr:spPr>
        <a:xfrm>
          <a:off x="2202593" y="2353697"/>
          <a:ext cx="771227" cy="259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75000"/>
                </a:schemeClr>
              </a:solidFill>
            </a:rPr>
            <a:t>Revenue</a:t>
          </a:r>
          <a:endParaRPr lang="en-NG" sz="1300">
            <a:solidFill>
              <a:schemeClr val="bg2">
                <a:lumMod val="75000"/>
              </a:schemeClr>
            </a:solidFill>
          </a:endParaRPr>
        </a:p>
      </xdr:txBody>
    </xdr:sp>
    <xdr:clientData/>
  </xdr:twoCellAnchor>
  <xdr:twoCellAnchor>
    <xdr:from>
      <xdr:col>3</xdr:col>
      <xdr:colOff>370619</xdr:colOff>
      <xdr:row>18</xdr:row>
      <xdr:rowOff>74337</xdr:rowOff>
    </xdr:from>
    <xdr:to>
      <xdr:col>5</xdr:col>
      <xdr:colOff>87456</xdr:colOff>
      <xdr:row>19</xdr:row>
      <xdr:rowOff>145185</xdr:rowOff>
    </xdr:to>
    <xdr:sp macro="" textlink="">
      <xdr:nvSpPr>
        <xdr:cNvPr id="18" name="TextBox 17">
          <a:extLst>
            <a:ext uri="{FF2B5EF4-FFF2-40B4-BE49-F238E27FC236}">
              <a16:creationId xmlns:a16="http://schemas.microsoft.com/office/drawing/2014/main" id="{9C0244E6-E3DE-C186-A275-CA6F2CDE541B}"/>
            </a:ext>
          </a:extLst>
        </xdr:cNvPr>
        <xdr:cNvSpPr txBox="1"/>
      </xdr:nvSpPr>
      <xdr:spPr>
        <a:xfrm>
          <a:off x="2189028" y="2513314"/>
          <a:ext cx="929110" cy="25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a:solidFill>
                <a:schemeClr val="bg2">
                  <a:lumMod val="75000"/>
                </a:schemeClr>
              </a:solidFill>
              <a:latin typeface="+mn-lt"/>
              <a:ea typeface="+mn-ea"/>
              <a:cs typeface="+mn-cs"/>
            </a:rPr>
            <a:t>Generated</a:t>
          </a:r>
          <a:endParaRPr lang="en-NG" sz="1300">
            <a:solidFill>
              <a:schemeClr val="bg2">
                <a:lumMod val="75000"/>
              </a:schemeClr>
            </a:solidFill>
            <a:latin typeface="+mn-lt"/>
            <a:ea typeface="+mn-ea"/>
            <a:cs typeface="+mn-cs"/>
          </a:endParaRPr>
        </a:p>
      </xdr:txBody>
    </xdr:sp>
    <xdr:clientData/>
  </xdr:twoCellAnchor>
  <xdr:twoCellAnchor>
    <xdr:from>
      <xdr:col>5</xdr:col>
      <xdr:colOff>305675</xdr:colOff>
      <xdr:row>13</xdr:row>
      <xdr:rowOff>38257</xdr:rowOff>
    </xdr:from>
    <xdr:to>
      <xdr:col>6</xdr:col>
      <xdr:colOff>635000</xdr:colOff>
      <xdr:row>14</xdr:row>
      <xdr:rowOff>101022</xdr:rowOff>
    </xdr:to>
    <xdr:sp macro="" textlink="">
      <xdr:nvSpPr>
        <xdr:cNvPr id="19" name="TextBox 18">
          <a:extLst>
            <a:ext uri="{FF2B5EF4-FFF2-40B4-BE49-F238E27FC236}">
              <a16:creationId xmlns:a16="http://schemas.microsoft.com/office/drawing/2014/main" id="{58A4E4AA-C785-93DC-B1F4-278A8116C2A2}"/>
            </a:ext>
          </a:extLst>
        </xdr:cNvPr>
        <xdr:cNvSpPr txBox="1"/>
      </xdr:nvSpPr>
      <xdr:spPr>
        <a:xfrm>
          <a:off x="3336357" y="1539166"/>
          <a:ext cx="935461" cy="2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75000"/>
                </a:schemeClr>
              </a:solidFill>
            </a:rPr>
            <a:t>Revenue by</a:t>
          </a:r>
          <a:endParaRPr lang="en-NG" sz="1300">
            <a:solidFill>
              <a:schemeClr val="bg2">
                <a:lumMod val="75000"/>
              </a:schemeClr>
            </a:solidFill>
          </a:endParaRPr>
        </a:p>
      </xdr:txBody>
    </xdr:sp>
    <xdr:clientData/>
  </xdr:twoCellAnchor>
  <xdr:twoCellAnchor>
    <xdr:from>
      <xdr:col>5</xdr:col>
      <xdr:colOff>292110</xdr:colOff>
      <xdr:row>14</xdr:row>
      <xdr:rowOff>10259</xdr:rowOff>
    </xdr:from>
    <xdr:to>
      <xdr:col>6</xdr:col>
      <xdr:colOff>615084</xdr:colOff>
      <xdr:row>15</xdr:row>
      <xdr:rowOff>81108</xdr:rowOff>
    </xdr:to>
    <xdr:sp macro="" textlink="">
      <xdr:nvSpPr>
        <xdr:cNvPr id="20" name="TextBox 19">
          <a:extLst>
            <a:ext uri="{FF2B5EF4-FFF2-40B4-BE49-F238E27FC236}">
              <a16:creationId xmlns:a16="http://schemas.microsoft.com/office/drawing/2014/main" id="{35B2CDCE-7D35-E2D1-9FD1-006BABE1EB29}"/>
            </a:ext>
          </a:extLst>
        </xdr:cNvPr>
        <xdr:cNvSpPr txBox="1"/>
      </xdr:nvSpPr>
      <xdr:spPr>
        <a:xfrm>
          <a:off x="3322792" y="1698782"/>
          <a:ext cx="929110" cy="25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b="1">
              <a:solidFill>
                <a:srgbClr val="1F8CB3"/>
              </a:solidFill>
              <a:latin typeface="+mn-lt"/>
              <a:ea typeface="+mn-ea"/>
              <a:cs typeface="+mn-cs"/>
            </a:rPr>
            <a:t>Weekends</a:t>
          </a:r>
          <a:endParaRPr lang="en-NG" sz="1300" b="1">
            <a:solidFill>
              <a:srgbClr val="1F8CB3"/>
            </a:solidFill>
            <a:latin typeface="+mn-lt"/>
            <a:ea typeface="+mn-ea"/>
            <a:cs typeface="+mn-cs"/>
          </a:endParaRPr>
        </a:p>
      </xdr:txBody>
    </xdr:sp>
    <xdr:clientData/>
  </xdr:twoCellAnchor>
  <xdr:twoCellAnchor>
    <xdr:from>
      <xdr:col>5</xdr:col>
      <xdr:colOff>349836</xdr:colOff>
      <xdr:row>20</xdr:row>
      <xdr:rowOff>53555</xdr:rowOff>
    </xdr:from>
    <xdr:to>
      <xdr:col>6</xdr:col>
      <xdr:colOff>679161</xdr:colOff>
      <xdr:row>21</xdr:row>
      <xdr:rowOff>116321</xdr:rowOff>
    </xdr:to>
    <xdr:sp macro="" textlink="">
      <xdr:nvSpPr>
        <xdr:cNvPr id="21" name="TextBox 20">
          <a:extLst>
            <a:ext uri="{FF2B5EF4-FFF2-40B4-BE49-F238E27FC236}">
              <a16:creationId xmlns:a16="http://schemas.microsoft.com/office/drawing/2014/main" id="{45D10BB2-EF56-314F-7803-AD50F8C3C059}"/>
            </a:ext>
          </a:extLst>
        </xdr:cNvPr>
        <xdr:cNvSpPr txBox="1"/>
      </xdr:nvSpPr>
      <xdr:spPr>
        <a:xfrm>
          <a:off x="3380518" y="2867760"/>
          <a:ext cx="935461" cy="25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75000"/>
                </a:schemeClr>
              </a:solidFill>
            </a:rPr>
            <a:t>Revenue by</a:t>
          </a:r>
          <a:endParaRPr lang="en-NG" sz="1300">
            <a:solidFill>
              <a:schemeClr val="bg2">
                <a:lumMod val="75000"/>
              </a:schemeClr>
            </a:solidFill>
          </a:endParaRPr>
        </a:p>
      </xdr:txBody>
    </xdr:sp>
    <xdr:clientData/>
  </xdr:twoCellAnchor>
  <xdr:twoCellAnchor>
    <xdr:from>
      <xdr:col>5</xdr:col>
      <xdr:colOff>336271</xdr:colOff>
      <xdr:row>21</xdr:row>
      <xdr:rowOff>25558</xdr:rowOff>
    </xdr:from>
    <xdr:to>
      <xdr:col>6</xdr:col>
      <xdr:colOff>659245</xdr:colOff>
      <xdr:row>22</xdr:row>
      <xdr:rowOff>96406</xdr:rowOff>
    </xdr:to>
    <xdr:sp macro="" textlink="">
      <xdr:nvSpPr>
        <xdr:cNvPr id="22" name="TextBox 21">
          <a:extLst>
            <a:ext uri="{FF2B5EF4-FFF2-40B4-BE49-F238E27FC236}">
              <a16:creationId xmlns:a16="http://schemas.microsoft.com/office/drawing/2014/main" id="{998734F7-96D5-F8B7-E9AA-8921F37824A2}"/>
            </a:ext>
          </a:extLst>
        </xdr:cNvPr>
        <xdr:cNvSpPr txBox="1"/>
      </xdr:nvSpPr>
      <xdr:spPr>
        <a:xfrm>
          <a:off x="3366953" y="3027376"/>
          <a:ext cx="929110" cy="25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b="1">
              <a:solidFill>
                <a:schemeClr val="tx1">
                  <a:lumMod val="50000"/>
                  <a:lumOff val="50000"/>
                </a:schemeClr>
              </a:solidFill>
              <a:latin typeface="+mn-lt"/>
              <a:ea typeface="+mn-ea"/>
              <a:cs typeface="+mn-cs"/>
            </a:rPr>
            <a:t>Weekdays</a:t>
          </a:r>
          <a:endParaRPr lang="en-NG" sz="1300" b="1">
            <a:solidFill>
              <a:schemeClr val="tx1">
                <a:lumMod val="50000"/>
                <a:lumOff val="50000"/>
              </a:schemeClr>
            </a:solidFill>
            <a:latin typeface="+mn-lt"/>
            <a:ea typeface="+mn-ea"/>
            <a:cs typeface="+mn-cs"/>
          </a:endParaRPr>
        </a:p>
      </xdr:txBody>
    </xdr:sp>
    <xdr:clientData/>
  </xdr:twoCellAnchor>
  <xdr:twoCellAnchor>
    <xdr:from>
      <xdr:col>5</xdr:col>
      <xdr:colOff>131616</xdr:colOff>
      <xdr:row>15</xdr:row>
      <xdr:rowOff>13501</xdr:rowOff>
    </xdr:from>
    <xdr:to>
      <xdr:col>6</xdr:col>
      <xdr:colOff>787399</xdr:colOff>
      <xdr:row>16</xdr:row>
      <xdr:rowOff>176658</xdr:rowOff>
    </xdr:to>
    <xdr:sp macro="" textlink="'Wafle Chart'!D4">
      <xdr:nvSpPr>
        <xdr:cNvPr id="23" name="TextBox 22">
          <a:extLst>
            <a:ext uri="{FF2B5EF4-FFF2-40B4-BE49-F238E27FC236}">
              <a16:creationId xmlns:a16="http://schemas.microsoft.com/office/drawing/2014/main" id="{0BCD50F5-9CDD-B1B1-3A06-A1745B3AB3F4}"/>
            </a:ext>
          </a:extLst>
        </xdr:cNvPr>
        <xdr:cNvSpPr txBox="1"/>
      </xdr:nvSpPr>
      <xdr:spPr>
        <a:xfrm>
          <a:off x="3162298" y="1889637"/>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E1BB11-2EEB-40F9-AE74-BC6593C79A82}" type="TxLink">
            <a:rPr lang="en-US" sz="1800" b="0" i="0" u="none" strike="noStrike" baseline="0">
              <a:solidFill>
                <a:srgbClr val="1F8CB3"/>
              </a:solidFill>
              <a:latin typeface="Aptos Narrow"/>
              <a:ea typeface="+mn-ea"/>
              <a:cs typeface="+mn-cs"/>
            </a:rPr>
            <a:pPr marL="0" indent="0" algn="ctr"/>
            <a:t>30%</a:t>
          </a:fld>
          <a:endParaRPr lang="en-NG" sz="1800" b="0" i="0" u="none" strike="noStrike" baseline="0">
            <a:solidFill>
              <a:srgbClr val="1F8CB3"/>
            </a:solidFill>
            <a:latin typeface="Aptos Narrow"/>
            <a:ea typeface="+mn-ea"/>
            <a:cs typeface="+mn-cs"/>
          </a:endParaRPr>
        </a:p>
      </xdr:txBody>
    </xdr:sp>
    <xdr:clientData/>
  </xdr:twoCellAnchor>
  <xdr:twoCellAnchor>
    <xdr:from>
      <xdr:col>5</xdr:col>
      <xdr:colOff>146915</xdr:colOff>
      <xdr:row>22</xdr:row>
      <xdr:rowOff>28799</xdr:rowOff>
    </xdr:from>
    <xdr:to>
      <xdr:col>6</xdr:col>
      <xdr:colOff>802698</xdr:colOff>
      <xdr:row>24</xdr:row>
      <xdr:rowOff>4343</xdr:rowOff>
    </xdr:to>
    <xdr:sp macro="" textlink="'Wafle Chart'!D5">
      <xdr:nvSpPr>
        <xdr:cNvPr id="25" name="TextBox 24">
          <a:extLst>
            <a:ext uri="{FF2B5EF4-FFF2-40B4-BE49-F238E27FC236}">
              <a16:creationId xmlns:a16="http://schemas.microsoft.com/office/drawing/2014/main" id="{12ACC5C0-22D8-3984-F7D6-8F7887FABC31}"/>
            </a:ext>
          </a:extLst>
        </xdr:cNvPr>
        <xdr:cNvSpPr txBox="1"/>
      </xdr:nvSpPr>
      <xdr:spPr>
        <a:xfrm>
          <a:off x="3177597" y="3218231"/>
          <a:ext cx="1261919" cy="3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0956D0-06F6-4E85-B3E5-A432FBADB6C7}" type="TxLink">
            <a:rPr lang="en-US" sz="1800" b="0" i="0" u="none" strike="noStrike" baseline="0">
              <a:solidFill>
                <a:schemeClr val="tx1">
                  <a:lumMod val="50000"/>
                  <a:lumOff val="50000"/>
                </a:schemeClr>
              </a:solidFill>
              <a:latin typeface="Aptos Narrow"/>
              <a:ea typeface="+mn-ea"/>
              <a:cs typeface="+mn-cs"/>
            </a:rPr>
            <a:pPr marL="0" indent="0" algn="ctr"/>
            <a:t>70%</a:t>
          </a:fld>
          <a:endParaRPr lang="en-NG" sz="1800" b="0" i="0" u="none" strike="noStrike" baseline="0">
            <a:solidFill>
              <a:schemeClr val="tx1">
                <a:lumMod val="50000"/>
                <a:lumOff val="50000"/>
              </a:schemeClr>
            </a:solidFill>
            <a:latin typeface="Aptos Narrow"/>
            <a:ea typeface="+mn-ea"/>
            <a:cs typeface="+mn-cs"/>
          </a:endParaRPr>
        </a:p>
      </xdr:txBody>
    </xdr:sp>
    <xdr:clientData/>
  </xdr:twoCellAnchor>
  <xdr:twoCellAnchor>
    <xdr:from>
      <xdr:col>4</xdr:col>
      <xdr:colOff>478845</xdr:colOff>
      <xdr:row>10</xdr:row>
      <xdr:rowOff>181201</xdr:rowOff>
    </xdr:from>
    <xdr:to>
      <xdr:col>5</xdr:col>
      <xdr:colOff>512329</xdr:colOff>
      <xdr:row>12</xdr:row>
      <xdr:rowOff>21650</xdr:rowOff>
    </xdr:to>
    <xdr:sp macro="" textlink="Analysis2!U5">
      <xdr:nvSpPr>
        <xdr:cNvPr id="26" name="TextBox 25">
          <a:extLst>
            <a:ext uri="{FF2B5EF4-FFF2-40B4-BE49-F238E27FC236}">
              <a16:creationId xmlns:a16="http://schemas.microsoft.com/office/drawing/2014/main" id="{3BE6D1CB-AE03-8545-58D1-29F85CB86E7E}"/>
            </a:ext>
          </a:extLst>
        </xdr:cNvPr>
        <xdr:cNvSpPr txBox="1"/>
      </xdr:nvSpPr>
      <xdr:spPr>
        <a:xfrm>
          <a:off x="2903390" y="1119269"/>
          <a:ext cx="639621" cy="215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4159B1-BD35-4B48-AE4E-2953E6F1F3F6}" type="TxLink">
            <a:rPr lang="en-US" sz="1300" b="0" i="0" u="none" strike="noStrike" baseline="0">
              <a:solidFill>
                <a:srgbClr val="1F8CB3"/>
              </a:solidFill>
              <a:latin typeface="Aptos Narrow"/>
              <a:ea typeface="+mn-ea"/>
              <a:cs typeface="+mn-cs"/>
            </a:rPr>
            <a:pPr marL="0" indent="0" algn="ctr"/>
            <a:t>$166k</a:t>
          </a:fld>
          <a:endParaRPr lang="en-NG" sz="1300" b="0" i="0" u="none" strike="noStrike" baseline="0">
            <a:solidFill>
              <a:srgbClr val="1F8CB3"/>
            </a:solidFill>
            <a:latin typeface="Aptos Narrow"/>
            <a:ea typeface="+mn-ea"/>
            <a:cs typeface="+mn-cs"/>
          </a:endParaRPr>
        </a:p>
      </xdr:txBody>
    </xdr:sp>
    <xdr:clientData/>
  </xdr:twoCellAnchor>
  <xdr:twoCellAnchor>
    <xdr:from>
      <xdr:col>4</xdr:col>
      <xdr:colOff>472494</xdr:colOff>
      <xdr:row>18</xdr:row>
      <xdr:rowOff>72962</xdr:rowOff>
    </xdr:from>
    <xdr:to>
      <xdr:col>5</xdr:col>
      <xdr:colOff>477113</xdr:colOff>
      <xdr:row>20</xdr:row>
      <xdr:rowOff>8083</xdr:rowOff>
    </xdr:to>
    <xdr:sp macro="" textlink="Analysis2!U4">
      <xdr:nvSpPr>
        <xdr:cNvPr id="27" name="TextBox 26">
          <a:extLst>
            <a:ext uri="{FF2B5EF4-FFF2-40B4-BE49-F238E27FC236}">
              <a16:creationId xmlns:a16="http://schemas.microsoft.com/office/drawing/2014/main" id="{303CC615-73BD-FA31-5EA9-DE60578CAAE4}"/>
            </a:ext>
          </a:extLst>
        </xdr:cNvPr>
        <xdr:cNvSpPr txBox="1"/>
      </xdr:nvSpPr>
      <xdr:spPr>
        <a:xfrm>
          <a:off x="2897039" y="2511939"/>
          <a:ext cx="610756" cy="31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6A721D-FBAA-42EC-80B3-2EE0F09E47F6}" type="TxLink">
            <a:rPr lang="en-US" sz="1300" b="0" i="0" u="none" strike="noStrike" baseline="0">
              <a:solidFill>
                <a:schemeClr val="tx1">
                  <a:lumMod val="85000"/>
                  <a:lumOff val="15000"/>
                </a:schemeClr>
              </a:solidFill>
              <a:latin typeface="Aptos Narrow"/>
              <a:ea typeface="+mn-ea"/>
              <a:cs typeface="+mn-cs"/>
            </a:rPr>
            <a:pPr marL="0" indent="0" algn="ctr"/>
            <a:t>$382k</a:t>
          </a:fld>
          <a:endParaRPr lang="en-NG" sz="1300" b="0" i="0" u="none" strike="noStrike" baseline="0">
            <a:solidFill>
              <a:schemeClr val="tx1">
                <a:lumMod val="85000"/>
                <a:lumOff val="15000"/>
              </a:schemeClr>
            </a:solidFill>
            <a:latin typeface="Aptos Narrow"/>
            <a:ea typeface="+mn-ea"/>
            <a:cs typeface="+mn-cs"/>
          </a:endParaRPr>
        </a:p>
      </xdr:txBody>
    </xdr:sp>
    <xdr:clientData/>
  </xdr:twoCellAnchor>
  <xdr:twoCellAnchor>
    <xdr:from>
      <xdr:col>0</xdr:col>
      <xdr:colOff>0</xdr:colOff>
      <xdr:row>14</xdr:row>
      <xdr:rowOff>64943</xdr:rowOff>
    </xdr:from>
    <xdr:to>
      <xdr:col>3</xdr:col>
      <xdr:colOff>519546</xdr:colOff>
      <xdr:row>22</xdr:row>
      <xdr:rowOff>21650</xdr:rowOff>
    </xdr:to>
    <xdr:graphicFrame macro="">
      <xdr:nvGraphicFramePr>
        <xdr:cNvPr id="4" name="Chart 3">
          <a:extLst>
            <a:ext uri="{FF2B5EF4-FFF2-40B4-BE49-F238E27FC236}">
              <a16:creationId xmlns:a16="http://schemas.microsoft.com/office/drawing/2014/main" id="{D5F0DB8B-3FE2-41C5-BFBA-4BC9F32F3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94681</xdr:colOff>
      <xdr:row>10</xdr:row>
      <xdr:rowOff>50956</xdr:rowOff>
    </xdr:from>
    <xdr:to>
      <xdr:col>3</xdr:col>
      <xdr:colOff>542067</xdr:colOff>
      <xdr:row>13</xdr:row>
      <xdr:rowOff>28864</xdr:rowOff>
    </xdr:to>
    <xdr:sp macro="" textlink="">
      <xdr:nvSpPr>
        <xdr:cNvPr id="9" name="TextBox 8">
          <a:extLst>
            <a:ext uri="{FF2B5EF4-FFF2-40B4-BE49-F238E27FC236}">
              <a16:creationId xmlns:a16="http://schemas.microsoft.com/office/drawing/2014/main" id="{EE46BB9C-4136-EB7C-0942-4C3B1FDBC9F1}"/>
            </a:ext>
          </a:extLst>
        </xdr:cNvPr>
        <xdr:cNvSpPr txBox="1"/>
      </xdr:nvSpPr>
      <xdr:spPr>
        <a:xfrm>
          <a:off x="94681" y="989024"/>
          <a:ext cx="2265795" cy="540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50000"/>
                </a:schemeClr>
              </a:solidFill>
            </a:rPr>
            <a:t>Revenue</a:t>
          </a:r>
          <a:r>
            <a:rPr lang="en-GB" sz="1300" baseline="0">
              <a:solidFill>
                <a:schemeClr val="bg2">
                  <a:lumMod val="50000"/>
                </a:schemeClr>
              </a:solidFill>
            </a:rPr>
            <a:t> by Quarter vs Percentage Change</a:t>
          </a:r>
          <a:endParaRPr lang="en-NG" sz="1300">
            <a:solidFill>
              <a:schemeClr val="bg2">
                <a:lumMod val="50000"/>
              </a:schemeClr>
            </a:solidFill>
          </a:endParaRPr>
        </a:p>
      </xdr:txBody>
    </xdr:sp>
    <xdr:clientData/>
  </xdr:twoCellAnchor>
  <xdr:twoCellAnchor>
    <xdr:from>
      <xdr:col>0</xdr:col>
      <xdr:colOff>73900</xdr:colOff>
      <xdr:row>12</xdr:row>
      <xdr:rowOff>109549</xdr:rowOff>
    </xdr:from>
    <xdr:to>
      <xdr:col>3</xdr:col>
      <xdr:colOff>521286</xdr:colOff>
      <xdr:row>15</xdr:row>
      <xdr:rowOff>87457</xdr:rowOff>
    </xdr:to>
    <xdr:sp macro="" textlink="Analysis2!AA23">
      <xdr:nvSpPr>
        <xdr:cNvPr id="11" name="TextBox 10">
          <a:extLst>
            <a:ext uri="{FF2B5EF4-FFF2-40B4-BE49-F238E27FC236}">
              <a16:creationId xmlns:a16="http://schemas.microsoft.com/office/drawing/2014/main" id="{05B0A595-E051-B693-7FAB-46C2CB9F6D9F}"/>
            </a:ext>
          </a:extLst>
        </xdr:cNvPr>
        <xdr:cNvSpPr txBox="1"/>
      </xdr:nvSpPr>
      <xdr:spPr>
        <a:xfrm>
          <a:off x="73900" y="1422844"/>
          <a:ext cx="2265795" cy="540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C69858-E1CA-43DF-9FD4-D9F1954BE07C}" type="TxLink">
            <a:rPr lang="en-US" sz="1100" b="0" i="1" u="none" strike="noStrike">
              <a:solidFill>
                <a:schemeClr val="tx1">
                  <a:lumMod val="65000"/>
                  <a:lumOff val="35000"/>
                </a:schemeClr>
              </a:solidFill>
              <a:latin typeface="Aptos Narrow"/>
            </a:rPr>
            <a:pPr/>
            <a:t>The line in the chart indicates $137,106 Average Revenue</a:t>
          </a:fld>
          <a:endParaRPr lang="en-NG" sz="1300" i="1">
            <a:solidFill>
              <a:schemeClr val="tx1">
                <a:lumMod val="65000"/>
                <a:lumOff val="35000"/>
              </a:schemeClr>
            </a:solidFill>
          </a:endParaRPr>
        </a:p>
      </xdr:txBody>
    </xdr:sp>
    <xdr:clientData/>
  </xdr:twoCellAnchor>
  <xdr:twoCellAnchor>
    <xdr:from>
      <xdr:col>0</xdr:col>
      <xdr:colOff>324715</xdr:colOff>
      <xdr:row>23</xdr:row>
      <xdr:rowOff>64944</xdr:rowOff>
    </xdr:from>
    <xdr:to>
      <xdr:col>0</xdr:col>
      <xdr:colOff>425738</xdr:colOff>
      <xdr:row>23</xdr:row>
      <xdr:rowOff>173183</xdr:rowOff>
    </xdr:to>
    <xdr:sp macro="" textlink="">
      <xdr:nvSpPr>
        <xdr:cNvPr id="24" name="Oval 23">
          <a:extLst>
            <a:ext uri="{FF2B5EF4-FFF2-40B4-BE49-F238E27FC236}">
              <a16:creationId xmlns:a16="http://schemas.microsoft.com/office/drawing/2014/main" id="{18F1DC0C-C3EA-D6FF-9230-5A75DB50A90C}"/>
            </a:ext>
          </a:extLst>
        </xdr:cNvPr>
        <xdr:cNvSpPr/>
      </xdr:nvSpPr>
      <xdr:spPr>
        <a:xfrm>
          <a:off x="324715" y="3441989"/>
          <a:ext cx="101023" cy="108239"/>
        </a:xfrm>
        <a:prstGeom prst="ellipse">
          <a:avLst/>
        </a:prstGeom>
        <a:solidFill>
          <a:srgbClr val="70C7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318365</xdr:colOff>
      <xdr:row>24</xdr:row>
      <xdr:rowOff>87457</xdr:rowOff>
    </xdr:from>
    <xdr:to>
      <xdr:col>0</xdr:col>
      <xdr:colOff>419388</xdr:colOff>
      <xdr:row>25</xdr:row>
      <xdr:rowOff>8082</xdr:rowOff>
    </xdr:to>
    <xdr:sp macro="" textlink="">
      <xdr:nvSpPr>
        <xdr:cNvPr id="30" name="Oval 29">
          <a:extLst>
            <a:ext uri="{FF2B5EF4-FFF2-40B4-BE49-F238E27FC236}">
              <a16:creationId xmlns:a16="http://schemas.microsoft.com/office/drawing/2014/main" id="{2656239A-288E-A1F1-961F-9C71CC458075}"/>
            </a:ext>
          </a:extLst>
        </xdr:cNvPr>
        <xdr:cNvSpPr/>
      </xdr:nvSpPr>
      <xdr:spPr>
        <a:xfrm>
          <a:off x="318365" y="3652116"/>
          <a:ext cx="101023" cy="108239"/>
        </a:xfrm>
        <a:prstGeom prst="ellipse">
          <a:avLst/>
        </a:prstGeom>
        <a:solidFill>
          <a:srgbClr val="1F8C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288633</xdr:colOff>
      <xdr:row>24</xdr:row>
      <xdr:rowOff>101022</xdr:rowOff>
    </xdr:from>
    <xdr:to>
      <xdr:col>3</xdr:col>
      <xdr:colOff>223692</xdr:colOff>
      <xdr:row>24</xdr:row>
      <xdr:rowOff>101022</xdr:rowOff>
    </xdr:to>
    <xdr:cxnSp macro="">
      <xdr:nvCxnSpPr>
        <xdr:cNvPr id="45" name="Straight Connector 44">
          <a:extLst>
            <a:ext uri="{FF2B5EF4-FFF2-40B4-BE49-F238E27FC236}">
              <a16:creationId xmlns:a16="http://schemas.microsoft.com/office/drawing/2014/main" id="{2863218B-6197-BA2C-D53C-8CBB480D0E6F}"/>
            </a:ext>
          </a:extLst>
        </xdr:cNvPr>
        <xdr:cNvCxnSpPr/>
      </xdr:nvCxnSpPr>
      <xdr:spPr>
        <a:xfrm>
          <a:off x="1500906" y="3665681"/>
          <a:ext cx="541195" cy="0"/>
        </a:xfrm>
        <a:prstGeom prst="line">
          <a:avLst/>
        </a:prstGeom>
        <a:ln>
          <a:solidFill>
            <a:schemeClr val="tx1">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455478</xdr:colOff>
      <xdr:row>24</xdr:row>
      <xdr:rowOff>29308</xdr:rowOff>
    </xdr:from>
    <xdr:to>
      <xdr:col>2</xdr:col>
      <xdr:colOff>144319</xdr:colOff>
      <xdr:row>25</xdr:row>
      <xdr:rowOff>86591</xdr:rowOff>
    </xdr:to>
    <xdr:sp macro="" textlink="">
      <xdr:nvSpPr>
        <xdr:cNvPr id="50" name="TextBox 49">
          <a:extLst>
            <a:ext uri="{FF2B5EF4-FFF2-40B4-BE49-F238E27FC236}">
              <a16:creationId xmlns:a16="http://schemas.microsoft.com/office/drawing/2014/main" id="{F77AC1F9-AC94-CC81-1A80-8745256FDC27}"/>
            </a:ext>
          </a:extLst>
        </xdr:cNvPr>
        <xdr:cNvSpPr txBox="1"/>
      </xdr:nvSpPr>
      <xdr:spPr>
        <a:xfrm>
          <a:off x="455478" y="3593967"/>
          <a:ext cx="901114" cy="244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0">
              <a:solidFill>
                <a:schemeClr val="bg2">
                  <a:lumMod val="50000"/>
                </a:schemeClr>
              </a:solidFill>
            </a:rPr>
            <a:t>Above Average</a:t>
          </a:r>
        </a:p>
      </xdr:txBody>
    </xdr:sp>
    <xdr:clientData/>
  </xdr:twoCellAnchor>
  <xdr:twoCellAnchor>
    <xdr:from>
      <xdr:col>0</xdr:col>
      <xdr:colOff>470775</xdr:colOff>
      <xdr:row>23</xdr:row>
      <xdr:rowOff>8526</xdr:rowOff>
    </xdr:from>
    <xdr:to>
      <xdr:col>2</xdr:col>
      <xdr:colOff>159616</xdr:colOff>
      <xdr:row>24</xdr:row>
      <xdr:rowOff>65809</xdr:rowOff>
    </xdr:to>
    <xdr:sp macro="" textlink="">
      <xdr:nvSpPr>
        <xdr:cNvPr id="52" name="TextBox 51">
          <a:extLst>
            <a:ext uri="{FF2B5EF4-FFF2-40B4-BE49-F238E27FC236}">
              <a16:creationId xmlns:a16="http://schemas.microsoft.com/office/drawing/2014/main" id="{30448815-4FB4-1A41-00C2-FE927FBBB8C7}"/>
            </a:ext>
          </a:extLst>
        </xdr:cNvPr>
        <xdr:cNvSpPr txBox="1"/>
      </xdr:nvSpPr>
      <xdr:spPr>
        <a:xfrm>
          <a:off x="470775" y="3385571"/>
          <a:ext cx="901114" cy="244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solidFill>
                <a:schemeClr val="bg2">
                  <a:lumMod val="50000"/>
                </a:schemeClr>
              </a:solidFill>
            </a:rPr>
            <a:t>Below</a:t>
          </a:r>
          <a:r>
            <a:rPr lang="en-GB" sz="900" baseline="0">
              <a:solidFill>
                <a:schemeClr val="bg2">
                  <a:lumMod val="50000"/>
                </a:schemeClr>
              </a:solidFill>
            </a:rPr>
            <a:t> Average</a:t>
          </a:r>
          <a:endParaRPr lang="en-NG" sz="900">
            <a:solidFill>
              <a:schemeClr val="bg2">
                <a:lumMod val="50000"/>
              </a:schemeClr>
            </a:solidFill>
          </a:endParaRPr>
        </a:p>
      </xdr:txBody>
    </xdr:sp>
    <xdr:clientData/>
  </xdr:twoCellAnchor>
  <xdr:twoCellAnchor>
    <xdr:from>
      <xdr:col>2</xdr:col>
      <xdr:colOff>189356</xdr:colOff>
      <xdr:row>23</xdr:row>
      <xdr:rowOff>66254</xdr:rowOff>
    </xdr:from>
    <xdr:to>
      <xdr:col>3</xdr:col>
      <xdr:colOff>382444</xdr:colOff>
      <xdr:row>24</xdr:row>
      <xdr:rowOff>93807</xdr:rowOff>
    </xdr:to>
    <xdr:sp macro="" textlink="">
      <xdr:nvSpPr>
        <xdr:cNvPr id="53" name="TextBox 52">
          <a:extLst>
            <a:ext uri="{FF2B5EF4-FFF2-40B4-BE49-F238E27FC236}">
              <a16:creationId xmlns:a16="http://schemas.microsoft.com/office/drawing/2014/main" id="{F81D8D88-1F2B-916F-02A9-AFB5968AEE4D}"/>
            </a:ext>
          </a:extLst>
        </xdr:cNvPr>
        <xdr:cNvSpPr txBox="1"/>
      </xdr:nvSpPr>
      <xdr:spPr>
        <a:xfrm>
          <a:off x="1401629" y="3443299"/>
          <a:ext cx="799224" cy="21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0">
              <a:solidFill>
                <a:schemeClr val="bg2">
                  <a:lumMod val="50000"/>
                </a:schemeClr>
              </a:solidFill>
            </a:rPr>
            <a:t>Average Line</a:t>
          </a:r>
        </a:p>
      </xdr:txBody>
    </xdr:sp>
    <xdr:clientData/>
  </xdr:twoCellAnchor>
  <xdr:twoCellAnchor>
    <xdr:from>
      <xdr:col>15</xdr:col>
      <xdr:colOff>461818</xdr:colOff>
      <xdr:row>29</xdr:row>
      <xdr:rowOff>168275</xdr:rowOff>
    </xdr:from>
    <xdr:to>
      <xdr:col>18</xdr:col>
      <xdr:colOff>0</xdr:colOff>
      <xdr:row>32</xdr:row>
      <xdr:rowOff>5773</xdr:rowOff>
    </xdr:to>
    <xdr:sp macro="" textlink="">
      <xdr:nvSpPr>
        <xdr:cNvPr id="15" name="Rectangle: Diagonal Corners Rounded 14">
          <a:extLst>
            <a:ext uri="{FF2B5EF4-FFF2-40B4-BE49-F238E27FC236}">
              <a16:creationId xmlns:a16="http://schemas.microsoft.com/office/drawing/2014/main" id="{10445AEC-43CC-4F9A-8C73-423E3D0208A6}"/>
            </a:ext>
          </a:extLst>
        </xdr:cNvPr>
        <xdr:cNvSpPr/>
      </xdr:nvSpPr>
      <xdr:spPr>
        <a:xfrm>
          <a:off x="10347613" y="4671002"/>
          <a:ext cx="1356592" cy="400339"/>
        </a:xfrm>
        <a:prstGeom prst="round2DiagRect">
          <a:avLst>
            <a:gd name="adj1" fmla="val 50000"/>
            <a:gd name="adj2" fmla="val 0"/>
          </a:avLst>
        </a:prstGeom>
        <a:solidFill>
          <a:schemeClr val="bg1"/>
        </a:solidFill>
        <a:ln>
          <a:noFill/>
        </a:ln>
        <a:effectLst>
          <a:outerShdw blurRad="63500" sx="102000" sy="102000" algn="ctr"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Walter Obrifor</a:t>
          </a:r>
          <a:endParaRPr lang="en-NG" sz="1400">
            <a:solidFill>
              <a:sysClr val="windowText" lastClr="000000"/>
            </a:solidFill>
          </a:endParaRPr>
        </a:p>
      </xdr:txBody>
    </xdr:sp>
    <xdr:clientData/>
  </xdr:twoCellAnchor>
  <xdr:twoCellAnchor>
    <xdr:from>
      <xdr:col>0</xdr:col>
      <xdr:colOff>116328</xdr:colOff>
      <xdr:row>26</xdr:row>
      <xdr:rowOff>23089</xdr:rowOff>
    </xdr:from>
    <xdr:to>
      <xdr:col>6</xdr:col>
      <xdr:colOff>627784</xdr:colOff>
      <xdr:row>38</xdr:row>
      <xdr:rowOff>64942</xdr:rowOff>
    </xdr:to>
    <xdr:sp macro="" textlink="">
      <xdr:nvSpPr>
        <xdr:cNvPr id="60" name="Rectangle: Diagonal Corners Rounded 59">
          <a:extLst>
            <a:ext uri="{FF2B5EF4-FFF2-40B4-BE49-F238E27FC236}">
              <a16:creationId xmlns:a16="http://schemas.microsoft.com/office/drawing/2014/main" id="{94E507EA-C91A-BECA-3FB1-8FAB35B0BC58}"/>
            </a:ext>
          </a:extLst>
        </xdr:cNvPr>
        <xdr:cNvSpPr/>
      </xdr:nvSpPr>
      <xdr:spPr>
        <a:xfrm>
          <a:off x="116328" y="3962975"/>
          <a:ext cx="4148274" cy="2293217"/>
        </a:xfrm>
        <a:prstGeom prst="round2DiagRect">
          <a:avLst>
            <a:gd name="adj1" fmla="val 5062"/>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28</xdr:row>
      <xdr:rowOff>66384</xdr:rowOff>
    </xdr:from>
    <xdr:to>
      <xdr:col>6</xdr:col>
      <xdr:colOff>750454</xdr:colOff>
      <xdr:row>37</xdr:row>
      <xdr:rowOff>92362</xdr:rowOff>
    </xdr:to>
    <xdr:graphicFrame macro="">
      <xdr:nvGraphicFramePr>
        <xdr:cNvPr id="63" name="Chart 62">
          <a:extLst>
            <a:ext uri="{FF2B5EF4-FFF2-40B4-BE49-F238E27FC236}">
              <a16:creationId xmlns:a16="http://schemas.microsoft.com/office/drawing/2014/main" id="{B54360DB-C20D-4DB7-B78B-F407D40B3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303933</xdr:colOff>
      <xdr:row>37</xdr:row>
      <xdr:rowOff>51381</xdr:rowOff>
    </xdr:from>
    <xdr:to>
      <xdr:col>0</xdr:col>
      <xdr:colOff>404956</xdr:colOff>
      <xdr:row>37</xdr:row>
      <xdr:rowOff>159620</xdr:rowOff>
    </xdr:to>
    <xdr:sp macro="" textlink="">
      <xdr:nvSpPr>
        <xdr:cNvPr id="66" name="Oval 65">
          <a:extLst>
            <a:ext uri="{FF2B5EF4-FFF2-40B4-BE49-F238E27FC236}">
              <a16:creationId xmlns:a16="http://schemas.microsoft.com/office/drawing/2014/main" id="{A3CAE814-96A9-211E-6E69-F091303A2CB1}"/>
            </a:ext>
          </a:extLst>
        </xdr:cNvPr>
        <xdr:cNvSpPr/>
      </xdr:nvSpPr>
      <xdr:spPr>
        <a:xfrm>
          <a:off x="303933" y="6055017"/>
          <a:ext cx="101023" cy="108239"/>
        </a:xfrm>
        <a:prstGeom prst="ellipse">
          <a:avLst/>
        </a:prstGeom>
        <a:solidFill>
          <a:srgbClr val="70C7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449993</xdr:colOff>
      <xdr:row>36</xdr:row>
      <xdr:rowOff>182573</xdr:rowOff>
    </xdr:from>
    <xdr:to>
      <xdr:col>2</xdr:col>
      <xdr:colOff>138834</xdr:colOff>
      <xdr:row>38</xdr:row>
      <xdr:rowOff>52243</xdr:rowOff>
    </xdr:to>
    <xdr:sp macro="" textlink="">
      <xdr:nvSpPr>
        <xdr:cNvPr id="67" name="TextBox 66">
          <a:extLst>
            <a:ext uri="{FF2B5EF4-FFF2-40B4-BE49-F238E27FC236}">
              <a16:creationId xmlns:a16="http://schemas.microsoft.com/office/drawing/2014/main" id="{7FB2EA67-8121-2F5F-C2A4-6EF398FAA7A1}"/>
            </a:ext>
          </a:extLst>
        </xdr:cNvPr>
        <xdr:cNvSpPr txBox="1"/>
      </xdr:nvSpPr>
      <xdr:spPr>
        <a:xfrm>
          <a:off x="449993" y="5998596"/>
          <a:ext cx="901114" cy="244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solidFill>
                <a:schemeClr val="bg2">
                  <a:lumMod val="50000"/>
                </a:schemeClr>
              </a:solidFill>
            </a:rPr>
            <a:t>Below</a:t>
          </a:r>
          <a:r>
            <a:rPr lang="en-GB" sz="900" baseline="0">
              <a:solidFill>
                <a:schemeClr val="bg2">
                  <a:lumMod val="50000"/>
                </a:schemeClr>
              </a:solidFill>
            </a:rPr>
            <a:t> Average</a:t>
          </a:r>
          <a:endParaRPr lang="en-NG" sz="900">
            <a:solidFill>
              <a:schemeClr val="bg2">
                <a:lumMod val="50000"/>
              </a:schemeClr>
            </a:solidFill>
          </a:endParaRPr>
        </a:p>
      </xdr:txBody>
    </xdr:sp>
    <xdr:clientData/>
  </xdr:twoCellAnchor>
  <xdr:twoCellAnchor>
    <xdr:from>
      <xdr:col>2</xdr:col>
      <xdr:colOff>326446</xdr:colOff>
      <xdr:row>37</xdr:row>
      <xdr:rowOff>66674</xdr:rowOff>
    </xdr:from>
    <xdr:to>
      <xdr:col>2</xdr:col>
      <xdr:colOff>427469</xdr:colOff>
      <xdr:row>37</xdr:row>
      <xdr:rowOff>174913</xdr:rowOff>
    </xdr:to>
    <xdr:sp macro="" textlink="">
      <xdr:nvSpPr>
        <xdr:cNvPr id="70" name="Oval 69">
          <a:extLst>
            <a:ext uri="{FF2B5EF4-FFF2-40B4-BE49-F238E27FC236}">
              <a16:creationId xmlns:a16="http://schemas.microsoft.com/office/drawing/2014/main" id="{17FEDF9B-B345-DA65-962B-4DB6F246D586}"/>
            </a:ext>
          </a:extLst>
        </xdr:cNvPr>
        <xdr:cNvSpPr/>
      </xdr:nvSpPr>
      <xdr:spPr>
        <a:xfrm>
          <a:off x="1538719" y="6070310"/>
          <a:ext cx="101023" cy="108239"/>
        </a:xfrm>
        <a:prstGeom prst="ellipse">
          <a:avLst/>
        </a:prstGeom>
        <a:solidFill>
          <a:srgbClr val="1F8C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463559</xdr:colOff>
      <xdr:row>37</xdr:row>
      <xdr:rowOff>8525</xdr:rowOff>
    </xdr:from>
    <xdr:to>
      <xdr:col>4</xdr:col>
      <xdr:colOff>152401</xdr:colOff>
      <xdr:row>38</xdr:row>
      <xdr:rowOff>65808</xdr:rowOff>
    </xdr:to>
    <xdr:sp macro="" textlink="">
      <xdr:nvSpPr>
        <xdr:cNvPr id="71" name="TextBox 70">
          <a:extLst>
            <a:ext uri="{FF2B5EF4-FFF2-40B4-BE49-F238E27FC236}">
              <a16:creationId xmlns:a16="http://schemas.microsoft.com/office/drawing/2014/main" id="{A5580DFF-BD85-3B9A-9005-EA68A3106178}"/>
            </a:ext>
          </a:extLst>
        </xdr:cNvPr>
        <xdr:cNvSpPr txBox="1"/>
      </xdr:nvSpPr>
      <xdr:spPr>
        <a:xfrm>
          <a:off x="1675832" y="6012161"/>
          <a:ext cx="901114" cy="244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0">
              <a:solidFill>
                <a:schemeClr val="bg2">
                  <a:lumMod val="50000"/>
                </a:schemeClr>
              </a:solidFill>
            </a:rPr>
            <a:t>Above Average</a:t>
          </a:r>
        </a:p>
      </xdr:txBody>
    </xdr:sp>
    <xdr:clientData/>
  </xdr:twoCellAnchor>
  <xdr:twoCellAnchor>
    <xdr:from>
      <xdr:col>4</xdr:col>
      <xdr:colOff>183006</xdr:colOff>
      <xdr:row>37</xdr:row>
      <xdr:rowOff>9392</xdr:rowOff>
    </xdr:from>
    <xdr:to>
      <xdr:col>5</xdr:col>
      <xdr:colOff>376093</xdr:colOff>
      <xdr:row>38</xdr:row>
      <xdr:rowOff>36945</xdr:rowOff>
    </xdr:to>
    <xdr:sp macro="" textlink="">
      <xdr:nvSpPr>
        <xdr:cNvPr id="72" name="TextBox 71">
          <a:extLst>
            <a:ext uri="{FF2B5EF4-FFF2-40B4-BE49-F238E27FC236}">
              <a16:creationId xmlns:a16="http://schemas.microsoft.com/office/drawing/2014/main" id="{2E439912-BA7C-3C6D-CEB7-71DC5C792D2D}"/>
            </a:ext>
          </a:extLst>
        </xdr:cNvPr>
        <xdr:cNvSpPr txBox="1"/>
      </xdr:nvSpPr>
      <xdr:spPr>
        <a:xfrm>
          <a:off x="2607551" y="6013028"/>
          <a:ext cx="799224" cy="21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0">
              <a:solidFill>
                <a:schemeClr val="bg2">
                  <a:lumMod val="50000"/>
                </a:schemeClr>
              </a:solidFill>
            </a:rPr>
            <a:t>Average Line</a:t>
          </a:r>
        </a:p>
      </xdr:txBody>
    </xdr:sp>
    <xdr:clientData/>
  </xdr:twoCellAnchor>
  <xdr:twoCellAnchor>
    <xdr:from>
      <xdr:col>5</xdr:col>
      <xdr:colOff>383306</xdr:colOff>
      <xdr:row>37</xdr:row>
      <xdr:rowOff>130752</xdr:rowOff>
    </xdr:from>
    <xdr:to>
      <xdr:col>6</xdr:col>
      <xdr:colOff>318365</xdr:colOff>
      <xdr:row>37</xdr:row>
      <xdr:rowOff>130752</xdr:rowOff>
    </xdr:to>
    <xdr:cxnSp macro="">
      <xdr:nvCxnSpPr>
        <xdr:cNvPr id="73" name="Straight Connector 72">
          <a:extLst>
            <a:ext uri="{FF2B5EF4-FFF2-40B4-BE49-F238E27FC236}">
              <a16:creationId xmlns:a16="http://schemas.microsoft.com/office/drawing/2014/main" id="{3AC3E68B-E6CF-75F6-1AE4-9041E39F33BB}"/>
            </a:ext>
          </a:extLst>
        </xdr:cNvPr>
        <xdr:cNvCxnSpPr/>
      </xdr:nvCxnSpPr>
      <xdr:spPr>
        <a:xfrm>
          <a:off x="3413988" y="6134388"/>
          <a:ext cx="541195" cy="0"/>
        </a:xfrm>
        <a:prstGeom prst="line">
          <a:avLst/>
        </a:prstGeom>
        <a:ln>
          <a:solidFill>
            <a:schemeClr val="tx1">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131627</xdr:colOff>
      <xdr:row>26</xdr:row>
      <xdr:rowOff>8528</xdr:rowOff>
    </xdr:from>
    <xdr:to>
      <xdr:col>5</xdr:col>
      <xdr:colOff>158750</xdr:colOff>
      <xdr:row>27</xdr:row>
      <xdr:rowOff>57728</xdr:rowOff>
    </xdr:to>
    <xdr:sp macro="" textlink="">
      <xdr:nvSpPr>
        <xdr:cNvPr id="74" name="TextBox 73">
          <a:extLst>
            <a:ext uri="{FF2B5EF4-FFF2-40B4-BE49-F238E27FC236}">
              <a16:creationId xmlns:a16="http://schemas.microsoft.com/office/drawing/2014/main" id="{58DB96C3-6F05-2178-6900-EBB2C1E170F2}"/>
            </a:ext>
          </a:extLst>
        </xdr:cNvPr>
        <xdr:cNvSpPr txBox="1"/>
      </xdr:nvSpPr>
      <xdr:spPr>
        <a:xfrm>
          <a:off x="131627" y="3948414"/>
          <a:ext cx="3057805" cy="23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2">
                  <a:lumMod val="50000"/>
                </a:schemeClr>
              </a:solidFill>
            </a:rPr>
            <a:t>Revenue</a:t>
          </a:r>
          <a:r>
            <a:rPr lang="en-GB" sz="1300" baseline="0">
              <a:solidFill>
                <a:schemeClr val="bg2">
                  <a:lumMod val="50000"/>
                </a:schemeClr>
              </a:solidFill>
            </a:rPr>
            <a:t> by Quarter vs Percentage Change</a:t>
          </a:r>
          <a:endParaRPr lang="en-NG" sz="1300">
            <a:solidFill>
              <a:schemeClr val="bg2">
                <a:lumMod val="50000"/>
              </a:schemeClr>
            </a:solidFill>
          </a:endParaRPr>
        </a:p>
      </xdr:txBody>
    </xdr:sp>
    <xdr:clientData/>
  </xdr:twoCellAnchor>
  <xdr:twoCellAnchor>
    <xdr:from>
      <xdr:col>0</xdr:col>
      <xdr:colOff>118061</xdr:colOff>
      <xdr:row>26</xdr:row>
      <xdr:rowOff>181263</xdr:rowOff>
    </xdr:from>
    <xdr:to>
      <xdr:col>5</xdr:col>
      <xdr:colOff>469033</xdr:colOff>
      <xdr:row>28</xdr:row>
      <xdr:rowOff>64942</xdr:rowOff>
    </xdr:to>
    <xdr:sp macro="" textlink="Analysis2!Z26">
      <xdr:nvSpPr>
        <xdr:cNvPr id="75" name="TextBox 74">
          <a:extLst>
            <a:ext uri="{FF2B5EF4-FFF2-40B4-BE49-F238E27FC236}">
              <a16:creationId xmlns:a16="http://schemas.microsoft.com/office/drawing/2014/main" id="{11ADA142-4143-5FD5-777A-38DD9144AE32}"/>
            </a:ext>
          </a:extLst>
        </xdr:cNvPr>
        <xdr:cNvSpPr txBox="1"/>
      </xdr:nvSpPr>
      <xdr:spPr>
        <a:xfrm>
          <a:off x="118061" y="4121149"/>
          <a:ext cx="3381654"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F64431-1FBB-4CA2-B8DD-09FD308DB4A8}" type="TxLink">
            <a:rPr lang="en-US" sz="1100" b="0" i="1" u="none" strike="noStrike">
              <a:solidFill>
                <a:schemeClr val="tx1">
                  <a:lumMod val="65000"/>
                  <a:lumOff val="35000"/>
                </a:schemeClr>
              </a:solidFill>
              <a:latin typeface="Aptos Narrow"/>
              <a:ea typeface="+mn-ea"/>
              <a:cs typeface="+mn-cs"/>
            </a:rPr>
            <a:pPr marL="0" indent="0"/>
            <a:t>The line in the chart indicates $78,346 Average Revenue</a:t>
          </a:fld>
          <a:endParaRPr lang="en-NG" sz="1100" b="0" i="1" u="none" strike="noStrike">
            <a:solidFill>
              <a:schemeClr val="tx1">
                <a:lumMod val="65000"/>
                <a:lumOff val="35000"/>
              </a:schemeClr>
            </a:solidFill>
            <a:latin typeface="Aptos Narrow"/>
            <a:ea typeface="+mn-ea"/>
            <a:cs typeface="+mn-cs"/>
          </a:endParaRPr>
        </a:p>
      </xdr:txBody>
    </xdr:sp>
    <xdr:clientData/>
  </xdr:twoCellAnchor>
  <xdr:twoCellAnchor>
    <xdr:from>
      <xdr:col>21</xdr:col>
      <xdr:colOff>462224</xdr:colOff>
      <xdr:row>0</xdr:row>
      <xdr:rowOff>0</xdr:rowOff>
    </xdr:from>
    <xdr:to>
      <xdr:col>27</xdr:col>
      <xdr:colOff>78036</xdr:colOff>
      <xdr:row>11</xdr:row>
      <xdr:rowOff>159616</xdr:rowOff>
    </xdr:to>
    <xdr:sp macro="" textlink="">
      <xdr:nvSpPr>
        <xdr:cNvPr id="36" name="Rectangle 35">
          <a:extLst>
            <a:ext uri="{FF2B5EF4-FFF2-40B4-BE49-F238E27FC236}">
              <a16:creationId xmlns:a16="http://schemas.microsoft.com/office/drawing/2014/main" id="{B92E36BE-8053-4748-8E14-EB8B25C74EDB}"/>
            </a:ext>
          </a:extLst>
        </xdr:cNvPr>
        <xdr:cNvSpPr/>
      </xdr:nvSpPr>
      <xdr:spPr>
        <a:xfrm>
          <a:off x="14029759" y="0"/>
          <a:ext cx="3264826" cy="128651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21</xdr:col>
      <xdr:colOff>256878</xdr:colOff>
      <xdr:row>11</xdr:row>
      <xdr:rowOff>62964</xdr:rowOff>
    </xdr:from>
    <xdr:to>
      <xdr:col>26</xdr:col>
      <xdr:colOff>480859</xdr:colOff>
      <xdr:row>18</xdr:row>
      <xdr:rowOff>34762</xdr:rowOff>
    </xdr:to>
    <xdr:sp macro="" textlink="">
      <xdr:nvSpPr>
        <xdr:cNvPr id="37" name="Rectangle 36">
          <a:extLst>
            <a:ext uri="{FF2B5EF4-FFF2-40B4-BE49-F238E27FC236}">
              <a16:creationId xmlns:a16="http://schemas.microsoft.com/office/drawing/2014/main" id="{EB41EB2C-AA55-44EB-BC7C-2A18B153320F}"/>
            </a:ext>
          </a:extLst>
        </xdr:cNvPr>
        <xdr:cNvSpPr/>
      </xdr:nvSpPr>
      <xdr:spPr>
        <a:xfrm>
          <a:off x="13824413" y="1189865"/>
          <a:ext cx="3264826" cy="128651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21</xdr:col>
      <xdr:colOff>355616</xdr:colOff>
      <xdr:row>17</xdr:row>
      <xdr:rowOff>81209</xdr:rowOff>
    </xdr:from>
    <xdr:to>
      <xdr:col>26</xdr:col>
      <xdr:colOff>579597</xdr:colOff>
      <xdr:row>24</xdr:row>
      <xdr:rowOff>53008</xdr:rowOff>
    </xdr:to>
    <xdr:sp macro="" textlink="">
      <xdr:nvSpPr>
        <xdr:cNvPr id="41" name="Rectangle 40">
          <a:extLst>
            <a:ext uri="{FF2B5EF4-FFF2-40B4-BE49-F238E27FC236}">
              <a16:creationId xmlns:a16="http://schemas.microsoft.com/office/drawing/2014/main" id="{D564D9C5-4274-434F-AE8C-91156F18B81E}"/>
            </a:ext>
          </a:extLst>
        </xdr:cNvPr>
        <xdr:cNvSpPr/>
      </xdr:nvSpPr>
      <xdr:spPr>
        <a:xfrm>
          <a:off x="13923151" y="2335012"/>
          <a:ext cx="3264826" cy="128651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21</xdr:col>
      <xdr:colOff>391748</xdr:colOff>
      <xdr:row>23</xdr:row>
      <xdr:rowOff>27905</xdr:rowOff>
    </xdr:from>
    <xdr:to>
      <xdr:col>27</xdr:col>
      <xdr:colOff>7560</xdr:colOff>
      <xdr:row>29</xdr:row>
      <xdr:rowOff>187520</xdr:rowOff>
    </xdr:to>
    <xdr:sp macro="" textlink="">
      <xdr:nvSpPr>
        <xdr:cNvPr id="51" name="Rectangle 50">
          <a:extLst>
            <a:ext uri="{FF2B5EF4-FFF2-40B4-BE49-F238E27FC236}">
              <a16:creationId xmlns:a16="http://schemas.microsoft.com/office/drawing/2014/main" id="{FE0DE14B-4003-40ED-BE76-7D8FD30395AA}"/>
            </a:ext>
          </a:extLst>
        </xdr:cNvPr>
        <xdr:cNvSpPr/>
      </xdr:nvSpPr>
      <xdr:spPr>
        <a:xfrm>
          <a:off x="13959283" y="3408609"/>
          <a:ext cx="3264826" cy="128651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21</xdr:col>
      <xdr:colOff>239706</xdr:colOff>
      <xdr:row>27</xdr:row>
      <xdr:rowOff>144172</xdr:rowOff>
    </xdr:from>
    <xdr:to>
      <xdr:col>26</xdr:col>
      <xdr:colOff>463687</xdr:colOff>
      <xdr:row>34</xdr:row>
      <xdr:rowOff>109621</xdr:rowOff>
    </xdr:to>
    <xdr:sp macro="" textlink="">
      <xdr:nvSpPr>
        <xdr:cNvPr id="56" name="Rectangle 55">
          <a:extLst>
            <a:ext uri="{FF2B5EF4-FFF2-40B4-BE49-F238E27FC236}">
              <a16:creationId xmlns:a16="http://schemas.microsoft.com/office/drawing/2014/main" id="{1E88AA26-5103-4353-8AB3-560A9360C410}"/>
            </a:ext>
          </a:extLst>
        </xdr:cNvPr>
        <xdr:cNvSpPr/>
      </xdr:nvSpPr>
      <xdr:spPr>
        <a:xfrm>
          <a:off x="13807241" y="4276144"/>
          <a:ext cx="3264826" cy="128016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21</xdr:col>
      <xdr:colOff>472242</xdr:colOff>
      <xdr:row>32</xdr:row>
      <xdr:rowOff>108397</xdr:rowOff>
    </xdr:from>
    <xdr:to>
      <xdr:col>27</xdr:col>
      <xdr:colOff>88054</xdr:colOff>
      <xdr:row>39</xdr:row>
      <xdr:rowOff>80195</xdr:rowOff>
    </xdr:to>
    <xdr:sp macro="" textlink="">
      <xdr:nvSpPr>
        <xdr:cNvPr id="64" name="Rectangle 63">
          <a:extLst>
            <a:ext uri="{FF2B5EF4-FFF2-40B4-BE49-F238E27FC236}">
              <a16:creationId xmlns:a16="http://schemas.microsoft.com/office/drawing/2014/main" id="{6774ED30-9FEC-4EE1-9508-6D2D2D93C972}"/>
            </a:ext>
          </a:extLst>
        </xdr:cNvPr>
        <xdr:cNvSpPr/>
      </xdr:nvSpPr>
      <xdr:spPr>
        <a:xfrm>
          <a:off x="14039777" y="5179453"/>
          <a:ext cx="3264826" cy="128651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69560186" createdVersion="5" refreshedVersion="8" minRefreshableVersion="3" recordCount="0" supportSubquery="1" supportAdvancedDrill="1" xr:uid="{52FB4072-5DAD-4B26-BF63-DB3CCCB89AA6}">
  <cacheSource type="external" connectionId="8"/>
  <cacheFields count="2">
    <cacheField name="[Date].[Month Name].[Month Name]" caption="Month Name" numFmtId="0" hierarchy="3" level="1">
      <sharedItems count="1">
        <s v="Dec"/>
      </sharedItems>
    </cacheField>
    <cacheField name="[Measures].[Total Revenue]" caption="Total Revenue" numFmtId="0" hierarchy="33" level="32767"/>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1"/>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71064818" createdVersion="5" refreshedVersion="8" minRefreshableVersion="3" recordCount="0" supportSubquery="1" supportAdvancedDrill="1" xr:uid="{076AC94E-3381-4B47-A23A-5DBEBD033A87}">
  <cacheSource type="external" connectionId="8"/>
  <cacheFields count="12">
    <cacheField name="[Measures].[Total Revenue]" caption="Total Revenue" numFmtId="0" hierarchy="33" level="32767"/>
    <cacheField name="[Measures].[COGS]" caption="COGS" numFmtId="0" hierarchy="34" level="32767"/>
    <cacheField name="[Measures].[Profit Margin]" caption="Profit Margin" numFmtId="0" hierarchy="35" level="32767"/>
    <cacheField name="[Measures].[% Profit Margin]" caption="% Profit Margin" numFmtId="0" hierarchy="36" level="32767"/>
    <cacheField name="[Measures].[# Transctions]" caption="# Transctions" numFmtId="0" hierarchy="37" level="32767"/>
    <cacheField name="[Measures].[Total Rafond (Amount)]" caption="Total Rafond (Amount)" numFmtId="0" hierarchy="38" level="32767"/>
    <cacheField name="[Measures].[Refund Rate]" caption="Refund Rate" numFmtId="0" hierarchy="39" level="32767"/>
    <cacheField name="[Measures].[# Products]" caption="# Products" numFmtId="0" hierarchy="40" level="32767"/>
    <cacheField name="[Measures].[Qty Returned]" caption="Qty Returned" numFmtId="0" hierarchy="41" level="32767"/>
    <cacheField name="[Measures].[Total QTY (Sold)]" caption="Total QTY (Sold)" numFmtId="0" hierarchy="42" level="32767"/>
    <cacheField name="[Measures].[Total Target]" caption="Total Target" numFmtId="0" hierarchy="43" level="32767"/>
    <cacheField name="[Date].[Month Name].[Month Name]" caption="Month Name" numFmtId="0" hierarchy="3" level="1">
      <sharedItems containsSemiMixedTypes="0" containsNonDate="0" containsString="0"/>
    </cacheField>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11"/>
      </fieldsUsage>
    </cacheHierarchy>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oneField="1">
      <fieldsUsage count="1">
        <fieldUsage x="1"/>
      </fieldsUsage>
    </cacheHierarchy>
    <cacheHierarchy uniqueName="[Measures].[Profit Margin]" caption="Profit Margin" measure="1" displayFolder="" measureGroup="Calculations" count="0" oneField="1">
      <fieldsUsage count="1">
        <fieldUsage x="2"/>
      </fieldsUsage>
    </cacheHierarchy>
    <cacheHierarchy uniqueName="[Measures].[% Profit Margin]" caption="% Profit Margin" measure="1" displayFolder="" measureGroup="Calculations" count="0" oneField="1">
      <fieldsUsage count="1">
        <fieldUsage x="3"/>
      </fieldsUsage>
    </cacheHierarchy>
    <cacheHierarchy uniqueName="[Measures].[# Transctions]" caption="# Transctions" measure="1" displayFolder="" measureGroup="Calculations" count="0" oneField="1">
      <fieldsUsage count="1">
        <fieldUsage x="4"/>
      </fieldsUsage>
    </cacheHierarchy>
    <cacheHierarchy uniqueName="[Measures].[Total Rafond (Amount)]" caption="Total Rafond (Amount)" measure="1" displayFolder="" measureGroup="Calculations" count="0" oneField="1">
      <fieldsUsage count="1">
        <fieldUsage x="5"/>
      </fieldsUsage>
    </cacheHierarchy>
    <cacheHierarchy uniqueName="[Measures].[Refund Rate]" caption="Refund Rate" measure="1" displayFolder="" measureGroup="Calculations" count="0" oneField="1">
      <fieldsUsage count="1">
        <fieldUsage x="6"/>
      </fieldsUsage>
    </cacheHierarchy>
    <cacheHierarchy uniqueName="[Measures].[# Products]" caption="# Products" measure="1" displayFolder="" measureGroup="Calculations" count="0" oneField="1">
      <fieldsUsage count="1">
        <fieldUsage x="7"/>
      </fieldsUsage>
    </cacheHierarchy>
    <cacheHierarchy uniqueName="[Measures].[Qty Returned]" caption="Qty Returned" measure="1" displayFolder="" measureGroup="Calculations" count="0" oneField="1">
      <fieldsUsage count="1">
        <fieldUsage x="8"/>
      </fieldsUsage>
    </cacheHierarchy>
    <cacheHierarchy uniqueName="[Measures].[Total QTY (Sold)]" caption="Total QTY (Sold)" measure="1" displayFolder="" measureGroup="Calculations" count="0" oneField="1">
      <fieldsUsage count="1">
        <fieldUsage x="9"/>
      </fieldsUsage>
    </cacheHierarchy>
    <cacheHierarchy uniqueName="[Measures].[Total Target]" caption="Total Target" measure="1" displayFolder="" measureGroup="Calculations" count="0" oneField="1">
      <fieldsUsage count="1">
        <fieldUsage x="10"/>
      </fieldsUsage>
    </cacheHierarchy>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72569442" createdVersion="5" refreshedVersion="8" minRefreshableVersion="3" recordCount="0" supportSubquery="1" supportAdvancedDrill="1" xr:uid="{27239EDB-94E9-4D91-8937-496EA83A8E94}">
  <cacheSource type="external" connectionId="8"/>
  <cacheFields count="4">
    <cacheField name="[Measures].[Total Target]" caption="Total Target" numFmtId="0" hierarchy="43" level="32767"/>
    <cacheField name="[Measures].[Total Revenue]" caption="Total Revenue" numFmtId="0" hierarchy="33" level="32767"/>
    <cacheField name="[Dim_SalesPersons].[Store Name].[Store Name]" caption="Store Name" numFmtId="0" hierarchy="16" level="1">
      <sharedItems count="10">
        <s v="Barron-Fleming"/>
        <s v="Berg-Trujillo"/>
        <s v="Lee-Myers"/>
        <s v="Lopez"/>
        <s v="Martinez"/>
        <s v="Miller"/>
        <s v="Myers-Lopez"/>
        <s v="Novak PLC"/>
        <s v="Thomas"/>
        <s v="Valdez"/>
      </sharedItems>
    </cacheField>
    <cacheField name="[Date].[Month Name].[Month Name]" caption="Month Name" numFmtId="0" hierarchy="3" level="1">
      <sharedItems containsSemiMixedTypes="0" containsNonDate="0" containsString="0"/>
    </cacheField>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3"/>
      </fieldsUsage>
    </cacheHierarchy>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fieldsUsage count="2">
        <fieldUsage x="-1"/>
        <fieldUsage x="2"/>
      </fieldsUsage>
    </cacheHierarchy>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1"/>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oneField="1">
      <fieldsUsage count="1">
        <fieldUsage x="0"/>
      </fieldsUsage>
    </cacheHierarchy>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7476852" createdVersion="8" refreshedVersion="8" minRefreshableVersion="3" recordCount="0" supportSubquery="1" supportAdvancedDrill="1" xr:uid="{ADDE2824-9D6D-4418-920B-D8D6CFABA15C}">
  <cacheSource type="external" connectionId="8"/>
  <cacheFields count="3">
    <cacheField name="[Dim_Customers].[Full Name].[Full Name]" caption="Full Name" numFmtId="0" hierarchy="10" level="1">
      <sharedItems count="5">
        <s v="Bobby Abbott"/>
        <s v="Christine Hawkins"/>
        <s v="Jeffery Powell"/>
        <s v="Lisa West"/>
        <s v="Travis Ewing"/>
      </sharedItems>
    </cacheField>
    <cacheField name="[Measures].[Profit Margin]" caption="Profit Margin" numFmtId="0" hierarchy="35" level="32767"/>
    <cacheField name="[Dim_Customers].[Location].[Location]" caption="Location" numFmtId="0" hierarchy="12" level="1">
      <sharedItems count="5">
        <s v="California"/>
        <s v="Michigan"/>
        <s v="Missouri"/>
        <s v="Virginia"/>
        <s v="Washington"/>
      </sharedItems>
    </cacheField>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2" memberValueDatatype="130" unbalanced="0">
      <fieldsUsage count="2">
        <fieldUsage x="-1"/>
        <fieldUsage x="2"/>
      </fieldsUsage>
    </cacheHierarchy>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oneField="1">
      <fieldsUsage count="1">
        <fieldUsage x="1"/>
      </fieldsUsage>
    </cacheHierarchy>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76620368" createdVersion="8" refreshedVersion="8" minRefreshableVersion="3" recordCount="0" supportSubquery="1" supportAdvancedDrill="1" xr:uid="{06E6E5A6-5D5F-4013-AC3B-D6CA445D38BA}">
  <cacheSource type="external" connectionId="8"/>
  <cacheFields count="3">
    <cacheField name="[Dim_Customers].[Full Name].[Full Name]" caption="Full Name" numFmtId="0" hierarchy="10" level="1">
      <sharedItems count="5">
        <s v="Bobby Abbott"/>
        <s v="Christine Hawkins"/>
        <s v="Jeffery Powell"/>
        <s v="Lisa West"/>
        <s v="Travis Ewing"/>
      </sharedItems>
    </cacheField>
    <cacheField name="[Measures].[Profit Margin]" caption="Profit Margin" numFmtId="0" hierarchy="35" level="32767"/>
    <cacheField name="[Dim_Customers].[Location].[Location]" caption="Location" numFmtId="0" hierarchy="12" level="1">
      <sharedItems count="5">
        <s v="Florida"/>
        <s v="Indiana"/>
        <s v="Maryland"/>
        <s v="New York"/>
        <s v="Wisconsin"/>
      </sharedItems>
    </cacheField>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2" memberValueDatatype="130" unbalanced="0">
      <fieldsUsage count="2">
        <fieldUsage x="-1"/>
        <fieldUsage x="2"/>
      </fieldsUsage>
    </cacheHierarchy>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oneField="1">
      <fieldsUsage count="1">
        <fieldUsage x="1"/>
      </fieldsUsage>
    </cacheHierarchy>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78472223" createdVersion="8" refreshedVersion="8" minRefreshableVersion="3" recordCount="0" supportSubquery="1" supportAdvancedDrill="1" xr:uid="{7BB9588C-2DAC-4E67-913C-F4461B3EE38B}">
  <cacheSource type="external" connectionId="8"/>
  <cacheFields count="2">
    <cacheField name="[Dim_Customers].[Full Name].[Full Name]" caption="Full Name" numFmtId="0" hierarchy="10" level="1">
      <sharedItems count="5">
        <s v="John Brown"/>
        <s v="Judith Simmons"/>
        <s v="Kristine Barrett"/>
        <s v="Laura Gross"/>
        <s v="Paul Noble"/>
      </sharedItems>
    </cacheField>
    <cacheField name="[Measures].[Profit Margin]" caption="Profit Margin" numFmtId="0" hierarchy="35" level="32767"/>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oneField="1">
      <fieldsUsage count="1">
        <fieldUsage x="1"/>
      </fieldsUsage>
    </cacheHierarchy>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80439816" createdVersion="8" refreshedVersion="8" minRefreshableVersion="3" recordCount="0" supportSubquery="1" supportAdvancedDrill="1" xr:uid="{B8ED5528-F6DA-47B2-ACD4-B07B0E047B9E}">
  <cacheSource type="external" connectionId="8"/>
  <cacheFields count="2">
    <cacheField name="[Dim_Customers].[Full Name].[Full Name]" caption="Full Name" numFmtId="0" hierarchy="10" level="1">
      <sharedItems count="5">
        <s v="Bobby Abbott"/>
        <s v="Christine Hawkins"/>
        <s v="Jeffery Powell"/>
        <s v="Lisa West"/>
        <s v="Travis Ewing"/>
      </sharedItems>
    </cacheField>
    <cacheField name="[Measures].[Profit Margin]" caption="Profit Margin" numFmtId="0" hierarchy="35" level="32767"/>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oneField="1">
      <fieldsUsage count="1">
        <fieldUsage x="1"/>
      </fieldsUsage>
    </cacheHierarchy>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82060187" createdVersion="8" refreshedVersion="8" minRefreshableVersion="3" recordCount="0" supportSubquery="1" supportAdvancedDrill="1" xr:uid="{64C00843-1593-4D2A-963E-C82C242F3B16}">
  <cacheSource type="external" connectionId="8"/>
  <cacheFields count="3">
    <cacheField name="[Dim_Customers].[Full Name].[Full Name]" caption="Full Name" numFmtId="0" hierarchy="10" level="1">
      <sharedItems count="5">
        <s v="Bobby Abbott"/>
        <s v="Christine Hawkins"/>
        <s v="Jeffery Powell"/>
        <s v="Lisa West"/>
        <s v="Travis Ewing"/>
      </sharedItems>
    </cacheField>
    <cacheField name="[Dim_Customers].[Location].[Location]" caption="Location" numFmtId="0" hierarchy="12" level="1">
      <sharedItems count="5">
        <s v="Florida"/>
        <s v="Indiana"/>
        <s v="Maryland"/>
        <s v="New York"/>
        <s v="Wisconsin"/>
      </sharedItems>
    </cacheField>
    <cacheField name="[Measures].[# Customers]" caption="# Customers" numFmtId="0" hierarchy="44" level="32767"/>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2" memberValueDatatype="130" unbalanced="0">
      <fieldsUsage count="2">
        <fieldUsage x="-1"/>
        <fieldUsage x="1"/>
      </fieldsUsage>
    </cacheHierarchy>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oneField="1">
      <fieldsUsage count="1">
        <fieldUsage x="2"/>
      </fieldsUsage>
    </cacheHierarchy>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84375004" createdVersion="8" refreshedVersion="8" minRefreshableVersion="3" recordCount="0" supportSubquery="1" supportAdvancedDrill="1" xr:uid="{801AD8D8-24E5-4506-9E49-F0124D95B9BE}">
  <cacheSource type="external" connectionId="8"/>
  <cacheFields count="4">
    <cacheField name="[Dim_Customers].[Full Name].[Full Name]" caption="Full Name" numFmtId="0" hierarchy="10" level="1">
      <sharedItems count="5">
        <s v="Bobby Abbott"/>
        <s v="Christine Hawkins"/>
        <s v="Jeffery Powell"/>
        <s v="Lisa West"/>
        <s v="Travis Ewing"/>
      </sharedItems>
    </cacheField>
    <cacheField name="[Dim_Customers].[Location].[Location]" caption="Location" numFmtId="0" hierarchy="12" level="1">
      <sharedItems count="5">
        <s v="Florida"/>
        <s v="Indiana"/>
        <s v="Maryland"/>
        <s v="New York"/>
        <s v="Wisconsin"/>
      </sharedItems>
    </cacheField>
    <cacheField name="[Measures].[# Customers]" caption="# Customers" numFmtId="0" hierarchy="44" level="32767"/>
    <cacheField name="[Measures].[# Location]" caption="# Location" numFmtId="0" hierarchy="45" level="32767"/>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2" memberValueDatatype="130" unbalanced="0">
      <fieldsUsage count="2">
        <fieldUsage x="-1"/>
        <fieldUsage x="1"/>
      </fieldsUsage>
    </cacheHierarchy>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oneField="1">
      <fieldsUsage count="1">
        <fieldUsage x="2"/>
      </fieldsUsage>
    </cacheHierarchy>
    <cacheHierarchy uniqueName="[Measures].[# Location]" caption="# Location" measure="1" displayFolder="" measureGroup="Calculations" count="0" oneField="1">
      <fieldsUsage count="1">
        <fieldUsage x="3"/>
      </fieldsUsage>
    </cacheHierarchy>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6023.383501273151" createdVersion="8" refreshedVersion="8" minRefreshableVersion="3" recordCount="0" supportSubquery="1" supportAdvancedDrill="1" xr:uid="{721C98FD-7367-4CCC-85E5-DB72493AF0DA}">
  <cacheSource type="external" connectionId="8"/>
  <cacheFields count="4">
    <cacheField name="[Date].[Month Name].[Month Name]" caption="Month Name" numFmtId="0" hierarchy="3" level="1">
      <sharedItems count="12">
        <s v="Jan"/>
        <s v="Feb"/>
        <s v="Mar"/>
        <s v="Apr"/>
        <s v="May"/>
        <s v="Jun"/>
        <s v="Jul"/>
        <s v="Aug"/>
        <s v="Sep"/>
        <s v="Oct"/>
        <s v="Nov"/>
        <s v="Dec"/>
      </sharedItems>
    </cacheField>
    <cacheField name="[Measures].[Total Revenue]" caption="Total Revenue" numFmtId="0" hierarchy="33" level="32767"/>
    <cacheField name="[Measures].[Total Target]" caption="Total Target" numFmtId="0" hierarchy="43" level="32767"/>
    <cacheField name="[Dim_SalesPersons].[Store Name].[Store Name]" caption="Store Name" numFmtId="0" hierarchy="16" level="1">
      <sharedItems containsSemiMixedTypes="0" containsNonDate="0" containsString="0"/>
    </cacheField>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fieldsUsage count="2">
        <fieldUsage x="-1"/>
        <fieldUsage x="3"/>
      </fieldsUsage>
    </cacheHierarchy>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1"/>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oneField="1">
      <fieldsUsage count="1">
        <fieldUsage x="2"/>
      </fieldsUsage>
    </cacheHierarchy>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6023.383504745369" createdVersion="8" refreshedVersion="8" minRefreshableVersion="3" recordCount="0" supportSubquery="1" supportAdvancedDrill="1" xr:uid="{2F5E1FD4-A431-44E1-9D8D-2F3ABAAF13DE}">
  <cacheSource type="external" connectionId="8"/>
  <cacheFields count="3">
    <cacheField name="[Measures].[Total Revenue]" caption="Total Revenue" numFmtId="0" hierarchy="33" level="32767"/>
    <cacheField name="[Measures].[Total Target]" caption="Total Target" numFmtId="0" hierarchy="43" level="32767"/>
    <cacheField name="[Dim_SalesPersons].[Store Name].[Store Name]" caption="Store Name" numFmtId="0" hierarchy="16" level="1">
      <sharedItems containsSemiMixedTypes="0" containsNonDate="0" containsString="0"/>
    </cacheField>
  </cacheFields>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fieldsUsage count="2">
        <fieldUsage x="-1"/>
        <fieldUsage x="2"/>
      </fieldsUsage>
    </cacheHierarchy>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oneField="1">
      <fieldsUsage count="1">
        <fieldUsage x="1"/>
      </fieldsUsage>
    </cacheHierarchy>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6023.383507523147" createdVersion="8" refreshedVersion="8" minRefreshableVersion="3" recordCount="0" supportSubquery="1" supportAdvancedDrill="1" xr:uid="{EEA12FD7-48EB-40B5-BB93-F3D6E6E1D54E}">
  <cacheSource type="external" connectionId="8"/>
  <cacheFields count="4">
    <cacheField name="[Measures].[Total Revenue]" caption="Total Revenue" numFmtId="0" hierarchy="33" level="32767"/>
    <cacheField name="[Date].[Custom].[Custom]" caption="Custom" numFmtId="0" hierarchy="7" level="1">
      <sharedItems count="2">
        <s v="Weekday"/>
        <s v="Weekends"/>
      </sharedItems>
    </cacheField>
    <cacheField name="[Dim_SalesPersons].[Store Name].[Store Name]" caption="Store Name" numFmtId="0" hierarchy="16" level="1">
      <sharedItems containsSemiMixedTypes="0" containsNonDate="0" containsString="0"/>
    </cacheField>
    <cacheField name="Unsupported0" numFmtId="0" hierarchy="54" level="32767">
      <extLst>
        <ext xmlns:x14="http://schemas.microsoft.com/office/spreadsheetml/2009/9/main" uri="{63CAB8AC-B538-458d-9737-405883B0398D}">
          <x14:cacheField ignore="1"/>
        </ext>
      </extLst>
    </cacheField>
  </cacheFields>
  <cacheHierarchies count="55">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fieldsUsage count="2">
        <fieldUsage x="-1"/>
        <fieldUsage x="2"/>
      </fieldsUsage>
    </cacheHierarchy>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Unsupported0" caption="Measures" measure="1" count="0">
      <extLst>
        <ext xmlns:x14="http://schemas.microsoft.com/office/spreadsheetml/2009/9/main" uri="{8CF416AD-EC4C-4aba-99F5-12A058AE0983}">
          <x14:cacheHierarchy ignore="1"/>
        </ext>
      </extLst>
    </cacheHierarchy>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6023.383510879627" createdVersion="8" refreshedVersion="8" minRefreshableVersion="3" recordCount="0" supportSubquery="1" supportAdvancedDrill="1" xr:uid="{C70E0FA0-3A57-410C-BE8C-27110F84D601}">
  <cacheSource type="external" connectionId="8"/>
  <cacheFields count="5">
    <cacheField name="[Measures].[Total Revenue]" caption="Total Revenue" numFmtId="0" hierarchy="33" level="32767"/>
    <cacheField name="[Date].[Custom].[Custom]" caption="Custom" numFmtId="0" hierarchy="7" level="1">
      <sharedItems count="2">
        <s v="Weekday"/>
        <s v="Weekends"/>
      </sharedItems>
    </cacheField>
    <cacheField name="[Dim_SalesPersons].[Store Name].[Store Name]" caption="Store Name" numFmtId="0" hierarchy="16" level="1">
      <sharedItems containsSemiMixedTypes="0" containsNonDate="0" containsString="0"/>
    </cacheField>
    <cacheField name="[Date].[Quarter].[Quarter]" caption="Quarter" numFmtId="0" hierarchy="8" level="1">
      <sharedItems count="4">
        <s v="Q-1"/>
        <s v="Q-2"/>
        <s v="Q-3"/>
        <s v="Q-4"/>
      </sharedItems>
    </cacheField>
    <cacheField name="Unsupported0" numFmtId="0" hierarchy="54" level="32767">
      <extLst>
        <ext xmlns:x14="http://schemas.microsoft.com/office/spreadsheetml/2009/9/main" uri="{63CAB8AC-B538-458d-9737-405883B0398D}">
          <x14:cacheField ignore="1"/>
        </ext>
      </extLst>
    </cacheField>
  </cacheFields>
  <cacheHierarchies count="55">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2" memberValueDatatype="130" unbalanced="0">
      <fieldsUsage count="2">
        <fieldUsage x="-1"/>
        <fieldUsage x="3"/>
      </fieldsUsage>
    </cacheHierarchy>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fieldsUsage count="2">
        <fieldUsage x="-1"/>
        <fieldUsage x="2"/>
      </fieldsUsage>
    </cacheHierarchy>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Unsupported0" caption="Measures" measure="1" count="0">
      <extLst>
        <ext xmlns:x14="http://schemas.microsoft.com/office/spreadsheetml/2009/9/main" uri="{8CF416AD-EC4C-4aba-99F5-12A058AE0983}">
          <x14:cacheHierarchy ignore="1"/>
        </ext>
      </extLst>
    </cacheHierarchy>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6023.383513773151" createdVersion="8" refreshedVersion="8" minRefreshableVersion="3" recordCount="0" supportSubquery="1" supportAdvancedDrill="1" xr:uid="{EA5D8FE8-A722-4109-BEC1-75588A4E0920}">
  <cacheSource type="external" connectionId="8"/>
  <cacheFields count="5">
    <cacheField name="[Measures].[Total Revenue]" caption="Total Revenue" numFmtId="0" hierarchy="33" level="32767"/>
    <cacheField name="[Date].[Custom].[Custom]" caption="Custom" numFmtId="0" hierarchy="7" level="1">
      <sharedItems count="2">
        <s v="Weekday"/>
        <s v="Weekends"/>
      </sharedItems>
    </cacheField>
    <cacheField name="[Dim_SalesPersons].[Store Name].[Store Name]" caption="Store Name" numFmtId="0" hierarchy="16" level="1">
      <sharedItems containsSemiMixedTypes="0" containsNonDate="0" containsString="0"/>
    </cacheField>
    <cacheField name="[Date].[WeekDay].[WeekDay]" caption="WeekDay" numFmtId="0" hierarchy="5" level="1">
      <sharedItems count="7">
        <s v="Sun"/>
        <s v="Mon"/>
        <s v="Tue"/>
        <s v="Wed"/>
        <s v="Thu"/>
        <s v="Fri"/>
        <s v="Sat"/>
      </sharedItems>
    </cacheField>
    <cacheField name="Unsupported0" numFmtId="0" hierarchy="54" level="32767">
      <extLst>
        <ext xmlns:x14="http://schemas.microsoft.com/office/spreadsheetml/2009/9/main" uri="{63CAB8AC-B538-458d-9737-405883B0398D}">
          <x14:cacheField ignore="1"/>
        </ext>
      </extLst>
    </cacheField>
  </cacheFields>
  <cacheHierarchies count="55">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2" memberValueDatatype="130" unbalanced="0">
      <fieldsUsage count="2">
        <fieldUsage x="-1"/>
        <fieldUsage x="3"/>
      </fieldsUsage>
    </cacheHierarchy>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fieldsUsage count="2">
        <fieldUsage x="-1"/>
        <fieldUsage x="2"/>
      </fieldsUsage>
    </cacheHierarchy>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oneField="1">
      <fieldsUsage count="1">
        <fieldUsage x="0"/>
      </fieldsUsage>
    </cacheHierarchy>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Unsupported0" caption="Measures" measure="1" count="0">
      <extLst>
        <ext xmlns:x14="http://schemas.microsoft.com/office/spreadsheetml/2009/9/main" uri="{8CF416AD-EC4C-4aba-99F5-12A058AE0983}">
          <x14:cacheHierarchy ignore="1"/>
        </ext>
      </extLst>
    </cacheHierarchy>
  </cacheHierarchies>
  <kpis count="0"/>
  <dimensions count="8">
    <dimension name="Calculations" uniqueName="[Calculations]" caption="Calculations"/>
    <dimension name="Date" uniqueName="[Date]" caption="Date"/>
    <dimension name="Dim_Customers" uniqueName="[Dim_Customers]" caption="Dim_Customers"/>
    <dimension name="Dim_SalesPersons" uniqueName="[Dim_SalesPersons]" caption="Dim_SalesPersons"/>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s>
  <measureGroups count="7">
    <measureGroup name="Calculations" caption="Calculations"/>
    <measureGroup name="Date" caption="Date"/>
    <measureGroup name="Dim_Customers" caption="Dim_Customers"/>
    <measureGroup name="Dim_SalesPersons" caption="Dim_SalesPersons"/>
    <measureGroup name="fact_table" caption="fact_table"/>
    <measureGroup name="monthly_store_targets" caption="monthly_store_targets"/>
    <measureGroup name="products_table" caption="products_table"/>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7"/>
    <map measureGroup="5" dimension="1"/>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59027779" createdVersion="3" refreshedVersion="8" minRefreshableVersion="3" recordCount="0" supportSubquery="1" supportAdvancedDrill="1" xr:uid="{36185C22-2709-4714-8A92-D890027198C0}">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2"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7647426"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azo Lucy" refreshedDate="45786.001168750001" createdVersion="3" refreshedVersion="8" minRefreshableVersion="3" recordCount="0" supportSubquery="1" supportAdvancedDrill="1" xr:uid="{D6A241FC-0F0F-424B-B1E9-35FE022A3C4D}">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alculations].[Measures]" caption="Measures" attribute="1" defaultMemberUniqueName="[Calculations].[Measures].[All]" allUniqueName="[Calculations].[Measures].[All]" dimensionUniqueName="[Calculations]"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MonthNum]" caption="MonthNum" attribute="1" defaultMemberUniqueName="[Date].[MonthNum].[All]" allUniqueName="[Date].[Month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 caption="WeekNum" attribute="1" defaultMemberUniqueName="[Date].[WeekNum].[All]" allUniqueName="[Date].[WeekNum].[All]" dimensionUniqueName="[Date]" displayFolder="" count="0" memberValueDatatype="20" unbalanced="0"/>
    <cacheHierarchy uniqueName="[Date].[Custom]" caption="Custom" attribute="1" defaultMemberUniqueName="[Date].[Custom].[All]" allUniqueName="[Date].[Custom].[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Full Name]" caption="Full Name" attribute="1" defaultMemberUniqueName="[Dim_Customers].[Full Name].[All]" allUniqueName="[Dim_Customers].[Full 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Location]" caption="Location" attribute="1" defaultMemberUniqueName="[Dim_Customers].[Location].[All]" allUniqueName="[Dim_Customers].[Location].[All]" dimensionUniqueName="[Dim_Customers]" displayFolder="" count="0" memberValueDatatype="130" unbalanced="0"/>
    <cacheHierarchy uniqueName="[Dim_Customers].[Customer Age]" caption="Customer Age" attribute="1" defaultMemberUniqueName="[Dim_Customers].[Customer Age].[All]" allUniqueName="[Dim_Customers].[Customer Age].[All]" dimensionUniqueName="[Dim_Customers]" displayFolder="" count="0" memberValueDatatype="20" unbalanced="0"/>
    <cacheHierarchy uniqueName="[Dim_SalesPersons].[Sales Person ID]" caption="Sales Person ID" attribute="1" defaultMemberUniqueName="[Dim_SalesPersons].[Sales Person ID].[All]" allUniqueName="[Dim_SalesPersons].[Sales Person ID].[All]" dimensionUniqueName="[Dim_SalesPersons]" displayFolder="" count="0" memberValueDatatype="20" unbalanced="0"/>
    <cacheHierarchy uniqueName="[Dim_SalesPersons].[FullName]" caption="FullName" attribute="1" defaultMemberUniqueName="[Dim_SalesPersons].[FullName].[All]" allUniqueName="[Dim_SalesPersons].[FullName].[All]" dimensionUniqueName="[Dim_SalesPersons]" displayFolder="" count="0" memberValueDatatype="130" unbalanced="0"/>
    <cacheHierarchy uniqueName="[Dim_SalesPersons].[Store Name]" caption="Store Name" attribute="1" defaultMemberUniqueName="[Dim_SalesPersons].[Store Name].[All]" allUniqueName="[Dim_SalesPersons].[Store Name].[All]" dimensionUniqueName="[Dim_SalesPersons]" displayFolder="" count="0" memberValueDatatype="130" unbalanced="0"/>
    <cacheHierarchy uniqueName="[Dim_SalesPersons].[Custom]" caption="Custom" attribute="1" defaultMemberUniqueName="[Dim_SalesPersons].[Custom].[All]" allUniqueName="[Dim_SalesPersons].[Custom].[All]" dimensionUniqueName="[Dim_SalesPersons]"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Measures].[Total Revenue]" caption="Total Revenue" measure="1" displayFolder="" measureGroup="Calculations" count="0"/>
    <cacheHierarchy uniqueName="[Measures].[COGS]" caption="COGS" measure="1" displayFolder="" measureGroup="Calculations" count="0"/>
    <cacheHierarchy uniqueName="[Measures].[Profit Margin]" caption="Profit Margin" measure="1" displayFolder="" measureGroup="Calculations" count="0"/>
    <cacheHierarchy uniqueName="[Measures].[% Profit Margin]" caption="% Profit Margin" measure="1" displayFolder="" measureGroup="Calculations" count="0"/>
    <cacheHierarchy uniqueName="[Measures].[# Transctions]" caption="# Transctions" measure="1" displayFolder="" measureGroup="Calculations" count="0"/>
    <cacheHierarchy uniqueName="[Measures].[Total Rafond (Amount)]" caption="Total Rafond (Amount)" measure="1" displayFolder="" measureGroup="Calculations" count="0"/>
    <cacheHierarchy uniqueName="[Measures].[Refund Rate]" caption="Refund Rate" measure="1" displayFolder="" measureGroup="Calculations" count="0"/>
    <cacheHierarchy uniqueName="[Measures].[# Products]" caption="# Products" measure="1" displayFolder="" measureGroup="Calculations" count="0"/>
    <cacheHierarchy uniqueName="[Measures].[Qty Returned]" caption="Qty Returned" measure="1" displayFolder="" measureGroup="Calculations" count="0"/>
    <cacheHierarchy uniqueName="[Measures].[Total QTY (Sold)]" caption="Total QTY (Sold)" measure="1" displayFolder="" measureGroup="Calculations" count="0"/>
    <cacheHierarchy uniqueName="[Measures].[Total Target]" caption="Total Target" measure="1" displayFolder="" measureGroup="Calculations" count="0"/>
    <cacheHierarchy uniqueName="[Measures].[# Customers]" caption="# Customers" measure="1" displayFolder="" measureGroup="Calculations" count="0"/>
    <cacheHierarchy uniqueName="[Measures].[# Location]" caption="# Location" measure="1" displayFolder="" measureGroup="Calculations" count="0"/>
    <cacheHierarchy uniqueName="[Measures].[__XL_Count Dim_Customers]" caption="__XL_Count Dim_Customers" measure="1" displayFolder="" measureGroup="Dim_Customers"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Dim_SalesPersons]" caption="__XL_Count Dim_SalesPersons" measure="1" displayFolder="" measureGroup="Dim_SalesPersons"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23802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E09F36-247A-4682-9243-210EABE5C5C0}" name="PivotTable4" cacheId="4" applyNumberFormats="0" applyBorderFormats="0" applyFontFormats="0" applyPatternFormats="0" applyAlignmentFormats="0" applyWidthHeightFormats="1" dataCaption="Values" tag="78ec88e2-93a8-459e-aed6-18f22597620b" updatedVersion="8" minRefreshableVersion="3" useAutoFormatting="1" rowGrandTotals="0" colGrandTotals="0" itemPrintTitles="1" createdVersion="8" indent="0" compact="0" compactData="0" multipleFieldFilters="0">
  <location ref="M9:N14" firstHeaderRow="1" firstDataRow="1" firstDataCol="1"/>
  <pivotFields count="3">
    <pivotField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3"/>
    </i>
    <i>
      <x v="2"/>
    </i>
    <i>
      <x v="4"/>
    </i>
    <i>
      <x v="1"/>
    </i>
    <i>
      <x/>
    </i>
  </rowItems>
  <colItems count="1">
    <i/>
  </colItems>
  <dataFields count="1">
    <dataField fld="1"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4" iMeasureHier="35">
      <autoFilter ref="A1">
        <filterColumn colId="0">
          <top10 top="0" val="5" filterVal="5"/>
        </filterColumn>
      </autoFilter>
    </filter>
    <filter fld="0" type="count" id="2" iMeasureHier="35">
      <autoFilter ref="A1">
        <filterColumn colId="0">
          <top10 top="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1A0330-12C3-45C7-835F-005BB4D7FB00}" name="PivotTable3" cacheId="3" applyNumberFormats="0" applyBorderFormats="0" applyFontFormats="0" applyPatternFormats="0" applyAlignmentFormats="0" applyWidthHeightFormats="1" dataCaption="Values" tag="c933f76e-9502-4914-9d22-324b90d8ea40" updatedVersion="8" minRefreshableVersion="3" useAutoFormatting="1" rowGrandTotals="0" colGrandTotals="0" itemPrintTitles="1" createdVersion="8" indent="0" compact="0" compactData="0" multipleFieldFilters="0">
  <location ref="J9:K14" firstHeaderRow="1" firstDataRow="1" firstDataCol="1"/>
  <pivotFields count="3">
    <pivotField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4"/>
    </i>
    <i>
      <x/>
    </i>
    <i>
      <x v="1"/>
    </i>
    <i>
      <x v="3"/>
    </i>
    <i>
      <x v="2"/>
    </i>
  </rowItems>
  <colItems count="1">
    <i/>
  </colItems>
  <dataFields count="1">
    <dataField fld="1"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5">
      <autoFilter ref="A1">
        <filterColumn colId="0">
          <top10 top="0" val="5" filterVal="5"/>
        </filterColumn>
      </autoFilter>
    </filter>
    <filter fld="2" type="count" id="3" iMeasureHier="35">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6CD4EF-F7C5-495E-8498-0A14790FD928}" name="PivotTable7" cacheId="8" applyNumberFormats="0" applyBorderFormats="0" applyFontFormats="0" applyPatternFormats="0" applyAlignmentFormats="0" applyWidthHeightFormats="1" dataCaption="Values" tag="033a42c3-36fb-44e5-9abf-d7ef9a57a790" updatedVersion="8" minRefreshableVersion="3" useAutoFormatting="1" rowGrandTotals="0" colGrandTotals="0" itemPrintTitles="1" createdVersion="8" indent="0" compact="0" compactData="0" multipleFieldFilters="0">
  <location ref="S9:T10" firstHeaderRow="0" firstDataRow="1" firstDataCol="0"/>
  <pivotFields count="4">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s>
  <rowItems count="1">
    <i/>
  </rowItems>
  <colFields count="1">
    <field x="-2"/>
  </colFields>
  <colItems count="2">
    <i>
      <x/>
    </i>
    <i i="1">
      <x v="1"/>
    </i>
  </colItems>
  <dataFields count="2">
    <dataField fld="2" subtotal="count" baseField="0" baseItem="0"/>
    <dataField fld="3"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5">
      <autoFilter ref="A1">
        <filterColumn colId="0">
          <top10 top="0" val="5" filterVal="5"/>
        </filterColumn>
      </autoFilter>
    </filter>
    <filter fld="1" type="count" id="4" iMeasureHier="35">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3245B9-CDF0-4D13-82CD-0D793178F414}" name="PivotTable6" cacheId="7" applyNumberFormats="0" applyBorderFormats="0" applyFontFormats="0" applyPatternFormats="0" applyAlignmentFormats="0" applyWidthHeightFormats="1" dataCaption="Values" tag="254e19de-867b-485b-b6c6-095d1f878ceb" updatedVersion="8" minRefreshableVersion="3" useAutoFormatting="1" rowGrandTotals="0" colGrandTotals="0" itemPrintTitles="1" createdVersion="8" indent="0" compact="0" compactData="0" multipleFieldFilters="0">
  <location ref="Q9:Q10" firstHeaderRow="1" firstDataRow="1" firstDataCol="0"/>
  <pivotFields count="3">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s>
  <rowItems count="1">
    <i/>
  </rowItems>
  <colItems count="1">
    <i/>
  </colItems>
  <dataFields count="1">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5">
      <autoFilter ref="A1">
        <filterColumn colId="0">
          <top10 top="0" val="5" filterVal="5"/>
        </filterColumn>
      </autoFilter>
    </filter>
    <filter fld="1" type="count" id="4" iMeasureHier="35">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5696AC-4A96-44F2-B06E-D0A0242D5CBF}" name="PivotTable2" cacheId="6" applyNumberFormats="0" applyBorderFormats="0" applyFontFormats="0" applyPatternFormats="0" applyAlignmentFormats="0" applyWidthHeightFormats="1" dataCaption="Values" tag="85397c0e-10be-4470-a2b5-240cbb8e4281" updatedVersion="8" minRefreshableVersion="3" useAutoFormatting="1" rowGrandTotals="0" colGrandTotals="0" itemPrintTitles="1" createdVersion="8" indent="0" compact="0" compactData="0" multipleFieldFilters="0">
  <location ref="F9:G14" firstHeaderRow="1" firstDataRow="1" firstDataCol="1"/>
  <pivotFields count="2">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5">
    <i>
      <x v="4"/>
    </i>
    <i>
      <x v="3"/>
    </i>
    <i>
      <x/>
    </i>
    <i>
      <x v="1"/>
    </i>
    <i>
      <x v="2"/>
    </i>
  </rowItems>
  <colItems count="1">
    <i/>
  </colItems>
  <dataFields count="1">
    <dataField fld="1"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5">
      <autoFilter ref="A1">
        <filterColumn colId="0">
          <top10 top="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BE1FE-84D5-49C6-A498-6AD74CFD75B3}" name="PivotTable1" cacheId="5" applyNumberFormats="0" applyBorderFormats="0" applyFontFormats="0" applyPatternFormats="0" applyAlignmentFormats="0" applyWidthHeightFormats="1" dataCaption="Values" tag="1b2531ce-8fe6-41cd-b7d4-42c6b9ca8189" updatedVersion="8" minRefreshableVersion="3" useAutoFormatting="1" rowGrandTotals="0" colGrandTotals="0" itemPrintTitles="1" createdVersion="8" indent="0" compact="0" compactData="0" multipleFieldFilters="0">
  <location ref="B9:C14" firstHeaderRow="1" firstDataRow="1" firstDataCol="1"/>
  <pivotFields count="2">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5">
    <i>
      <x/>
    </i>
    <i>
      <x v="4"/>
    </i>
    <i>
      <x v="3"/>
    </i>
    <i>
      <x v="1"/>
    </i>
    <i>
      <x v="2"/>
    </i>
  </rowItems>
  <colItems count="1">
    <i/>
  </colItems>
  <dataFields count="1">
    <dataField fld="1"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F30D6-395B-4F89-88A1-5AC17AF34112}" name="KPI" cacheId="1" applyNumberFormats="0" applyBorderFormats="0" applyFontFormats="0" applyPatternFormats="0" applyAlignmentFormats="0" applyWidthHeightFormats="1" dataCaption="Values" tag="5ea95e09-38e6-4d65-a1e9-62db407a04c9" updatedVersion="8" minRefreshableVersion="3" useAutoFormatting="1" subtotalHiddenItems="1" itemPrintTitles="1" createdVersion="5" indent="0" multipleFieldFilters="0">
  <location ref="B3:L4"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7"/>
    <dataField fld="1" subtotal="count" baseField="0" baseItem="0" numFmtId="167"/>
    <dataField fld="2" subtotal="count" baseField="0" baseItem="0" numFmtId="167"/>
    <dataField fld="3" subtotal="count" baseField="0" baseItem="0"/>
    <dataField fld="4" subtotal="count" baseField="0" baseItem="0" numFmtId="168"/>
    <dataField name="Total Refund (Amount)" fld="5" subtotal="count" baseField="0" baseItem="0" numFmtId="167"/>
    <dataField fld="6" subtotal="count" baseField="0" baseItem="0"/>
    <dataField fld="7" subtotal="count" baseField="0" baseItem="0"/>
    <dataField fld="8" subtotal="count" baseField="0" baseItem="0" numFmtId="168"/>
    <dataField fld="9" subtotal="count" baseField="0" baseItem="0" numFmtId="168"/>
    <dataField fld="10" subtotal="count" baseField="0" baseItem="0" numFmtId="167"/>
  </dataFields>
  <formats count="8">
    <format dxfId="63">
      <pivotArea outline="0" collapsedLevelsAreSubtotals="1" fieldPosition="0">
        <references count="1">
          <reference field="4294967294" count="1" selected="0">
            <x v="10"/>
          </reference>
        </references>
      </pivotArea>
    </format>
    <format dxfId="62">
      <pivotArea outline="0" collapsedLevelsAreSubtotals="1" fieldPosition="0">
        <references count="1">
          <reference field="4294967294" count="1" selected="0">
            <x v="5"/>
          </reference>
        </references>
      </pivotArea>
    </format>
    <format dxfId="61">
      <pivotArea outline="0" collapsedLevelsAreSubtotals="1" fieldPosition="0">
        <references count="1">
          <reference field="4294967294" count="1" selected="0">
            <x v="2"/>
          </reference>
        </references>
      </pivotArea>
    </format>
    <format dxfId="60">
      <pivotArea outline="0" collapsedLevelsAreSubtotals="1" fieldPosition="0">
        <references count="1">
          <reference field="4294967294" count="1" selected="0">
            <x v="1"/>
          </reference>
        </references>
      </pivotArea>
    </format>
    <format dxfId="59">
      <pivotArea outline="0" collapsedLevelsAreSubtotals="1" fieldPosition="0">
        <references count="1">
          <reference field="4294967294" count="1" selected="0">
            <x v="0"/>
          </reference>
        </references>
      </pivotArea>
    </format>
    <format dxfId="58">
      <pivotArea outline="0" collapsedLevelsAreSubtotals="1" fieldPosition="0">
        <references count="1">
          <reference field="4294967294" count="1" selected="0">
            <x v="9"/>
          </reference>
        </references>
      </pivotArea>
    </format>
    <format dxfId="57">
      <pivotArea outline="0" collapsedLevelsAreSubtotals="1" fieldPosition="0">
        <references count="1">
          <reference field="4294967294" count="1" selected="0">
            <x v="8"/>
          </reference>
        </references>
      </pivotArea>
    </format>
    <format dxfId="56">
      <pivotArea outline="0" collapsedLevelsAreSubtotals="1" fieldPosition="0">
        <references count="1">
          <reference field="4294967294" count="1" selected="0">
            <x v="4"/>
          </reference>
        </references>
      </pivotArea>
    </format>
  </formats>
  <pivotHierarchies count="54">
    <pivotHierarchy dragToData="1"/>
    <pivotHierarchy dragToData="1"/>
    <pivotHierarchy dragToData="1"/>
    <pivotHierarchy multipleItemSelectionAllowed="1" dragToData="1">
      <members count="1" level="1">
        <member name="[Date].[Month Name].&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fund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Customer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5989F-6E6C-4476-A13A-14B57A225F7F}" name="PivotTable2" cacheId="0" applyNumberFormats="0" applyBorderFormats="0" applyFontFormats="0" applyPatternFormats="0" applyAlignmentFormats="0" applyWidthHeightFormats="1" dataCaption="Values" tag="cb1a6638-19ae-44fc-9708-b097a14f30d6" updatedVersion="8" minRefreshableVersion="3" useAutoFormatting="1" subtotalHiddenItems="1" itemPrintTitles="1" createdVersion="5" indent="0" compact="0" compactData="0" multipleFieldFilters="0">
  <location ref="X3:Y5" firstHeaderRow="1" firstDataRow="1" firstDataCol="1"/>
  <pivotFields count="2">
    <pivotField axis="axisRow" compact="0" allDrilled="1" outline="0" subtotalTop="0" showAll="0" dataSourceSort="1" defaultSubtotal="0" defaultAttributeDrillState="1">
      <items count="1">
        <item s="1" x="0"/>
      </items>
    </pivotField>
    <pivotField dataField="1" compact="0" outline="0" subtotalTop="0" showAll="0" defaultSubtotal="0"/>
  </pivotFields>
  <rowFields count="1">
    <field x="0"/>
  </rowFields>
  <rowItems count="2">
    <i>
      <x/>
    </i>
    <i t="grand">
      <x/>
    </i>
  </rowItems>
  <colItems count="1">
    <i/>
  </colItems>
  <dataFields count="1">
    <dataField fld="1" subtotal="count" baseField="0" baseItem="0"/>
  </dataField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fund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Customers]"/>
        <x15:activeTabTopLevelEntity name="[Dim_SalesPers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B0D63F-5891-4570-AEA1-37BD9504E7DB}" name="Store_Revenue_Target" cacheId="2" applyNumberFormats="0" applyBorderFormats="0" applyFontFormats="0" applyPatternFormats="0" applyAlignmentFormats="0" applyWidthHeightFormats="1" dataCaption="Values" tag="cb1a6638-19ae-44fc-9708-b097a14f30d6" updatedVersion="8" minRefreshableVersion="3" useAutoFormatting="1" subtotalHiddenItems="1" itemPrintTitles="1" createdVersion="5" indent="0" compact="0" compactData="0" multipleFieldFilters="0">
  <location ref="P3:R14"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0" subtotal="count" baseField="0" baseItem="0"/>
  </dataFields>
  <pivotHierarchies count="54">
    <pivotHierarchy dragToData="1"/>
    <pivotHierarchy dragToData="1"/>
    <pivotHierarchy dragToData="1"/>
    <pivotHierarchy multipleItemSelectionAllowed="1" dragToData="1">
      <members count="1" level="1">
        <member name="[Date].[Month Name].&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fund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Customers]"/>
        <x15:activeTabTopLevelEntity name="[Dim_SalesPers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C6F858-E904-48FF-B830-D99D3AD12DC0}" name="PivotTable6" cacheId="19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H4:AJ11" firstHeaderRow="0" firstDataRow="1" firstDataCol="1"/>
  <pivotFields count="5">
    <pivotField dataField="1" compact="0" outline="0" subtotalTop="0" showAll="0" defaultSubtotal="0"/>
    <pivotField name="weekday"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axis="axisRow" compact="0" allDrilled="1" outline="0" subtotalTop="0" showAll="0" dataSourceSort="1" defaultSubtotal="0" defaultAttributeDrillState="1">
      <items count="7">
        <item x="0"/>
        <item x="1"/>
        <item x="2"/>
        <item x="3"/>
        <item x="4"/>
        <item x="5"/>
        <item x="6"/>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7">
    <i>
      <x/>
    </i>
    <i>
      <x v="1"/>
    </i>
    <i>
      <x v="2"/>
    </i>
    <i>
      <x v="3"/>
    </i>
    <i>
      <x v="4"/>
    </i>
    <i>
      <x v="5"/>
    </i>
    <i>
      <x v="6"/>
    </i>
  </rowItems>
  <colFields count="1">
    <field x="-2"/>
  </colFields>
  <colItems count="2">
    <i>
      <x/>
    </i>
    <i i="1">
      <x v="1"/>
    </i>
  </colItems>
  <dataFields count="2">
    <dataField fld="0" subtotal="count" baseField="0" baseItem="0"/>
    <dataField name="Total Revenue2" fld="4" subtotal="count" showDataAs="percentDiff" baseField="3" baseItem="1048828" numFmtId="169">
      <extLst>
        <ext xmlns:x14="http://schemas.microsoft.com/office/spreadsheetml/2009/9/main" uri="{E15A36E0-9728-4e99-A89B-3F7291B0FE68}">
          <x14:dataField sourceField="0" uniqueName="[__Xl2].[Measures].[Total Revenue]"/>
        </ext>
      </extLst>
    </dataField>
  </dataFields>
  <formats count="10">
    <format dxfId="16">
      <pivotArea type="all" dataOnly="0" outline="0" fieldPosition="0"/>
    </format>
    <format dxfId="15">
      <pivotArea outline="0" collapsedLevelsAreSubtotals="1" fieldPosition="0"/>
    </format>
    <format dxfId="14">
      <pivotArea dataOnly="0" labelOnly="1" outline="0" fieldPosition="0">
        <references count="1">
          <reference field="4294967294" count="1">
            <x v="0"/>
          </reference>
        </references>
      </pivotArea>
    </format>
    <format dxfId="13">
      <pivotArea type="all" dataOnly="0" outline="0" fieldPosition="0"/>
    </format>
    <format dxfId="12">
      <pivotArea outline="0" collapsedLevelsAreSubtotals="1" fieldPosition="0"/>
    </format>
    <format dxfId="11">
      <pivotArea dataOnly="0" labelOnly="1" outline="0" fieldPosition="0">
        <references count="1">
          <reference field="4294967294" count="1">
            <x v="0"/>
          </reference>
        </references>
      </pivotArea>
    </format>
    <format dxfId="10">
      <pivotArea outline="0" collapsedLevelsAreSubtotals="1" fieldPosition="0"/>
    </format>
    <format dxfId="9">
      <pivotArea dataOnly="0" labelOnly="1" outline="0" fieldPosition="0">
        <references count="1">
          <reference field="4294967294" count="1">
            <x v="0"/>
          </reference>
        </references>
      </pivotArea>
    </format>
    <format dxfId="8">
      <pivotArea outline="0" fieldPosition="0">
        <references count="1">
          <reference field="4294967294" count="1">
            <x v="1"/>
          </reference>
        </references>
      </pivotArea>
    </format>
    <format dxfId="7">
      <pivotArea outline="0" fieldPosition="0">
        <references count="1">
          <reference field="4294967294" count="1" selected="0">
            <x v="1"/>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alesPersons].[Store Name].&amp;[Lee-My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Dim_SalesPers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E08852-7371-4DE0-871C-423C98A79C22}" name="PivotTable3" cacheId="18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
  <location ref="P3:Q4"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8">
    <format dxfId="24">
      <pivotArea type="all" dataOnly="0" outline="0" fieldPosition="0"/>
    </format>
    <format dxfId="23">
      <pivotArea outline="0" collapsedLevelsAreSubtotals="1" fieldPosition="0"/>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2">
            <x v="0"/>
            <x v="1"/>
          </reference>
        </references>
      </pivotArea>
    </format>
    <format dxfId="18">
      <pivotArea outline="0" collapsedLevelsAreSubtotals="1" fieldPosition="0"/>
    </format>
    <format dxfId="17">
      <pivotArea dataOnly="0" labelOnly="1" outline="0" fieldPosition="0">
        <references count="1">
          <reference field="4294967294" count="2">
            <x v="0"/>
            <x v="1"/>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alesPersons].[Store Name].&amp;[Lee-My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Dim_SalesPers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1AFBCA-2994-49BA-B0DF-F4F2D7095640}" name="PivotTable1" cacheId="18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4:C16"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12">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outline="0" fieldPosition="0">
        <references count="1">
          <reference field="0" count="0"/>
        </references>
      </pivotArea>
    </format>
    <format dxfId="3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outline="0" fieldPosition="0">
        <references count="1">
          <reference field="0" count="0"/>
        </references>
      </pivotArea>
    </format>
    <format dxfId="27">
      <pivotArea dataOnly="0" labelOnly="1" outline="0" fieldPosition="0">
        <references count="1">
          <reference field="4294967294" count="2">
            <x v="0"/>
            <x v="1"/>
          </reference>
        </references>
      </pivotArea>
    </format>
    <format dxfId="26">
      <pivotArea outline="0" collapsedLevelsAreSubtotals="1" fieldPosition="0"/>
    </format>
    <format dxfId="25">
      <pivotArea dataOnly="0" labelOnly="1" outline="0" fieldPosition="0">
        <references count="1">
          <reference field="4294967294" count="2">
            <x v="0"/>
            <x v="1"/>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alesPersons].[Store Name].&amp;[Lee-My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Dim_SalesPers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AF96C6-044F-400D-A688-03BA8871E477}" name="PivotTable4" cacheId="18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
  <location ref="T3:V5" firstHeaderRow="0" firstDataRow="1" firstDataCol="1"/>
  <pivotFields count="4">
    <pivotField dataField="1" compact="0" outline="0" subtotalTop="0" showAll="0" defaultSubtotal="0"/>
    <pivotField name="weekday"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fld="0" subtotal="count" baseField="0" baseItem="0"/>
    <dataField name="Total Revenue2" fld="3" subtotal="count" showDataAs="percentOfTotal" baseField="0" baseItem="0" numFmtId="10">
      <extLst>
        <ext xmlns:x14="http://schemas.microsoft.com/office/spreadsheetml/2009/9/main" uri="{E15A36E0-9728-4e99-A89B-3F7291B0FE68}">
          <x14:dataField sourceField="0" uniqueName="[__Xl2].[Measures].[Total Revenue]"/>
        </ext>
      </extLst>
    </dataField>
  </dataFields>
  <formats count="9">
    <format dxfId="45">
      <pivotArea type="all" dataOnly="0" outline="0" fieldPosition="0"/>
    </format>
    <format dxfId="44">
      <pivotArea outline="0" collapsedLevelsAreSubtotals="1" fieldPosition="0"/>
    </format>
    <format dxfId="43">
      <pivotArea dataOnly="0" labelOnly="1" outline="0" fieldPosition="0">
        <references count="1">
          <reference field="4294967294" count="1">
            <x v="0"/>
          </reference>
        </references>
      </pivotArea>
    </format>
    <format dxfId="42">
      <pivotArea type="all" dataOnly="0" outline="0" fieldPosition="0"/>
    </format>
    <format dxfId="41">
      <pivotArea outline="0" collapsedLevelsAreSubtotals="1" fieldPosition="0"/>
    </format>
    <format dxfId="40">
      <pivotArea dataOnly="0" labelOnly="1" outline="0" fieldPosition="0">
        <references count="1">
          <reference field="4294967294" count="1">
            <x v="0"/>
          </reference>
        </references>
      </pivotArea>
    </format>
    <format dxfId="39">
      <pivotArea outline="0" collapsedLevelsAreSubtotals="1" fieldPosition="0"/>
    </format>
    <format dxfId="38">
      <pivotArea dataOnly="0" labelOnly="1" outline="0" fieldPosition="0">
        <references count="1">
          <reference field="4294967294" count="1">
            <x v="0"/>
          </reference>
        </references>
      </pivotArea>
    </format>
    <format dxfId="37">
      <pivotArea outline="0" fieldPosition="0">
        <references count="1">
          <reference field="4294967294" count="1">
            <x v="1"/>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alesPersons].[Store Name].&amp;[Lee-My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Dim_SalesPers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DDD3C9-0399-4C31-B78B-B391CDA351E3}" name="PivotTable5" cacheId="19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Z3:AB7" firstHeaderRow="0" firstDataRow="1" firstDataCol="1"/>
  <pivotFields count="5">
    <pivotField dataField="1" compact="0" outline="0" subtotalTop="0" showAll="0" defaultSubtotal="0"/>
    <pivotField name="weekday"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axis="axisRow" compact="0" allDrilled="1" outline="0" subtotalTop="0" showAll="0" dataSourceSort="1" defaultSubtotal="0" defaultAttributeDrillState="1">
      <items count="4">
        <item x="0"/>
        <item x="1"/>
        <item x="2"/>
        <item x="3"/>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4">
    <i>
      <x/>
    </i>
    <i>
      <x v="1"/>
    </i>
    <i>
      <x v="2"/>
    </i>
    <i>
      <x v="3"/>
    </i>
  </rowItems>
  <colFields count="1">
    <field x="-2"/>
  </colFields>
  <colItems count="2">
    <i>
      <x/>
    </i>
    <i i="1">
      <x v="1"/>
    </i>
  </colItems>
  <dataFields count="2">
    <dataField fld="0" subtotal="count" baseField="0" baseItem="0"/>
    <dataField name="Total Revenue2" fld="4" subtotal="count" showDataAs="percentDiff" baseField="3" baseItem="1048828" numFmtId="10">
      <extLst>
        <ext xmlns:x14="http://schemas.microsoft.com/office/spreadsheetml/2009/9/main" uri="{E15A36E0-9728-4e99-A89B-3F7291B0FE68}">
          <x14:dataField sourceField="0" uniqueName="[__Xl2].[Measures].[Total Revenue]"/>
        </ext>
      </extLst>
    </dataField>
  </dataFields>
  <formats count="10">
    <format dxfId="55">
      <pivotArea type="all" dataOnly="0" outline="0" fieldPosition="0"/>
    </format>
    <format dxfId="54">
      <pivotArea outline="0" collapsedLevelsAreSubtotals="1" fieldPosition="0"/>
    </format>
    <format dxfId="53">
      <pivotArea dataOnly="0" labelOnly="1"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dataOnly="0" labelOnly="1" outline="0" fieldPosition="0">
        <references count="1">
          <reference field="4294967294" count="1">
            <x v="0"/>
          </reference>
        </references>
      </pivotArea>
    </format>
    <format dxfId="49">
      <pivotArea outline="0" collapsedLevelsAreSubtotals="1" fieldPosition="0"/>
    </format>
    <format dxfId="48">
      <pivotArea dataOnly="0" labelOnly="1" outline="0" fieldPosition="0">
        <references count="1">
          <reference field="4294967294" count="1">
            <x v="0"/>
          </reference>
        </references>
      </pivotArea>
    </format>
    <format dxfId="47">
      <pivotArea outline="0" fieldPosition="0">
        <references count="1">
          <reference field="4294967294" count="1">
            <x v="1"/>
          </reference>
        </references>
      </pivotArea>
    </format>
    <format dxfId="46">
      <pivotArea outline="0" fieldPosition="0">
        <references count="2">
          <reference field="4294967294" count="1" selected="0">
            <x v="1"/>
          </reference>
          <reference field="3" count="3" selected="0">
            <x v="1"/>
            <x v="2"/>
            <x v="3"/>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alesPersons].[Store Name].&amp;[Lee-My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activeTabTopLevelEntity name="[Dim_SalesPers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5C350A9-969C-46EF-B28B-E1F7FBFAA7AA}" sourceName="[Date].[Month Name]">
  <pivotTables>
    <pivotTable tabId="3" name="Store_Revenue_Target"/>
    <pivotTable tabId="3" name="PivotTable2"/>
    <pivotTable tabId="3" name="KPI"/>
  </pivotTables>
  <data>
    <olap pivotCacheId="242380243">
      <levels count="2">
        <level uniqueName="[Date].[Month Name].[(All)]" sourceCaption="(All)" count="0"/>
        <level uniqueName="[Date].[Month Name].[Month Name]" sourceCaption="Month Name" count="12">
          <ranges>
            <range startItem="0">
              <i n="[Date].[Month Name].&amp;[Jan]" c="Jan"/>
              <i n="[Date].[Month Name].&amp;[Feb]" c="Feb"/>
              <i n="[Date].[Month Name].&amp;[Mar]" c="Mar"/>
              <i n="[Date].[Month Name].&amp;[Apr]" c="Apr"/>
              <i n="[Date].[Month Name].&amp;[May]" c="May"/>
              <i n="[Date].[Month Name].&amp;[Jun]" c="Jun"/>
              <i n="[Date].[Month Name].&amp;[Jul]" c="Jul"/>
              <i n="[Date].[Month Name].&amp;[Aug]" c="Aug"/>
              <i n="[Date].[Month Name].&amp;[Sep]" c="Sep"/>
              <i n="[Date].[Month Name].&amp;[Oct]" c="Oct"/>
              <i n="[Date].[Month Name].&amp;[Nov]" c="Nov"/>
              <i n="[Date].[Month Name].&amp;[Dec]" c="Dec"/>
            </range>
          </ranges>
        </level>
      </levels>
      <selections count="1">
        <selection n="[Date].[Month Name].&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9F22E4D1-48BB-4FB5-9A3C-5FF609C7CB29}" sourceName="[Dim_SalesPersons].[Store Name]">
  <pivotTables>
    <pivotTable tabId="6" name="PivotTable1"/>
    <pivotTable tabId="6" name="PivotTable3"/>
    <pivotTable tabId="6" name="PivotTable4"/>
    <pivotTable tabId="6" name="PivotTable5"/>
    <pivotTable tabId="6" name="PivotTable6"/>
  </pivotTables>
  <data>
    <olap pivotCacheId="837647426">
      <levels count="2">
        <level uniqueName="[Dim_SalesPersons].[Store Name].[(All)]" sourceCaption="(All)" count="0"/>
        <level uniqueName="[Dim_SalesPersons].[Store Name].[Store Name]" sourceCaption="Store Name" count="11">
          <ranges>
            <range startItem="0">
              <i n="[Dim_SalesPersons].[Store Name].&amp;[Barron-Fleming]" c="Barron-Fleming"/>
              <i n="[Dim_SalesPersons].[Store Name].&amp;[Berg-Trujillo]" c="Berg-Trujillo"/>
              <i n="[Dim_SalesPersons].[Store Name].&amp;[Lee-Myers]" c="Lee-Myers"/>
              <i n="[Dim_SalesPersons].[Store Name].&amp;[Lopez]" c="Lopez"/>
              <i n="[Dim_SalesPersons].[Store Name].&amp;[Martinez]" c="Martinez"/>
              <i n="[Dim_SalesPersons].[Store Name].&amp;[Miller]" c="Miller"/>
              <i n="[Dim_SalesPersons].[Store Name].&amp;[Myers-Lopez]" c="Myers-Lopez"/>
              <i n="[Dim_SalesPersons].[Store Name].&amp;[Novak PLC]" c="Novak PLC"/>
              <i n="[Dim_SalesPersons].[Store Name].&amp;[Thomas]" c="Thomas"/>
              <i n="[Dim_SalesPersons].[Store Name].&amp;[Valdez]" c="Valdez"/>
              <i n="[Dim_SalesPersons].[Store Name].&amp;" c="(blank)" nd="1"/>
            </range>
          </ranges>
        </level>
      </levels>
      <selections count="1">
        <selection n="[Dim_SalesPersons].[Store Name].&amp;[Lee-Myer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DC96FB32-858D-4207-80A9-26376DC6778A}" cache="Slicer_Month_Name" caption="Filter by Month" columnCount="3" level="1" style="SlicerStyleLight1 2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E7764577-81B3-4E94-BD6C-A88AEF8C92DB}" cache="Slicer_Store_Name" caption="Store Nam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2.png"/></Relationships>
</file>

<file path=xl/webextensions/_rels/webextension3.xml.rels><?xml version="1.0" encoding="UTF-8" standalone="yes"?>
<Relationships xmlns="http://schemas.openxmlformats.org/package/2006/relationships"><Relationship Id="rId1" Type="http://schemas.openxmlformats.org/officeDocument/2006/relationships/image" Target="../media/image1.png"/></Relationships>
</file>

<file path=xl/webextensions/_rels/webextension4.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46BEB300-75A8-4364-AA02-3DDA1AFF60A5}">
  <we:reference id="wa200004689" version="1.0.0.0" store="en-GB" storeType="OMEX"/>
  <we:alternateReferences>
    <we:reference id="wa200004689" version="1.0.0.0" store="wa200004689" storeType="OMEX"/>
  </we:alternateReferences>
  <we:properties>
    <we:property name="SourceData" value="{&quot;range&quot;:&quot;'Analysis 01'!T3:V13&quot;,&quot;worksheetId&quot;:&quot;{8C64B16E-BEE0-40BD-B151-817812F602EB}&quot;}"/>
    <we:property name="ZBILicenseSettings" value="{&quot;userInfo&quot;:{&quot;name&quot;:&quot;Chinazo Lucy&quot;,&quot;email&quot;:&quot;chinazo84@gmail.com&quot;,&quot;userId&quot;:&quot;00000000-0000-0000-927e-697923b88ca5&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Target&quot;,&quot;actual&quot;:&quot;Total Revenue&quot;,&quot;forecast&quot;:null,&quot;plan&quot;:null,&quot;plan2&quot;:null,&quot;plan3&quot;:null,&quot;forecast2&quot;:null,&quot;forecast3&quot;:null,&quot;actual-previousYear&quot;:&quot;Varience&quot;,&quot;actual-previousYear-percent&quot;:&quot;Variance %&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5,&quot;titleFontColor&quot;:&quot;#54DBD0&quot;,&quot;titleText&quot;:&quot;Total Revenue VS Total Target by Store&quot;,&quot;titleFontFamily&quot;:&quot;Calibri, helvetica, arial, sans-serif&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positiveColor&quot;:&quot;#7aca00&quot;,&quot;negativeColor&quot;:&quot;#ff0000&quot;,&quot;neutralColor&quot;:&quot;#404040&quot;,&quot;markerColor&quot;:&quot;#000&quot;,&quot;lineColor&quot;:&quot;#404040&quot;,&quot;axisColor&quot;:&quot;#000&quot;,&quot;gridlineColor&quot;:&quot;#ccc&quot;,&quot;majorGridlineColor&quot;:&quot;#999&quot;,&quot;dotChartColor&quot;:&quot;#4080FF&quot;,&quot;useCustomScenarioColors&quot;:false,&quot;highlightColor&quot;:&quot;#0070C0&quot;},&quot;chartStyle&quot;:0,&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previousYear\&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quot;:{\&quot;invert\&quot;:false,\&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percent\&quot;:{\&quot;invert\&quot;:false,\&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RangeChanged" type="matrix" appref="{9A597E5E-F3CF-4EB5-974F-F8E79C6DCC1C}"/>
  </we:bindings>
  <we:snapshot xmlns:r="http://schemas.openxmlformats.org/officeDocument/2006/relationships" r:embed="rId1"/>
</we:webextension>
</file>

<file path=xl/webextensions/webextension2.xml><?xml version="1.0" encoding="utf-8"?>
<we:webextension xmlns:we="http://schemas.microsoft.com/office/webextensions/webextension/2010/11" id="{286FEDBB-15C8-46DC-BCE6-41CAF6F97CFA}">
  <we:reference id="wa200004689" version="1.0.0.0" store="en-GB" storeType="OMEX"/>
  <we:alternateReferences>
    <we:reference id="wa200004689" version="1.0.0.0" store="wa200004689" storeType="OMEX"/>
  </we:alternateReferences>
  <we:properties>
    <we:property name="SourceData" value="{&quot;range&quot;:&quot;'Analysis 01'!T3:V13&quot;,&quot;worksheetId&quot;:&quot;{8C64B16E-BEE0-40BD-B151-817812F602EB}&quot;}"/>
    <we:property name="ZBILicenseSettings" value="{&quot;userInfo&quot;:{&quot;name&quot;:&quot;Chinazo Lucy&quot;,&quot;email&quot;:&quot;chinazo84@gmail.com&quot;,&quot;userId&quot;:&quot;00000000-0000-0000-927e-697923b88ca5&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Target&quot;,&quot;actual&quot;:&quot;Total Revenue&quot;,&quot;forecast&quot;:null,&quot;plan&quot;:null,&quot;plan2&quot;:null,&quot;plan3&quot;:null,&quot;forecast2&quot;:null,&quot;forecast3&quot;:null,&quot;actual-previousYear&quot;:&quot;Varience&quot;,&quot;actual-previousYear-percent&quot;:&quot;Variance %&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5,&quot;titleFontColor&quot;:&quot;#54DBD0&quot;,&quot;titleText&quot;:&quot;Total Revenue VS Total Target by Store&quot;,&quot;titleFontFamily&quot;:&quot;Calibri, helvetica, arial, sans-serif&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positiveColor&quot;:&quot;#7aca00&quot;,&quot;negativeColor&quot;:&quot;#ff0000&quot;,&quot;neutralColor&quot;:&quot;#404040&quot;,&quot;markerColor&quot;:&quot;#000&quot;,&quot;lineColor&quot;:&quot;#404040&quot;,&quot;axisColor&quot;:&quot;#000&quot;,&quot;gridlineColor&quot;:&quot;#ccc&quot;,&quot;majorGridlineColor&quot;:&quot;#999&quot;,&quot;dotChartColor&quot;:&quot;#4080FF&quot;,&quot;useCustomScenarioColors&quot;:false,&quot;highlightColor&quot;:&quot;#0070C0&quot;},&quot;chartStyle&quot;:0,&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previousYear&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previousYear\&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quot;:{\&quot;invert\&quot;:false,\&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percent\&quot;:{\&quot;invert\&quot;:false,\&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RangeChanged" type="matrix" appref="{572C8C58-8DAA-486B-B680-AB529E5B5799}"/>
  </we:bindings>
  <we:snapshot xmlns:r="http://schemas.openxmlformats.org/officeDocument/2006/relationships" r:embed="rId1"/>
</we:webextension>
</file>

<file path=xl/webextensions/webextension3.xml><?xml version="1.0" encoding="utf-8"?>
<we:webextension xmlns:we="http://schemas.microsoft.com/office/webextensions/webextension/2010/11" id="{5D172585-4805-4BD9-B598-AAA291EA5601}">
  <we:reference id="wa200004689" version="1.0.0.0" store="en-GB" storeType="OMEX"/>
  <we:alternateReferences>
    <we:reference id="wa200004689" version="1.0.0.0" store="wa200004689" storeType="OMEX"/>
  </we:alternateReferences>
  <we:properties>
    <we:property name="SourceData" value="{&quot;range&quot;:&quot;'Analysis 01'!T3:V13&quot;,&quot;worksheetId&quot;:&quot;{8C64B16E-BEE0-40BD-B151-817812F602EB}&quot;}"/>
    <we:property name="ZBILicenseSettings" value="{&quot;userInfo&quot;:{&quot;name&quot;:&quot;Chinazo Lucy&quot;,&quot;email&quot;:&quot;chinazo84@gmail.com&quot;,&quot;userId&quot;:&quot;00000000-0000-0000-927e-697923b88ca5&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Target&quot;,&quot;actual&quot;:&quot;Total Revenue&quot;,&quot;forecast&quot;:null,&quot;plan&quot;:null,&quot;plan2&quot;:null,&quot;plan3&quot;:null,&quot;forecast2&quot;:null,&quot;forecast3&quot;:null,&quot;actual-previousYear&quot;:&quot;Varience&quot;,&quot;actual-previousYear-percent&quot;:&quot;Variance %&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5,&quot;titleFontColor&quot;:&quot;#54DBD0&quot;,&quot;titleText&quot;:&quot;Total Revenue VS Total Target by Store&quot;,&quot;titleFontFamily&quot;:&quot;Calibri, helvetica, arial, sans-serif&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positiveColor&quot;:&quot;#7aca00&quot;,&quot;negativeColor&quot;:&quot;#ff0000&quot;,&quot;neutralColor&quot;:&quot;#404040&quot;,&quot;markerColor&quot;:&quot;#000&quot;,&quot;lineColor&quot;:&quot;#404040&quot;,&quot;axisColor&quot;:&quot;#000&quot;,&quot;gridlineColor&quot;:&quot;#ccc&quot;,&quot;majorGridlineColor&quot;:&quot;#999&quot;,&quot;dotChartColor&quot;:&quot;#4080FF&quot;,&quot;useCustomScenarioColors&quot;:false,&quot;highlightColor&quot;:&quot;#0070C0&quot;},&quot;chartStyle&quot;:0,&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previousYear\&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quot;:{\&quot;invert\&quot;:false,\&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percent\&quot;:{\&quot;invert\&quot;:false,\&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RangeChanged" type="matrix" appref="{1A13D7CC-9055-4C29-A56D-E05BAAF030D1}"/>
  </we:bindings>
  <we:snapshot xmlns:r="http://schemas.openxmlformats.org/officeDocument/2006/relationships" r:embed="rId1"/>
</we:webextension>
</file>

<file path=xl/webextensions/webextension4.xml><?xml version="1.0" encoding="utf-8"?>
<we:webextension xmlns:we="http://schemas.microsoft.com/office/webextensions/webextension/2010/11" id="{2C00E04B-CA9F-4A1B-A8B7-2E8ACBE71E54}">
  <we:reference id="wa200004689" version="1.0.0.0" store="en-GB" storeType="OMEX"/>
  <we:alternateReferences>
    <we:reference id="wa200004689" version="1.0.0.0" store="wa200004689" storeType="OMEX"/>
  </we:alternateReferences>
  <we:properties>
    <we:property name="SourceData" value="{&quot;range&quot;:&quot;'Analysis 01'!T3:V13&quot;,&quot;worksheetId&quot;:&quot;{8C64B16E-BEE0-40BD-B151-817812F602EB}&quot;}"/>
    <we:property name="ZBILicenseSettings" value="{&quot;userInfo&quot;:{&quot;name&quot;:&quot;Chinazo Lucy&quot;,&quot;email&quot;:&quot;chinazo84@gmail.com&quot;,&quot;userId&quot;:&quot;00000000-0000-0000-927e-697923b88ca5&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Target&quot;,&quot;actual&quot;:&quot;Total Revenue&quot;,&quot;forecast&quot;:null,&quot;plan&quot;:null,&quot;plan2&quot;:null,&quot;plan3&quot;:null,&quot;forecast2&quot;:null,&quot;forecast3&quot;:null,&quot;actual-previousYear&quot;:&quot;Varience&quot;,&quot;actual-previousYear-percent&quot;:&quot;Variance %&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5,&quot;titleFontColor&quot;:&quot;#54DBD0&quot;,&quot;titleText&quot;:&quot;Total Revenue VS Total Target by Store&quot;,&quot;titleFontFamily&quot;:&quot;Calibri, helvetica, arial, sans-serif&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positiveColor&quot;:&quot;#7aca00&quot;,&quot;negativeColor&quot;:&quot;#ff0000&quot;,&quot;neutralColor&quot;:&quot;#404040&quot;,&quot;markerColor&quot;:&quot;#000&quot;,&quot;lineColor&quot;:&quot;#404040&quot;,&quot;axisColor&quot;:&quot;#000&quot;,&quot;gridlineColor&quot;:&quot;#ccc&quot;,&quot;majorGridlineColor&quot;:&quot;#999&quot;,&quot;dotChartColor&quot;:&quot;#4080FF&quot;,&quot;useCustomScenarioColors&quot;:false,&quot;highlightColor&quot;:&quot;#0070C0&quot;},&quot;chartStyle&quot;:0,&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previousYear\&quot;:{\&quot;invert\&quot;:false,\&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quot;:{\&quot;invert\&quot;:false,\&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actual-previousYear-percent\&quot;:{\&quot;invert\&quot;:false,\&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RangeChanged" type="matrix" appref="{93E63911-AB1F-414B-AB10-D407F8DF0AB5}"/>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671B-A8C5-4193-A2FE-E20F7593DB12}">
  <dimension ref="B3:T26"/>
  <sheetViews>
    <sheetView topLeftCell="A4" workbookViewId="0">
      <selection activeCell="P6" sqref="P6"/>
    </sheetView>
  </sheetViews>
  <sheetFormatPr defaultRowHeight="14.5" x14ac:dyDescent="0.35"/>
  <cols>
    <col min="2" max="2" width="13.453125" bestFit="1" customWidth="1"/>
    <col min="3" max="3" width="11.36328125" bestFit="1" customWidth="1"/>
    <col min="5" max="5" width="9.1796875" bestFit="1" customWidth="1"/>
    <col min="6" max="6" width="15.453125" bestFit="1" customWidth="1"/>
    <col min="7" max="7" width="11.36328125" bestFit="1" customWidth="1"/>
    <col min="10" max="10" width="10.36328125" bestFit="1" customWidth="1"/>
    <col min="11" max="11" width="11.36328125" bestFit="1" customWidth="1"/>
    <col min="13" max="13" width="10.26953125" bestFit="1" customWidth="1"/>
    <col min="14" max="14" width="11.36328125" bestFit="1" customWidth="1"/>
    <col min="17" max="17" width="11.26953125" bestFit="1" customWidth="1"/>
    <col min="19" max="19" width="11.26953125" bestFit="1" customWidth="1"/>
    <col min="20" max="20" width="9.36328125" bestFit="1" customWidth="1"/>
  </cols>
  <sheetData>
    <row r="3" spans="2:20" x14ac:dyDescent="0.35">
      <c r="F3" s="15" t="s">
        <v>66</v>
      </c>
      <c r="G3" s="46">
        <v>2</v>
      </c>
      <c r="I3" s="47" t="s">
        <v>68</v>
      </c>
    </row>
    <row r="4" spans="2:20" x14ac:dyDescent="0.35">
      <c r="F4" s="15" t="s">
        <v>67</v>
      </c>
      <c r="G4" s="46">
        <v>1</v>
      </c>
      <c r="I4" s="47" t="s">
        <v>69</v>
      </c>
    </row>
    <row r="8" spans="2:20" x14ac:dyDescent="0.35">
      <c r="B8" s="15" t="s">
        <v>81</v>
      </c>
      <c r="F8" s="15" t="s">
        <v>82</v>
      </c>
      <c r="J8" s="15" t="s">
        <v>95</v>
      </c>
      <c r="M8" s="15" t="s">
        <v>83</v>
      </c>
      <c r="P8" s="15"/>
    </row>
    <row r="9" spans="2:20" x14ac:dyDescent="0.35">
      <c r="B9" s="6" t="s">
        <v>80</v>
      </c>
      <c r="C9" t="s">
        <v>2</v>
      </c>
      <c r="F9" s="6" t="s">
        <v>80</v>
      </c>
      <c r="G9" t="s">
        <v>2</v>
      </c>
      <c r="J9" s="6" t="s">
        <v>84</v>
      </c>
      <c r="K9" t="s">
        <v>2</v>
      </c>
      <c r="M9" s="6" t="s">
        <v>84</v>
      </c>
      <c r="N9" t="s">
        <v>2</v>
      </c>
      <c r="Q9" t="s">
        <v>99</v>
      </c>
      <c r="S9" t="s">
        <v>99</v>
      </c>
      <c r="T9" t="s">
        <v>100</v>
      </c>
    </row>
    <row r="10" spans="2:20" x14ac:dyDescent="0.35">
      <c r="B10" t="s">
        <v>73</v>
      </c>
      <c r="C10" s="1">
        <v>8477.4799999999977</v>
      </c>
      <c r="F10" t="s">
        <v>79</v>
      </c>
      <c r="G10" s="1">
        <v>130.20000000000073</v>
      </c>
      <c r="J10" t="s">
        <v>93</v>
      </c>
      <c r="K10" s="1">
        <v>134907.56</v>
      </c>
      <c r="M10" t="s">
        <v>91</v>
      </c>
      <c r="N10" s="1">
        <v>86589.619999999952</v>
      </c>
      <c r="Q10" s="3">
        <v>600</v>
      </c>
      <c r="S10" s="3">
        <v>600</v>
      </c>
      <c r="T10" s="3">
        <v>20</v>
      </c>
    </row>
    <row r="11" spans="2:20" x14ac:dyDescent="0.35">
      <c r="B11" t="s">
        <v>78</v>
      </c>
      <c r="C11" s="1">
        <v>7569.0199999999959</v>
      </c>
      <c r="F11" t="s">
        <v>77</v>
      </c>
      <c r="G11" s="1">
        <v>912.82000000000062</v>
      </c>
      <c r="J11" t="s">
        <v>85</v>
      </c>
      <c r="K11" s="1">
        <v>132555.79000000024</v>
      </c>
      <c r="M11" t="s">
        <v>88</v>
      </c>
      <c r="N11" s="1">
        <v>91811.079999999856</v>
      </c>
    </row>
    <row r="12" spans="2:20" x14ac:dyDescent="0.35">
      <c r="B12" t="s">
        <v>76</v>
      </c>
      <c r="C12" s="1">
        <v>7236.9200000000019</v>
      </c>
      <c r="F12" t="s">
        <v>70</v>
      </c>
      <c r="G12" s="1">
        <v>992.27999999999975</v>
      </c>
      <c r="J12" t="s">
        <v>89</v>
      </c>
      <c r="K12" s="1">
        <v>132061.01999999973</v>
      </c>
      <c r="M12" t="s">
        <v>94</v>
      </c>
      <c r="N12" s="1">
        <v>96221.15</v>
      </c>
    </row>
    <row r="13" spans="2:20" x14ac:dyDescent="0.35">
      <c r="B13" t="s">
        <v>74</v>
      </c>
      <c r="C13" s="1">
        <v>7191.9699999999975</v>
      </c>
      <c r="F13" t="s">
        <v>71</v>
      </c>
      <c r="G13" s="1">
        <v>1362.7800000000007</v>
      </c>
      <c r="J13" t="s">
        <v>92</v>
      </c>
      <c r="K13" s="1">
        <v>131335.97000000015</v>
      </c>
      <c r="M13" t="s">
        <v>87</v>
      </c>
      <c r="N13" s="1">
        <v>101212.63000000015</v>
      </c>
    </row>
    <row r="14" spans="2:20" x14ac:dyDescent="0.35">
      <c r="B14" t="s">
        <v>75</v>
      </c>
      <c r="C14" s="1">
        <v>6966.5800000000008</v>
      </c>
      <c r="F14" t="s">
        <v>72</v>
      </c>
      <c r="G14" s="1">
        <v>1387.2399999999998</v>
      </c>
      <c r="J14" t="s">
        <v>90</v>
      </c>
      <c r="K14" s="1">
        <v>128176.22000000032</v>
      </c>
      <c r="M14" t="s">
        <v>86</v>
      </c>
      <c r="N14" s="1">
        <v>104453.84999999986</v>
      </c>
    </row>
    <row r="17" spans="4:18" x14ac:dyDescent="0.35">
      <c r="D17" s="15" t="s">
        <v>96</v>
      </c>
    </row>
    <row r="19" spans="4:18" x14ac:dyDescent="0.35">
      <c r="D19" t="str">
        <f>IF($G$3=1,B9,F9)</f>
        <v>Full Name</v>
      </c>
      <c r="E19" t="str">
        <f>IF($G$3=1,C9,G9)</f>
        <v>Profit Margin</v>
      </c>
      <c r="J19" s="15" t="s">
        <v>97</v>
      </c>
      <c r="N19" s="15" t="s">
        <v>98</v>
      </c>
      <c r="R19" s="15" t="s">
        <v>57</v>
      </c>
    </row>
    <row r="20" spans="4:18" x14ac:dyDescent="0.35">
      <c r="D20" t="str">
        <f>IF($G$3=1,B10,F10)</f>
        <v>Travis Ewing</v>
      </c>
      <c r="E20" s="1">
        <f>IF($G$3=1,C10,G10)</f>
        <v>130.20000000000073</v>
      </c>
    </row>
    <row r="21" spans="4:18" x14ac:dyDescent="0.35">
      <c r="D21" t="str">
        <f t="shared" ref="D21:D24" si="0">IF($G$3=1,B11,F11)</f>
        <v>Lisa West</v>
      </c>
      <c r="E21" s="1">
        <f t="shared" ref="E21:E24" si="1">IF($G$3=1,C11,G11)</f>
        <v>912.82000000000062</v>
      </c>
      <c r="J21" t="str">
        <f t="shared" ref="J21:K26" si="2">IF($G$3=1,J9,M9)</f>
        <v>Location</v>
      </c>
      <c r="K21" t="str">
        <f t="shared" si="2"/>
        <v>Profit Margin</v>
      </c>
      <c r="N21" t="str">
        <f t="shared" ref="N21:O26" si="3">IF($G$4=1,D19,J21)</f>
        <v>Full Name</v>
      </c>
      <c r="O21" t="str">
        <f t="shared" si="3"/>
        <v>Profit Margin</v>
      </c>
      <c r="R21" t="str">
        <f>_xlfn.TEXTJOIN(" ",,IF(G3=1,"Top Profitable","Less profitable"),IF(G4=1,"Customer","Location"))</f>
        <v>Less profitable Customer</v>
      </c>
    </row>
    <row r="22" spans="4:18" x14ac:dyDescent="0.35">
      <c r="D22" t="str">
        <f>IF($G$3=1,B12,F12)</f>
        <v>Bobby Abbott</v>
      </c>
      <c r="E22" s="1">
        <f t="shared" si="1"/>
        <v>992.27999999999975</v>
      </c>
      <c r="J22" t="str">
        <f t="shared" si="2"/>
        <v>New York</v>
      </c>
      <c r="K22" s="1">
        <f t="shared" si="2"/>
        <v>86589.619999999952</v>
      </c>
      <c r="N22" t="str">
        <f t="shared" si="3"/>
        <v>Travis Ewing</v>
      </c>
      <c r="O22" s="48">
        <f t="shared" si="3"/>
        <v>130.20000000000073</v>
      </c>
      <c r="R22" t="str">
        <f>_xlfn.TEXTJOIN(" ",,IF(G4=1,"Customer Overtime","Total Sales Locations"))</f>
        <v>Customer Overtime</v>
      </c>
    </row>
    <row r="23" spans="4:18" x14ac:dyDescent="0.35">
      <c r="D23" t="str">
        <f t="shared" si="0"/>
        <v>Christine Hawkins</v>
      </c>
      <c r="E23" s="1">
        <f t="shared" si="1"/>
        <v>1362.7800000000007</v>
      </c>
      <c r="J23" t="str">
        <f t="shared" si="2"/>
        <v>Maryland</v>
      </c>
      <c r="K23" s="1">
        <f t="shared" si="2"/>
        <v>91811.079999999856</v>
      </c>
      <c r="N23" t="str">
        <f t="shared" si="3"/>
        <v>Lisa West</v>
      </c>
      <c r="O23" s="48">
        <f t="shared" si="3"/>
        <v>912.82000000000062</v>
      </c>
      <c r="R23" t="str">
        <f>_xlfn.TEXTJOIN(" ",,IF(G4=1,S10,T10))</f>
        <v>600</v>
      </c>
    </row>
    <row r="24" spans="4:18" x14ac:dyDescent="0.35">
      <c r="D24" t="str">
        <f t="shared" si="0"/>
        <v>Jeffery Powell</v>
      </c>
      <c r="E24" s="1">
        <f t="shared" si="1"/>
        <v>1387.2399999999998</v>
      </c>
      <c r="J24" t="str">
        <f t="shared" si="2"/>
        <v>Wisconsin</v>
      </c>
      <c r="K24" s="1">
        <f t="shared" si="2"/>
        <v>96221.15</v>
      </c>
      <c r="N24" t="str">
        <f t="shared" si="3"/>
        <v>Bobby Abbott</v>
      </c>
      <c r="O24" s="48">
        <f t="shared" si="3"/>
        <v>992.27999999999975</v>
      </c>
    </row>
    <row r="25" spans="4:18" x14ac:dyDescent="0.35">
      <c r="J25" t="str">
        <f t="shared" si="2"/>
        <v>Indiana</v>
      </c>
      <c r="K25" s="1">
        <f t="shared" si="2"/>
        <v>101212.63000000015</v>
      </c>
      <c r="N25" t="str">
        <f t="shared" si="3"/>
        <v>Christine Hawkins</v>
      </c>
      <c r="O25" s="48">
        <f t="shared" si="3"/>
        <v>1362.7800000000007</v>
      </c>
    </row>
    <row r="26" spans="4:18" x14ac:dyDescent="0.35">
      <c r="J26" t="str">
        <f t="shared" si="2"/>
        <v>Florida</v>
      </c>
      <c r="K26" s="1">
        <f t="shared" si="2"/>
        <v>104453.84999999986</v>
      </c>
      <c r="N26" t="str">
        <f t="shared" si="3"/>
        <v>Jeffery Powell</v>
      </c>
      <c r="O26" s="48">
        <f t="shared" si="3"/>
        <v>1387.2399999999998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071A-842D-439F-A252-F5001ACE05CE}">
  <dimension ref="D1:U43"/>
  <sheetViews>
    <sheetView showGridLines="0" showRowColHeaders="0" topLeftCell="A6" zoomScale="88" workbookViewId="0">
      <selection activeCell="F22" sqref="F22"/>
    </sheetView>
  </sheetViews>
  <sheetFormatPr defaultRowHeight="14.5" x14ac:dyDescent="0.35"/>
  <cols>
    <col min="1" max="6" width="8.7265625" style="4"/>
    <col min="7" max="7" width="13.6328125" style="4" bestFit="1" customWidth="1"/>
    <col min="8" max="13" width="8.7265625" style="4"/>
    <col min="14" max="14" width="15.08984375" style="4" customWidth="1"/>
    <col min="15" max="16384" width="8.7265625" style="4"/>
  </cols>
  <sheetData>
    <row r="1" spans="15:21" ht="4.5" hidden="1" customHeight="1" x14ac:dyDescent="0.35">
      <c r="O1" s="5"/>
      <c r="P1" s="5"/>
      <c r="Q1" s="5"/>
      <c r="R1" s="5"/>
      <c r="S1" s="5"/>
      <c r="T1" s="5"/>
    </row>
    <row r="2" spans="15:21" hidden="1" x14ac:dyDescent="0.35">
      <c r="O2" s="5"/>
      <c r="P2" s="5"/>
      <c r="Q2" s="5"/>
      <c r="R2" s="5"/>
      <c r="S2" s="5"/>
      <c r="T2" s="5"/>
    </row>
    <row r="3" spans="15:21" ht="12" hidden="1" customHeight="1" x14ac:dyDescent="0.35">
      <c r="O3" s="5"/>
      <c r="P3" s="5"/>
      <c r="Q3" s="5"/>
      <c r="R3" s="5"/>
      <c r="S3" s="5"/>
      <c r="T3" s="5"/>
    </row>
    <row r="4" spans="15:21" ht="8" hidden="1" customHeight="1" x14ac:dyDescent="0.35">
      <c r="O4" s="5"/>
      <c r="P4" s="5"/>
      <c r="Q4" s="5"/>
      <c r="R4" s="5"/>
      <c r="S4" s="5"/>
      <c r="T4" s="5"/>
    </row>
    <row r="5" spans="15:21" hidden="1" x14ac:dyDescent="0.35">
      <c r="O5" s="5"/>
      <c r="P5" s="5"/>
      <c r="Q5" s="5"/>
      <c r="R5" s="5"/>
      <c r="S5" s="5"/>
      <c r="T5" s="5"/>
    </row>
    <row r="6" spans="15:21" x14ac:dyDescent="0.35">
      <c r="O6" s="5"/>
      <c r="P6" s="5"/>
      <c r="Q6" s="5"/>
      <c r="R6" s="5"/>
      <c r="S6" s="5"/>
      <c r="T6" s="5"/>
      <c r="U6" s="5"/>
    </row>
    <row r="38" spans="4:7" x14ac:dyDescent="0.35">
      <c r="G38" s="9"/>
    </row>
    <row r="39" spans="4:7" x14ac:dyDescent="0.35">
      <c r="D39" s="8"/>
    </row>
    <row r="43" spans="4:7" ht="18.5" x14ac:dyDescent="0.45">
      <c r="D43" s="18"/>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Option Button 1">
              <controlPr defaultSize="0" autoFill="0" autoLine="0" autoPict="0">
                <anchor moveWithCells="1">
                  <from>
                    <xdr:col>5</xdr:col>
                    <xdr:colOff>279400</xdr:colOff>
                    <xdr:row>14</xdr:row>
                    <xdr:rowOff>6350</xdr:rowOff>
                  </from>
                  <to>
                    <xdr:col>5</xdr:col>
                    <xdr:colOff>469900</xdr:colOff>
                    <xdr:row>15</xdr:row>
                    <xdr:rowOff>31750</xdr:rowOff>
                  </to>
                </anchor>
              </controlPr>
            </control>
          </mc:Choice>
        </mc:AlternateContent>
        <mc:AlternateContent xmlns:mc="http://schemas.openxmlformats.org/markup-compatibility/2006">
          <mc:Choice Requires="x14">
            <control shapeId="6146" r:id="rId4" name="Option Button 2">
              <controlPr defaultSize="0" autoFill="0" autoLine="0" autoPict="0">
                <anchor moveWithCells="1">
                  <from>
                    <xdr:col>6</xdr:col>
                    <xdr:colOff>6350</xdr:colOff>
                    <xdr:row>14</xdr:row>
                    <xdr:rowOff>6350</xdr:rowOff>
                  </from>
                  <to>
                    <xdr:col>6</xdr:col>
                    <xdr:colOff>190500</xdr:colOff>
                    <xdr:row>15</xdr:row>
                    <xdr:rowOff>38100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431800</xdr:colOff>
                    <xdr:row>14</xdr:row>
                    <xdr:rowOff>6350</xdr:rowOff>
                  </from>
                  <to>
                    <xdr:col>8</xdr:col>
                    <xdr:colOff>44450</xdr:colOff>
                    <xdr:row>15</xdr:row>
                    <xdr:rowOff>31750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E1DD-AC45-40F5-A0B9-746721534B2E}">
  <sheetPr codeName="Sheet2"/>
  <dimension ref="A1"/>
  <sheetViews>
    <sheetView workbookViewId="0">
      <selection activeCell="J16" sqref="J16"/>
    </sheetView>
  </sheetViews>
  <sheetFormatPr defaultRowHeight="14.5" x14ac:dyDescent="0.35"/>
  <cols>
    <col min="1" max="1" width="16" bestFit="1" customWidth="1"/>
    <col min="2" max="2" width="18.36328125" bestFit="1" customWidth="1"/>
    <col min="3" max="3" width="13.26953125" bestFit="1" customWidth="1"/>
    <col min="4" max="4" width="9.632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B16E-BEE0-40BD-B151-817812F602EB}">
  <sheetPr codeName="Sheet1"/>
  <dimension ref="B3:AD21"/>
  <sheetViews>
    <sheetView showGridLines="0" workbookViewId="0">
      <selection activeCell="C11" sqref="C11"/>
    </sheetView>
  </sheetViews>
  <sheetFormatPr defaultRowHeight="14.5" x14ac:dyDescent="0.35"/>
  <cols>
    <col min="2" max="2" width="12.54296875" bestFit="1" customWidth="1"/>
    <col min="3" max="3" width="7.26953125" bestFit="1" customWidth="1"/>
    <col min="4" max="4" width="11.36328125" bestFit="1" customWidth="1"/>
    <col min="5" max="5" width="13.36328125" bestFit="1" customWidth="1"/>
    <col min="6" max="6" width="11.90625" bestFit="1" customWidth="1"/>
    <col min="7" max="7" width="19.7265625" bestFit="1" customWidth="1"/>
    <col min="8" max="8" width="11.08984375" bestFit="1" customWidth="1"/>
    <col min="9" max="9" width="9.6328125" bestFit="1" customWidth="1"/>
    <col min="10" max="10" width="11.7265625" bestFit="1" customWidth="1"/>
    <col min="11" max="11" width="14" bestFit="1" customWidth="1"/>
    <col min="12" max="12" width="10.36328125" bestFit="1" customWidth="1"/>
    <col min="16" max="16" width="13.26953125" bestFit="1" customWidth="1"/>
    <col min="17" max="17" width="12.54296875" bestFit="1" customWidth="1"/>
    <col min="18" max="19" width="10.36328125" bestFit="1" customWidth="1"/>
    <col min="20" max="20" width="13.26953125" bestFit="1" customWidth="1"/>
    <col min="21" max="21" width="12.08984375" bestFit="1" customWidth="1"/>
    <col min="22" max="22" width="10.26953125" bestFit="1" customWidth="1"/>
    <col min="23" max="23" width="10.36328125" bestFit="1" customWidth="1"/>
    <col min="24" max="24" width="13.6328125" bestFit="1" customWidth="1"/>
    <col min="25" max="25" width="12.54296875" bestFit="1" customWidth="1"/>
    <col min="27" max="28" width="7.26953125" bestFit="1" customWidth="1"/>
    <col min="29" max="29" width="10.90625" bestFit="1" customWidth="1"/>
    <col min="30" max="30" width="14.26953125" bestFit="1" customWidth="1"/>
  </cols>
  <sheetData>
    <row r="3" spans="2:30" x14ac:dyDescent="0.35">
      <c r="B3" t="s">
        <v>0</v>
      </c>
      <c r="C3" t="s">
        <v>1</v>
      </c>
      <c r="D3" t="s">
        <v>2</v>
      </c>
      <c r="E3" t="s">
        <v>3</v>
      </c>
      <c r="F3" t="s">
        <v>4</v>
      </c>
      <c r="G3" t="s">
        <v>6</v>
      </c>
      <c r="H3" t="s">
        <v>5</v>
      </c>
      <c r="I3" t="s">
        <v>7</v>
      </c>
      <c r="J3" t="s">
        <v>8</v>
      </c>
      <c r="K3" t="s">
        <v>9</v>
      </c>
      <c r="L3" t="s">
        <v>10</v>
      </c>
      <c r="P3" s="6" t="s">
        <v>22</v>
      </c>
      <c r="Q3" t="s">
        <v>0</v>
      </c>
      <c r="R3" t="s">
        <v>10</v>
      </c>
      <c r="T3" t="str">
        <f>P3</f>
        <v>Store Name</v>
      </c>
      <c r="U3" t="str">
        <f>Q3</f>
        <v>Total Revenue</v>
      </c>
      <c r="V3" t="str">
        <f>R3</f>
        <v>Total Target</v>
      </c>
      <c r="X3" s="6" t="s">
        <v>23</v>
      </c>
      <c r="Y3" t="s">
        <v>0</v>
      </c>
      <c r="AA3" s="15" t="s">
        <v>24</v>
      </c>
      <c r="AB3" s="15" t="s">
        <v>25</v>
      </c>
    </row>
    <row r="4" spans="2:30" ht="18.5" x14ac:dyDescent="0.35">
      <c r="B4" s="13">
        <v>441225.28999999992</v>
      </c>
      <c r="C4" s="13">
        <v>261869.73000000004</v>
      </c>
      <c r="D4" s="13">
        <v>179355.55999999988</v>
      </c>
      <c r="E4" s="2">
        <v>0.40649428775943447</v>
      </c>
      <c r="F4" s="14">
        <v>1645</v>
      </c>
      <c r="G4" s="13">
        <v>35436.310000000012</v>
      </c>
      <c r="H4" s="2">
        <v>8.0313415398287805E-2</v>
      </c>
      <c r="I4" s="3">
        <v>100</v>
      </c>
      <c r="J4" s="14">
        <v>3999</v>
      </c>
      <c r="K4" s="14">
        <v>50154</v>
      </c>
      <c r="L4" s="13">
        <v>456773</v>
      </c>
      <c r="P4" t="s">
        <v>11</v>
      </c>
      <c r="Q4" s="1">
        <v>47653.1</v>
      </c>
      <c r="R4" s="1">
        <v>36007</v>
      </c>
      <c r="T4" t="str">
        <f t="shared" ref="T4:T14" si="0">P4</f>
        <v>Barron-Fleming</v>
      </c>
      <c r="U4">
        <f t="shared" ref="U4:U14" si="1">Q4</f>
        <v>47653.1</v>
      </c>
      <c r="V4">
        <f t="shared" ref="V4:V14" si="2">R4</f>
        <v>36007</v>
      </c>
      <c r="X4" t="s">
        <v>40</v>
      </c>
      <c r="Y4" s="1">
        <v>441225.28999999992</v>
      </c>
      <c r="AA4" s="13">
        <f>B4</f>
        <v>441225.28999999992</v>
      </c>
      <c r="AB4" s="13">
        <f>L4</f>
        <v>456773</v>
      </c>
      <c r="AD4" s="17" t="s">
        <v>29</v>
      </c>
    </row>
    <row r="5" spans="2:30" x14ac:dyDescent="0.35">
      <c r="P5" t="s">
        <v>12</v>
      </c>
      <c r="Q5" s="1">
        <v>38114.120000000003</v>
      </c>
      <c r="R5" s="1">
        <v>49975</v>
      </c>
      <c r="T5" t="str">
        <f t="shared" si="0"/>
        <v>Berg-Trujillo</v>
      </c>
      <c r="U5">
        <f t="shared" si="1"/>
        <v>38114.120000000003</v>
      </c>
      <c r="V5">
        <f t="shared" si="2"/>
        <v>49975</v>
      </c>
      <c r="X5" t="s">
        <v>21</v>
      </c>
      <c r="Y5" s="1">
        <v>441225.28999999992</v>
      </c>
    </row>
    <row r="6" spans="2:30" x14ac:dyDescent="0.35">
      <c r="P6" t="s">
        <v>13</v>
      </c>
      <c r="Q6" s="1">
        <v>43220.909999999996</v>
      </c>
      <c r="R6" s="1">
        <v>30808</v>
      </c>
      <c r="T6" t="str">
        <f t="shared" si="0"/>
        <v>Lee-Myers</v>
      </c>
      <c r="U6">
        <f t="shared" si="1"/>
        <v>43220.909999999996</v>
      </c>
      <c r="V6">
        <f t="shared" si="2"/>
        <v>30808</v>
      </c>
    </row>
    <row r="7" spans="2:30" x14ac:dyDescent="0.35">
      <c r="P7" t="s">
        <v>14</v>
      </c>
      <c r="Q7" s="1">
        <v>40587.509999999987</v>
      </c>
      <c r="R7" s="1">
        <v>35280</v>
      </c>
      <c r="T7" t="str">
        <f t="shared" si="0"/>
        <v>Lopez</v>
      </c>
      <c r="U7">
        <f t="shared" si="1"/>
        <v>40587.509999999987</v>
      </c>
      <c r="V7">
        <f t="shared" si="2"/>
        <v>35280</v>
      </c>
    </row>
    <row r="8" spans="2:30" ht="18.5" x14ac:dyDescent="0.35">
      <c r="D8" s="1"/>
      <c r="P8" t="s">
        <v>15</v>
      </c>
      <c r="Q8" s="1">
        <v>47925.489999999983</v>
      </c>
      <c r="R8" s="1">
        <v>56706</v>
      </c>
      <c r="T8" t="str">
        <f t="shared" si="0"/>
        <v>Martinez</v>
      </c>
      <c r="U8">
        <f t="shared" si="1"/>
        <v>47925.489999999983</v>
      </c>
      <c r="V8">
        <f t="shared" si="2"/>
        <v>56706</v>
      </c>
      <c r="X8" t="s">
        <v>27</v>
      </c>
      <c r="Y8" s="16" t="str">
        <f>IF((AA4-AB4)/AB4&gt;0,"▲","▼")&amp;TEXT((AA4-AB4)/AB4,"+0.0%;-0.0%")</f>
        <v>▼-3.4%</v>
      </c>
    </row>
    <row r="9" spans="2:30" x14ac:dyDescent="0.35">
      <c r="P9" t="s">
        <v>16</v>
      </c>
      <c r="Q9" s="1">
        <v>46231.48</v>
      </c>
      <c r="R9" s="1">
        <v>39379</v>
      </c>
      <c r="T9" t="str">
        <f t="shared" si="0"/>
        <v>Miller</v>
      </c>
      <c r="U9">
        <f t="shared" si="1"/>
        <v>46231.48</v>
      </c>
      <c r="V9">
        <f t="shared" si="2"/>
        <v>39379</v>
      </c>
      <c r="Y9" s="10"/>
      <c r="AA9" t="b">
        <f>Y8&gt;0</f>
        <v>1</v>
      </c>
      <c r="AB9" s="11"/>
    </row>
    <row r="10" spans="2:30" x14ac:dyDescent="0.35">
      <c r="B10" s="7"/>
      <c r="P10" t="s">
        <v>17</v>
      </c>
      <c r="Q10" s="1">
        <v>42713.880000000005</v>
      </c>
      <c r="R10" s="1">
        <v>38299</v>
      </c>
      <c r="T10" t="str">
        <f t="shared" si="0"/>
        <v>Myers-Lopez</v>
      </c>
      <c r="U10">
        <f t="shared" si="1"/>
        <v>42713.880000000005</v>
      </c>
      <c r="V10">
        <f t="shared" si="2"/>
        <v>38299</v>
      </c>
      <c r="AA10" t="b">
        <f>Y8&lt;0</f>
        <v>0</v>
      </c>
      <c r="AB10" s="12"/>
    </row>
    <row r="11" spans="2:30" x14ac:dyDescent="0.35">
      <c r="P11" t="s">
        <v>18</v>
      </c>
      <c r="Q11" s="1">
        <v>46092.960000000006</v>
      </c>
      <c r="R11" s="1">
        <v>61552</v>
      </c>
      <c r="T11" t="str">
        <f t="shared" si="0"/>
        <v>Novak PLC</v>
      </c>
      <c r="U11">
        <f t="shared" si="1"/>
        <v>46092.960000000006</v>
      </c>
      <c r="V11">
        <f t="shared" si="2"/>
        <v>61552</v>
      </c>
      <c r="X11" s="15" t="s">
        <v>26</v>
      </c>
    </row>
    <row r="12" spans="2:30" x14ac:dyDescent="0.35">
      <c r="P12" t="s">
        <v>19</v>
      </c>
      <c r="Q12" s="1">
        <v>41055.439999999995</v>
      </c>
      <c r="R12" s="1">
        <v>46498</v>
      </c>
      <c r="T12" t="str">
        <f t="shared" si="0"/>
        <v>Thomas</v>
      </c>
      <c r="U12">
        <f t="shared" si="1"/>
        <v>41055.439999999995</v>
      </c>
      <c r="V12">
        <f t="shared" si="2"/>
        <v>46498</v>
      </c>
      <c r="X12" s="10">
        <f>(AA4-AB4)/AB4</f>
        <v>-3.4038154619471989E-2</v>
      </c>
    </row>
    <row r="13" spans="2:30" x14ac:dyDescent="0.35">
      <c r="P13" t="s">
        <v>20</v>
      </c>
      <c r="Q13" s="1">
        <v>47630.399999999994</v>
      </c>
      <c r="R13" s="1">
        <v>62269</v>
      </c>
      <c r="T13" t="str">
        <f t="shared" si="0"/>
        <v>Valdez</v>
      </c>
      <c r="U13">
        <f t="shared" si="1"/>
        <v>47630.399999999994</v>
      </c>
      <c r="V13">
        <f t="shared" si="2"/>
        <v>62269</v>
      </c>
    </row>
    <row r="14" spans="2:30" x14ac:dyDescent="0.35">
      <c r="P14" t="s">
        <v>21</v>
      </c>
      <c r="Q14" s="1">
        <v>441225.28999999992</v>
      </c>
      <c r="R14" s="1">
        <v>456773</v>
      </c>
      <c r="T14" t="str">
        <f t="shared" si="0"/>
        <v>Grand Total</v>
      </c>
      <c r="U14">
        <f t="shared" si="1"/>
        <v>441225.28999999992</v>
      </c>
      <c r="V14">
        <f t="shared" si="2"/>
        <v>456773</v>
      </c>
    </row>
    <row r="21" spans="2:2" x14ac:dyDescent="0.35">
      <c r="B21" s="13"/>
    </row>
  </sheetData>
  <conditionalFormatting sqref="Y8">
    <cfRule type="expression" dxfId="6" priority="9">
      <formula>$X$12&gt;0</formula>
    </cfRule>
    <cfRule type="expression" dxfId="5" priority="10">
      <formula>$X$12&lt;0</formula>
    </cfRule>
  </conditionalFormatting>
  <pageMargins left="0.7" right="0.7" top="0.75" bottom="0.75" header="0.3" footer="0.3"/>
  <pageSetup orientation="portrait" r:id="rId4"/>
  <extLst>
    <ext xmlns:x15="http://schemas.microsoft.com/office/spreadsheetml/2010/11/main" uri="{F7C9EE02-42E1-4005-9D12-6889AFFD525C}">
      <x15:webExtensions xmlns:xm="http://schemas.microsoft.com/office/excel/2006/main">
        <x15:webExtension appRef="{572C8C58-8DAA-486B-B680-AB529E5B5799}">
          <xm:f>'Analysis 01'!$T$3:$V$13</xm:f>
        </x15:webExtension>
        <x15:webExtension appRef="{1A13D7CC-9055-4C29-A56D-E05BAAF030D1}">
          <xm:f>'Analysis 01'!$T$3:$V$13</xm:f>
        </x15:webExtension>
        <x15:webExtension appRef="{93E63911-AB1F-414B-AB10-D407F8DF0AB5}">
          <xm:f>'Analysis 01'!$T$3:$V$13</xm:f>
        </x15:webExtension>
      </x15:webExtens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AB452-0749-4A20-B4E7-1E1D4F12C64C}">
  <sheetPr codeName="Sheet3"/>
  <dimension ref="D1:U43"/>
  <sheetViews>
    <sheetView showGridLines="0" showRowColHeaders="0" topLeftCell="A12" zoomScale="88" workbookViewId="0">
      <selection activeCell="X24" sqref="X24"/>
    </sheetView>
  </sheetViews>
  <sheetFormatPr defaultRowHeight="14.5" x14ac:dyDescent="0.35"/>
  <cols>
    <col min="1" max="6" width="8.7265625" style="4"/>
    <col min="7" max="7" width="13.6328125" style="4" bestFit="1" customWidth="1"/>
    <col min="8" max="13" width="8.7265625" style="4"/>
    <col min="14" max="14" width="15.08984375" style="4" customWidth="1"/>
    <col min="15" max="16384" width="8.7265625" style="4"/>
  </cols>
  <sheetData>
    <row r="1" spans="15:21" ht="4.5" hidden="1" customHeight="1" x14ac:dyDescent="0.35">
      <c r="O1" s="5"/>
      <c r="P1" s="5"/>
      <c r="Q1" s="5"/>
      <c r="R1" s="5"/>
      <c r="S1" s="5"/>
      <c r="T1" s="5"/>
    </row>
    <row r="2" spans="15:21" hidden="1" x14ac:dyDescent="0.35">
      <c r="O2" s="5"/>
      <c r="P2" s="5"/>
      <c r="Q2" s="5"/>
      <c r="R2" s="5"/>
      <c r="S2" s="5"/>
      <c r="T2" s="5"/>
    </row>
    <row r="3" spans="15:21" ht="12" hidden="1" customHeight="1" x14ac:dyDescent="0.35">
      <c r="O3" s="5"/>
      <c r="P3" s="5"/>
      <c r="Q3" s="5"/>
      <c r="R3" s="5"/>
      <c r="S3" s="5"/>
      <c r="T3" s="5"/>
    </row>
    <row r="4" spans="15:21" ht="8" hidden="1" customHeight="1" x14ac:dyDescent="0.35">
      <c r="O4" s="5"/>
      <c r="P4" s="5"/>
      <c r="Q4" s="5"/>
      <c r="R4" s="5"/>
      <c r="S4" s="5"/>
      <c r="T4" s="5"/>
    </row>
    <row r="5" spans="15:21" hidden="1" x14ac:dyDescent="0.35">
      <c r="O5" s="5"/>
      <c r="P5" s="5"/>
      <c r="Q5" s="5"/>
      <c r="R5" s="5"/>
      <c r="S5" s="5"/>
      <c r="T5" s="5"/>
    </row>
    <row r="6" spans="15:21" x14ac:dyDescent="0.35">
      <c r="O6" s="5"/>
      <c r="P6" s="5"/>
      <c r="Q6" s="5"/>
      <c r="R6" s="5"/>
      <c r="S6" s="5"/>
      <c r="T6" s="5"/>
      <c r="U6" s="5"/>
    </row>
    <row r="38" spans="4:7" x14ac:dyDescent="0.35">
      <c r="G38" s="9"/>
    </row>
    <row r="39" spans="4:7" x14ac:dyDescent="0.35">
      <c r="D39" s="8"/>
    </row>
    <row r="43" spans="4:7" ht="18.5" x14ac:dyDescent="0.45">
      <c r="D43"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0E83-C84C-4423-B240-474F3A0EDE11}">
  <dimension ref="C4:O32"/>
  <sheetViews>
    <sheetView showGridLines="0" workbookViewId="0">
      <selection activeCell="R29" sqref="R29"/>
    </sheetView>
  </sheetViews>
  <sheetFormatPr defaultRowHeight="14.5" x14ac:dyDescent="0.35"/>
  <cols>
    <col min="6" max="15" width="1.54296875" customWidth="1"/>
  </cols>
  <sheetData>
    <row r="4" spans="3:15" x14ac:dyDescent="0.35">
      <c r="C4" t="s">
        <v>48</v>
      </c>
      <c r="D4" s="38">
        <f>Analysis2!V5</f>
        <v>0.30292371326978468</v>
      </c>
    </row>
    <row r="5" spans="3:15" x14ac:dyDescent="0.35">
      <c r="C5" t="s">
        <v>45</v>
      </c>
      <c r="D5" s="38">
        <f>Analysis2!V4</f>
        <v>0.69707628673021582</v>
      </c>
    </row>
    <row r="7" spans="3:15" x14ac:dyDescent="0.35">
      <c r="D7" t="s">
        <v>48</v>
      </c>
    </row>
    <row r="8" spans="3:15" ht="7.5" customHeight="1" thickBot="1" x14ac:dyDescent="0.4">
      <c r="F8" s="29">
        <f t="shared" ref="F8:F15" si="0">F9+10</f>
        <v>91</v>
      </c>
      <c r="G8" s="30">
        <f t="shared" ref="G8:G15" si="1">G9+10</f>
        <v>92</v>
      </c>
      <c r="H8" s="30">
        <f t="shared" ref="H8:H15" si="2">H9+10</f>
        <v>93</v>
      </c>
      <c r="I8" s="30">
        <f t="shared" ref="I8:I15" si="3">I9+10</f>
        <v>94</v>
      </c>
      <c r="J8" s="30">
        <f t="shared" ref="J8:J15" si="4">J9+10</f>
        <v>95</v>
      </c>
      <c r="K8" s="30">
        <f t="shared" ref="K8:K15" si="5">K9+10</f>
        <v>96</v>
      </c>
      <c r="L8" s="30">
        <f t="shared" ref="L8:L15" si="6">L9+10</f>
        <v>97</v>
      </c>
      <c r="M8" s="30">
        <f t="shared" ref="M8:M15" si="7">M9+10</f>
        <v>98</v>
      </c>
      <c r="N8" s="30">
        <f t="shared" ref="N8:N15" si="8">N9+10</f>
        <v>99</v>
      </c>
      <c r="O8" s="31">
        <f t="shared" ref="O8:O15" si="9">O9+10</f>
        <v>100</v>
      </c>
    </row>
    <row r="9" spans="3:15" ht="7.5" customHeight="1" thickBot="1" x14ac:dyDescent="0.4">
      <c r="F9" s="32">
        <f t="shared" si="0"/>
        <v>81</v>
      </c>
      <c r="G9" s="33">
        <f t="shared" si="1"/>
        <v>82</v>
      </c>
      <c r="H9" s="33">
        <f t="shared" si="2"/>
        <v>83</v>
      </c>
      <c r="I9" s="33">
        <f t="shared" si="3"/>
        <v>84</v>
      </c>
      <c r="J9" s="33">
        <f t="shared" si="4"/>
        <v>85</v>
      </c>
      <c r="K9" s="33">
        <f t="shared" si="5"/>
        <v>86</v>
      </c>
      <c r="L9" s="33">
        <f t="shared" si="6"/>
        <v>87</v>
      </c>
      <c r="M9" s="33">
        <f t="shared" si="7"/>
        <v>88</v>
      </c>
      <c r="N9" s="33">
        <f t="shared" si="8"/>
        <v>89</v>
      </c>
      <c r="O9" s="34">
        <f t="shared" si="9"/>
        <v>90</v>
      </c>
    </row>
    <row r="10" spans="3:15" ht="7.5" customHeight="1" thickBot="1" x14ac:dyDescent="0.4">
      <c r="F10" s="32">
        <f t="shared" si="0"/>
        <v>71</v>
      </c>
      <c r="G10" s="33">
        <f t="shared" si="1"/>
        <v>72</v>
      </c>
      <c r="H10" s="33">
        <f t="shared" si="2"/>
        <v>73</v>
      </c>
      <c r="I10" s="33">
        <f t="shared" si="3"/>
        <v>74</v>
      </c>
      <c r="J10" s="33">
        <f t="shared" si="4"/>
        <v>75</v>
      </c>
      <c r="K10" s="33">
        <f t="shared" si="5"/>
        <v>76</v>
      </c>
      <c r="L10" s="33">
        <f t="shared" si="6"/>
        <v>77</v>
      </c>
      <c r="M10" s="33">
        <f t="shared" si="7"/>
        <v>78</v>
      </c>
      <c r="N10" s="33">
        <f t="shared" si="8"/>
        <v>79</v>
      </c>
      <c r="O10" s="34">
        <f t="shared" si="9"/>
        <v>80</v>
      </c>
    </row>
    <row r="11" spans="3:15" ht="7.5" customHeight="1" thickBot="1" x14ac:dyDescent="0.4">
      <c r="F11" s="32">
        <f t="shared" si="0"/>
        <v>61</v>
      </c>
      <c r="G11" s="33">
        <f t="shared" si="1"/>
        <v>62</v>
      </c>
      <c r="H11" s="33">
        <f t="shared" si="2"/>
        <v>63</v>
      </c>
      <c r="I11" s="33">
        <f t="shared" si="3"/>
        <v>64</v>
      </c>
      <c r="J11" s="33">
        <f t="shared" si="4"/>
        <v>65</v>
      </c>
      <c r="K11" s="33">
        <f t="shared" si="5"/>
        <v>66</v>
      </c>
      <c r="L11" s="33">
        <f t="shared" si="6"/>
        <v>67</v>
      </c>
      <c r="M11" s="33">
        <f t="shared" si="7"/>
        <v>68</v>
      </c>
      <c r="N11" s="33">
        <f t="shared" si="8"/>
        <v>69</v>
      </c>
      <c r="O11" s="34">
        <f t="shared" si="9"/>
        <v>70</v>
      </c>
    </row>
    <row r="12" spans="3:15" ht="7.5" customHeight="1" thickBot="1" x14ac:dyDescent="0.4">
      <c r="F12" s="32">
        <f t="shared" si="0"/>
        <v>51</v>
      </c>
      <c r="G12" s="33">
        <f t="shared" si="1"/>
        <v>52</v>
      </c>
      <c r="H12" s="33">
        <f t="shared" si="2"/>
        <v>53</v>
      </c>
      <c r="I12" s="33">
        <f t="shared" si="3"/>
        <v>54</v>
      </c>
      <c r="J12" s="33">
        <f t="shared" si="4"/>
        <v>55</v>
      </c>
      <c r="K12" s="33">
        <f t="shared" si="5"/>
        <v>56</v>
      </c>
      <c r="L12" s="33">
        <f t="shared" si="6"/>
        <v>57</v>
      </c>
      <c r="M12" s="33">
        <f t="shared" si="7"/>
        <v>58</v>
      </c>
      <c r="N12" s="33">
        <f t="shared" si="8"/>
        <v>59</v>
      </c>
      <c r="O12" s="34">
        <f t="shared" si="9"/>
        <v>60</v>
      </c>
    </row>
    <row r="13" spans="3:15" ht="7.5" customHeight="1" thickBot="1" x14ac:dyDescent="0.4">
      <c r="F13" s="32">
        <f t="shared" si="0"/>
        <v>41</v>
      </c>
      <c r="G13" s="33">
        <f t="shared" si="1"/>
        <v>42</v>
      </c>
      <c r="H13" s="33">
        <f t="shared" si="2"/>
        <v>43</v>
      </c>
      <c r="I13" s="33">
        <f t="shared" si="3"/>
        <v>44</v>
      </c>
      <c r="J13" s="33">
        <f t="shared" si="4"/>
        <v>45</v>
      </c>
      <c r="K13" s="33">
        <f t="shared" si="5"/>
        <v>46</v>
      </c>
      <c r="L13" s="33">
        <f t="shared" si="6"/>
        <v>47</v>
      </c>
      <c r="M13" s="33">
        <f t="shared" si="7"/>
        <v>48</v>
      </c>
      <c r="N13" s="33">
        <f t="shared" si="8"/>
        <v>49</v>
      </c>
      <c r="O13" s="34">
        <f t="shared" si="9"/>
        <v>50</v>
      </c>
    </row>
    <row r="14" spans="3:15" ht="7.5" customHeight="1" thickBot="1" x14ac:dyDescent="0.4">
      <c r="F14" s="32">
        <f t="shared" si="0"/>
        <v>31</v>
      </c>
      <c r="G14" s="33">
        <f t="shared" si="1"/>
        <v>32</v>
      </c>
      <c r="H14" s="33">
        <f t="shared" si="2"/>
        <v>33</v>
      </c>
      <c r="I14" s="33">
        <f t="shared" si="3"/>
        <v>34</v>
      </c>
      <c r="J14" s="33">
        <f t="shared" si="4"/>
        <v>35</v>
      </c>
      <c r="K14" s="33">
        <f t="shared" si="5"/>
        <v>36</v>
      </c>
      <c r="L14" s="33">
        <f t="shared" si="6"/>
        <v>37</v>
      </c>
      <c r="M14" s="33">
        <f t="shared" si="7"/>
        <v>38</v>
      </c>
      <c r="N14" s="33">
        <f t="shared" si="8"/>
        <v>39</v>
      </c>
      <c r="O14" s="34">
        <f t="shared" si="9"/>
        <v>40</v>
      </c>
    </row>
    <row r="15" spans="3:15" ht="7.5" customHeight="1" thickBot="1" x14ac:dyDescent="0.4">
      <c r="F15" s="32">
        <f t="shared" si="0"/>
        <v>21</v>
      </c>
      <c r="G15" s="33">
        <f t="shared" si="1"/>
        <v>22</v>
      </c>
      <c r="H15" s="33">
        <f t="shared" si="2"/>
        <v>23</v>
      </c>
      <c r="I15" s="33">
        <f t="shared" si="3"/>
        <v>24</v>
      </c>
      <c r="J15" s="33">
        <f t="shared" si="4"/>
        <v>25</v>
      </c>
      <c r="K15" s="33">
        <f t="shared" si="5"/>
        <v>26</v>
      </c>
      <c r="L15" s="33">
        <f t="shared" si="6"/>
        <v>27</v>
      </c>
      <c r="M15" s="33">
        <f t="shared" si="7"/>
        <v>28</v>
      </c>
      <c r="N15" s="33">
        <f t="shared" si="8"/>
        <v>29</v>
      </c>
      <c r="O15" s="34">
        <f t="shared" si="9"/>
        <v>30</v>
      </c>
    </row>
    <row r="16" spans="3:15" ht="7.5" customHeight="1" thickBot="1" x14ac:dyDescent="0.4">
      <c r="F16" s="32">
        <f>F17+10</f>
        <v>11</v>
      </c>
      <c r="G16" s="33">
        <f t="shared" ref="G16:O16" si="10">G17+10</f>
        <v>12</v>
      </c>
      <c r="H16" s="33">
        <f t="shared" si="10"/>
        <v>13</v>
      </c>
      <c r="I16" s="33">
        <f t="shared" si="10"/>
        <v>14</v>
      </c>
      <c r="J16" s="33">
        <f t="shared" si="10"/>
        <v>15</v>
      </c>
      <c r="K16" s="33">
        <f t="shared" si="10"/>
        <v>16</v>
      </c>
      <c r="L16" s="33">
        <f t="shared" si="10"/>
        <v>17</v>
      </c>
      <c r="M16" s="33">
        <f t="shared" si="10"/>
        <v>18</v>
      </c>
      <c r="N16" s="33">
        <f t="shared" si="10"/>
        <v>19</v>
      </c>
      <c r="O16" s="34">
        <f t="shared" si="10"/>
        <v>20</v>
      </c>
    </row>
    <row r="17" spans="4:15" ht="7.5" customHeight="1" x14ac:dyDescent="0.35">
      <c r="F17" s="35">
        <v>1</v>
      </c>
      <c r="G17" s="36">
        <f>F17+1</f>
        <v>2</v>
      </c>
      <c r="H17" s="36">
        <f t="shared" ref="H17:O17" si="11">G17+1</f>
        <v>3</v>
      </c>
      <c r="I17" s="36">
        <f t="shared" si="11"/>
        <v>4</v>
      </c>
      <c r="J17" s="36">
        <f t="shared" si="11"/>
        <v>5</v>
      </c>
      <c r="K17" s="36">
        <f t="shared" si="11"/>
        <v>6</v>
      </c>
      <c r="L17" s="36">
        <f t="shared" si="11"/>
        <v>7</v>
      </c>
      <c r="M17" s="36">
        <f t="shared" si="11"/>
        <v>8</v>
      </c>
      <c r="N17" s="36">
        <f>M17+1</f>
        <v>9</v>
      </c>
      <c r="O17" s="37">
        <f t="shared" si="11"/>
        <v>10</v>
      </c>
    </row>
    <row r="22" spans="4:15" x14ac:dyDescent="0.35">
      <c r="D22" t="s">
        <v>45</v>
      </c>
    </row>
    <row r="23" spans="4:15" ht="7.5" customHeight="1" thickBot="1" x14ac:dyDescent="0.4">
      <c r="F23" s="29">
        <f t="shared" ref="F23:F30" si="12">F24+10</f>
        <v>91</v>
      </c>
      <c r="G23" s="30">
        <f t="shared" ref="G23:G31" si="13">G24+10</f>
        <v>92</v>
      </c>
      <c r="H23" s="30">
        <f t="shared" ref="H23:H31" si="14">H24+10</f>
        <v>93</v>
      </c>
      <c r="I23" s="30">
        <f t="shared" ref="I23:I31" si="15">I24+10</f>
        <v>94</v>
      </c>
      <c r="J23" s="30">
        <f t="shared" ref="J23:J31" si="16">J24+10</f>
        <v>95</v>
      </c>
      <c r="K23" s="30">
        <f t="shared" ref="K23:K31" si="17">K24+10</f>
        <v>96</v>
      </c>
      <c r="L23" s="30">
        <f t="shared" ref="L23:L31" si="18">L24+10</f>
        <v>97</v>
      </c>
      <c r="M23" s="30">
        <f t="shared" ref="M23:M31" si="19">M24+10</f>
        <v>98</v>
      </c>
      <c r="N23" s="30">
        <f t="shared" ref="N23:N31" si="20">N24+10</f>
        <v>99</v>
      </c>
      <c r="O23" s="31">
        <f t="shared" ref="O23:O31" si="21">O24+10</f>
        <v>100</v>
      </c>
    </row>
    <row r="24" spans="4:15" ht="7.5" customHeight="1" thickBot="1" x14ac:dyDescent="0.4">
      <c r="F24" s="32">
        <f t="shared" si="12"/>
        <v>81</v>
      </c>
      <c r="G24" s="33">
        <f t="shared" si="13"/>
        <v>82</v>
      </c>
      <c r="H24" s="33">
        <f t="shared" si="14"/>
        <v>83</v>
      </c>
      <c r="I24" s="33">
        <f t="shared" si="15"/>
        <v>84</v>
      </c>
      <c r="J24" s="33">
        <f t="shared" si="16"/>
        <v>85</v>
      </c>
      <c r="K24" s="33">
        <f t="shared" si="17"/>
        <v>86</v>
      </c>
      <c r="L24" s="33">
        <f t="shared" si="18"/>
        <v>87</v>
      </c>
      <c r="M24" s="33">
        <f t="shared" si="19"/>
        <v>88</v>
      </c>
      <c r="N24" s="33">
        <f t="shared" si="20"/>
        <v>89</v>
      </c>
      <c r="O24" s="34">
        <f t="shared" si="21"/>
        <v>90</v>
      </c>
    </row>
    <row r="25" spans="4:15" ht="7.5" customHeight="1" thickBot="1" x14ac:dyDescent="0.4">
      <c r="F25" s="32">
        <f t="shared" si="12"/>
        <v>71</v>
      </c>
      <c r="G25" s="33">
        <f t="shared" si="13"/>
        <v>72</v>
      </c>
      <c r="H25" s="33">
        <f t="shared" si="14"/>
        <v>73</v>
      </c>
      <c r="I25" s="33">
        <f t="shared" si="15"/>
        <v>74</v>
      </c>
      <c r="J25" s="33">
        <f t="shared" si="16"/>
        <v>75</v>
      </c>
      <c r="K25" s="33">
        <f t="shared" si="17"/>
        <v>76</v>
      </c>
      <c r="L25" s="33">
        <f t="shared" si="18"/>
        <v>77</v>
      </c>
      <c r="M25" s="33">
        <f t="shared" si="19"/>
        <v>78</v>
      </c>
      <c r="N25" s="33">
        <f t="shared" si="20"/>
        <v>79</v>
      </c>
      <c r="O25" s="34">
        <f t="shared" si="21"/>
        <v>80</v>
      </c>
    </row>
    <row r="26" spans="4:15" ht="7.5" customHeight="1" thickBot="1" x14ac:dyDescent="0.4">
      <c r="F26" s="32">
        <f t="shared" si="12"/>
        <v>61</v>
      </c>
      <c r="G26" s="33">
        <f t="shared" si="13"/>
        <v>62</v>
      </c>
      <c r="H26" s="33">
        <f t="shared" si="14"/>
        <v>63</v>
      </c>
      <c r="I26" s="33">
        <f t="shared" si="15"/>
        <v>64</v>
      </c>
      <c r="J26" s="33">
        <f t="shared" si="16"/>
        <v>65</v>
      </c>
      <c r="K26" s="33">
        <f t="shared" si="17"/>
        <v>66</v>
      </c>
      <c r="L26" s="33">
        <f t="shared" si="18"/>
        <v>67</v>
      </c>
      <c r="M26" s="33">
        <f t="shared" si="19"/>
        <v>68</v>
      </c>
      <c r="N26" s="33">
        <f t="shared" si="20"/>
        <v>69</v>
      </c>
      <c r="O26" s="34">
        <f t="shared" si="21"/>
        <v>70</v>
      </c>
    </row>
    <row r="27" spans="4:15" ht="7.5" customHeight="1" thickBot="1" x14ac:dyDescent="0.4">
      <c r="F27" s="32">
        <f t="shared" si="12"/>
        <v>51</v>
      </c>
      <c r="G27" s="33">
        <f t="shared" si="13"/>
        <v>52</v>
      </c>
      <c r="H27" s="33">
        <f t="shared" si="14"/>
        <v>53</v>
      </c>
      <c r="I27" s="33">
        <f t="shared" si="15"/>
        <v>54</v>
      </c>
      <c r="J27" s="33">
        <f t="shared" si="16"/>
        <v>55</v>
      </c>
      <c r="K27" s="33">
        <f t="shared" si="17"/>
        <v>56</v>
      </c>
      <c r="L27" s="33">
        <f t="shared" si="18"/>
        <v>57</v>
      </c>
      <c r="M27" s="33">
        <f t="shared" si="19"/>
        <v>58</v>
      </c>
      <c r="N27" s="33">
        <f t="shared" si="20"/>
        <v>59</v>
      </c>
      <c r="O27" s="34">
        <f t="shared" si="21"/>
        <v>60</v>
      </c>
    </row>
    <row r="28" spans="4:15" ht="7.5" customHeight="1" thickBot="1" x14ac:dyDescent="0.4">
      <c r="F28" s="32">
        <f t="shared" si="12"/>
        <v>41</v>
      </c>
      <c r="G28" s="33">
        <f t="shared" si="13"/>
        <v>42</v>
      </c>
      <c r="H28" s="33">
        <f t="shared" si="14"/>
        <v>43</v>
      </c>
      <c r="I28" s="33">
        <f t="shared" si="15"/>
        <v>44</v>
      </c>
      <c r="J28" s="33">
        <f t="shared" si="16"/>
        <v>45</v>
      </c>
      <c r="K28" s="33">
        <f t="shared" si="17"/>
        <v>46</v>
      </c>
      <c r="L28" s="33">
        <f t="shared" si="18"/>
        <v>47</v>
      </c>
      <c r="M28" s="33">
        <f t="shared" si="19"/>
        <v>48</v>
      </c>
      <c r="N28" s="33">
        <f t="shared" si="20"/>
        <v>49</v>
      </c>
      <c r="O28" s="34">
        <f t="shared" si="21"/>
        <v>50</v>
      </c>
    </row>
    <row r="29" spans="4:15" ht="7.5" customHeight="1" thickBot="1" x14ac:dyDescent="0.4">
      <c r="F29" s="32">
        <f t="shared" si="12"/>
        <v>31</v>
      </c>
      <c r="G29" s="33">
        <f t="shared" si="13"/>
        <v>32</v>
      </c>
      <c r="H29" s="33">
        <f t="shared" si="14"/>
        <v>33</v>
      </c>
      <c r="I29" s="33">
        <f t="shared" si="15"/>
        <v>34</v>
      </c>
      <c r="J29" s="33">
        <f t="shared" si="16"/>
        <v>35</v>
      </c>
      <c r="K29" s="33">
        <f t="shared" si="17"/>
        <v>36</v>
      </c>
      <c r="L29" s="33">
        <f t="shared" si="18"/>
        <v>37</v>
      </c>
      <c r="M29" s="33">
        <f t="shared" si="19"/>
        <v>38</v>
      </c>
      <c r="N29" s="33">
        <f t="shared" si="20"/>
        <v>39</v>
      </c>
      <c r="O29" s="34">
        <f t="shared" si="21"/>
        <v>40</v>
      </c>
    </row>
    <row r="30" spans="4:15" ht="7.5" customHeight="1" thickBot="1" x14ac:dyDescent="0.4">
      <c r="F30" s="32">
        <f t="shared" si="12"/>
        <v>21</v>
      </c>
      <c r="G30" s="33">
        <f t="shared" si="13"/>
        <v>22</v>
      </c>
      <c r="H30" s="33">
        <f t="shared" si="14"/>
        <v>23</v>
      </c>
      <c r="I30" s="33">
        <f t="shared" si="15"/>
        <v>24</v>
      </c>
      <c r="J30" s="33">
        <f t="shared" si="16"/>
        <v>25</v>
      </c>
      <c r="K30" s="33">
        <f t="shared" si="17"/>
        <v>26</v>
      </c>
      <c r="L30" s="33">
        <f t="shared" si="18"/>
        <v>27</v>
      </c>
      <c r="M30" s="33">
        <f t="shared" si="19"/>
        <v>28</v>
      </c>
      <c r="N30" s="33">
        <f t="shared" si="20"/>
        <v>29</v>
      </c>
      <c r="O30" s="34">
        <f t="shared" si="21"/>
        <v>30</v>
      </c>
    </row>
    <row r="31" spans="4:15" ht="7.5" customHeight="1" thickBot="1" x14ac:dyDescent="0.4">
      <c r="F31" s="32">
        <f>F32+10</f>
        <v>11</v>
      </c>
      <c r="G31" s="33">
        <f t="shared" si="13"/>
        <v>12</v>
      </c>
      <c r="H31" s="33">
        <f t="shared" si="14"/>
        <v>13</v>
      </c>
      <c r="I31" s="33">
        <f t="shared" si="15"/>
        <v>14</v>
      </c>
      <c r="J31" s="33">
        <f t="shared" si="16"/>
        <v>15</v>
      </c>
      <c r="K31" s="33">
        <f t="shared" si="17"/>
        <v>16</v>
      </c>
      <c r="L31" s="33">
        <f t="shared" si="18"/>
        <v>17</v>
      </c>
      <c r="M31" s="33">
        <f t="shared" si="19"/>
        <v>18</v>
      </c>
      <c r="N31" s="33">
        <f t="shared" si="20"/>
        <v>19</v>
      </c>
      <c r="O31" s="34">
        <f t="shared" si="21"/>
        <v>20</v>
      </c>
    </row>
    <row r="32" spans="4:15" ht="7.5" customHeight="1" x14ac:dyDescent="0.35">
      <c r="F32" s="35">
        <v>1</v>
      </c>
      <c r="G32" s="36">
        <f>F32+1</f>
        <v>2</v>
      </c>
      <c r="H32" s="36">
        <f t="shared" ref="H32:M32" si="22">G32+1</f>
        <v>3</v>
      </c>
      <c r="I32" s="36">
        <f t="shared" si="22"/>
        <v>4</v>
      </c>
      <c r="J32" s="36">
        <f t="shared" si="22"/>
        <v>5</v>
      </c>
      <c r="K32" s="36">
        <f t="shared" si="22"/>
        <v>6</v>
      </c>
      <c r="L32" s="36">
        <f t="shared" si="22"/>
        <v>7</v>
      </c>
      <c r="M32" s="36">
        <f t="shared" si="22"/>
        <v>8</v>
      </c>
      <c r="N32" s="36">
        <f>M32+1</f>
        <v>9</v>
      </c>
      <c r="O32" s="37">
        <f t="shared" ref="O32" si="23">N32+1</f>
        <v>10</v>
      </c>
    </row>
  </sheetData>
  <conditionalFormatting sqref="F8:O17">
    <cfRule type="cellIs" dxfId="4" priority="3" operator="lessThanOrEqual">
      <formula>$D$4*100</formula>
    </cfRule>
    <cfRule type="cellIs" dxfId="3" priority="4" operator="lessThanOrEqual">
      <formula>$D$4*100</formula>
    </cfRule>
  </conditionalFormatting>
  <conditionalFormatting sqref="F23:O32">
    <cfRule type="cellIs" dxfId="2" priority="1" operator="lessThanOrEqual">
      <formula>$D$5*100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A769-DB47-426F-9E4C-63BA4DA8BEB7}">
  <sheetPr codeName="Sheet5"/>
  <dimension ref="A3:AK31"/>
  <sheetViews>
    <sheetView showGridLines="0" zoomScaleNormal="100" workbookViewId="0">
      <selection activeCell="I20" sqref="I20"/>
    </sheetView>
  </sheetViews>
  <sheetFormatPr defaultRowHeight="14.5" x14ac:dyDescent="0.35"/>
  <cols>
    <col min="1" max="1" width="13.6328125" bestFit="1" customWidth="1"/>
    <col min="2" max="2" width="12.54296875" bestFit="1" customWidth="1"/>
    <col min="3" max="3" width="10.36328125" bestFit="1" customWidth="1"/>
    <col min="5" max="5" width="11.36328125" bestFit="1" customWidth="1"/>
    <col min="6" max="6" width="12.54296875" bestFit="1" customWidth="1"/>
    <col min="7" max="7" width="10.36328125" bestFit="1" customWidth="1"/>
    <col min="8" max="8" width="8.36328125" bestFit="1" customWidth="1"/>
    <col min="11" max="11" width="11.36328125" bestFit="1" customWidth="1"/>
    <col min="12" max="12" width="8.1796875" bestFit="1" customWidth="1"/>
    <col min="14" max="14" width="8.7265625" style="26"/>
    <col min="16" max="16" width="12.54296875" bestFit="1" customWidth="1"/>
    <col min="17" max="17" width="10.36328125" bestFit="1" customWidth="1"/>
    <col min="18" max="18" width="8" bestFit="1" customWidth="1"/>
    <col min="20" max="20" width="10.453125" bestFit="1" customWidth="1"/>
    <col min="21" max="21" width="12.54296875" bestFit="1" customWidth="1"/>
    <col min="22" max="22" width="13.6328125" bestFit="1" customWidth="1"/>
    <col min="24" max="24" width="8.7265625" style="39"/>
    <col min="26" max="26" width="9.36328125" bestFit="1" customWidth="1"/>
    <col min="27" max="27" width="12.54296875" bestFit="1" customWidth="1"/>
    <col min="28" max="28" width="13.6328125" bestFit="1" customWidth="1"/>
    <col min="29" max="29" width="7.36328125" bestFit="1" customWidth="1"/>
    <col min="32" max="32" width="8.7265625" style="41"/>
    <col min="33" max="33" width="21.7265625" bestFit="1" customWidth="1"/>
    <col min="34" max="34" width="10.90625" bestFit="1" customWidth="1"/>
    <col min="35" max="35" width="12.54296875" bestFit="1" customWidth="1"/>
    <col min="36" max="36" width="13.6328125" bestFit="1" customWidth="1"/>
    <col min="39" max="39" width="10.90625" bestFit="1" customWidth="1"/>
    <col min="40" max="40" width="12.54296875" bestFit="1" customWidth="1"/>
    <col min="41" max="41" width="13.6328125" bestFit="1" customWidth="1"/>
  </cols>
  <sheetData>
    <row r="3" spans="1:37" x14ac:dyDescent="0.35">
      <c r="E3" s="23" t="str">
        <f t="shared" ref="E3:E15" si="0">A4</f>
        <v>Month Name</v>
      </c>
      <c r="F3" s="23" t="str">
        <f t="shared" ref="F3:F15" si="1">B4</f>
        <v>Total Revenue</v>
      </c>
      <c r="G3" s="24" t="str">
        <f t="shared" ref="G3:G15" si="2">C4</f>
        <v>Total Target</v>
      </c>
      <c r="H3" s="23" t="s">
        <v>41</v>
      </c>
      <c r="K3" s="23" t="str">
        <f>E3</f>
        <v>Month Name</v>
      </c>
      <c r="L3" s="23" t="s">
        <v>44</v>
      </c>
      <c r="P3" s="21" t="s">
        <v>0</v>
      </c>
      <c r="Q3" s="21" t="s">
        <v>10</v>
      </c>
      <c r="R3" t="s">
        <v>44</v>
      </c>
      <c r="T3" s="19" t="s">
        <v>49</v>
      </c>
      <c r="U3" s="21" t="s">
        <v>0</v>
      </c>
      <c r="V3" s="20" t="s">
        <v>47</v>
      </c>
      <c r="Z3" s="19" t="s">
        <v>50</v>
      </c>
      <c r="AA3" s="21" t="s">
        <v>0</v>
      </c>
      <c r="AB3" s="20" t="s">
        <v>47</v>
      </c>
    </row>
    <row r="4" spans="1:37" x14ac:dyDescent="0.35">
      <c r="A4" s="19" t="s">
        <v>23</v>
      </c>
      <c r="B4" s="21" t="s">
        <v>0</v>
      </c>
      <c r="C4" s="21" t="s">
        <v>10</v>
      </c>
      <c r="E4" s="20" t="str">
        <f t="shared" si="0"/>
        <v>Jan</v>
      </c>
      <c r="F4" s="21">
        <f t="shared" si="1"/>
        <v>50177.009999999966</v>
      </c>
      <c r="G4" s="22">
        <f t="shared" si="2"/>
        <v>30607</v>
      </c>
      <c r="H4" s="21" t="str">
        <f t="shared" ref="H4:H15" si="3">IF(F4=Large_1,F4,IF(F4=Large_2,G4,""))</f>
        <v/>
      </c>
      <c r="K4" s="20" t="str">
        <f t="shared" ref="K4:K15" si="4">E4</f>
        <v>Jan</v>
      </c>
      <c r="L4" s="25">
        <f>(F4-G4)/G4</f>
        <v>0.6393965432744132</v>
      </c>
      <c r="P4" s="21">
        <v>548423.81999999995</v>
      </c>
      <c r="Q4" s="21">
        <v>418186</v>
      </c>
      <c r="R4" s="10">
        <f>(P4-Q4)/Q4</f>
        <v>0.31143515086588253</v>
      </c>
      <c r="T4" s="20" t="s">
        <v>45</v>
      </c>
      <c r="U4" s="21">
        <v>382293.24000000022</v>
      </c>
      <c r="V4" s="28">
        <v>0.69707628673021582</v>
      </c>
      <c r="Z4" s="20" t="s">
        <v>51</v>
      </c>
      <c r="AA4" s="21">
        <v>145661.50000000003</v>
      </c>
      <c r="AB4" s="28"/>
      <c r="AH4" s="19" t="s">
        <v>58</v>
      </c>
      <c r="AI4" s="21" t="s">
        <v>0</v>
      </c>
      <c r="AJ4" s="20" t="s">
        <v>47</v>
      </c>
    </row>
    <row r="5" spans="1:37" x14ac:dyDescent="0.35">
      <c r="A5" s="20" t="s">
        <v>30</v>
      </c>
      <c r="B5" s="21">
        <v>50177.009999999966</v>
      </c>
      <c r="C5" s="21">
        <v>30607</v>
      </c>
      <c r="E5" s="20" t="str">
        <f t="shared" si="0"/>
        <v>Feb</v>
      </c>
      <c r="F5" s="21">
        <f t="shared" si="1"/>
        <v>44245.00999999998</v>
      </c>
      <c r="G5" s="22">
        <f t="shared" si="2"/>
        <v>30374</v>
      </c>
      <c r="H5" s="21" t="str">
        <f t="shared" si="3"/>
        <v/>
      </c>
      <c r="K5" s="20" t="str">
        <f t="shared" si="4"/>
        <v>Feb</v>
      </c>
      <c r="L5" s="25">
        <f t="shared" ref="L5:L15" si="5">(F5-G5)/G5</f>
        <v>0.4566737999604919</v>
      </c>
      <c r="T5" s="20" t="s">
        <v>46</v>
      </c>
      <c r="U5" s="21">
        <v>166130.57999999999</v>
      </c>
      <c r="V5" s="28">
        <v>0.30292371326978468</v>
      </c>
      <c r="Z5" s="20" t="s">
        <v>52</v>
      </c>
      <c r="AA5" s="21">
        <v>132134.19000000003</v>
      </c>
      <c r="AB5" s="25">
        <v>-9.2868122324704844E-2</v>
      </c>
      <c r="AH5" s="20" t="s">
        <v>59</v>
      </c>
      <c r="AI5" s="21">
        <v>84754.350000000035</v>
      </c>
      <c r="AJ5" s="25"/>
    </row>
    <row r="6" spans="1:37" x14ac:dyDescent="0.35">
      <c r="A6" s="20" t="s">
        <v>31</v>
      </c>
      <c r="B6" s="21">
        <v>44245.00999999998</v>
      </c>
      <c r="C6" s="21">
        <v>30374</v>
      </c>
      <c r="E6" s="20" t="str">
        <f t="shared" si="0"/>
        <v>Mar</v>
      </c>
      <c r="F6" s="21">
        <f t="shared" si="1"/>
        <v>51239.479999999996</v>
      </c>
      <c r="G6" s="22">
        <f t="shared" si="2"/>
        <v>39846</v>
      </c>
      <c r="H6" s="21">
        <f t="shared" si="3"/>
        <v>39846</v>
      </c>
      <c r="K6" s="20" t="str">
        <f t="shared" si="4"/>
        <v>Mar</v>
      </c>
      <c r="L6" s="25">
        <f t="shared" si="5"/>
        <v>0.28593786076394107</v>
      </c>
      <c r="Z6" s="20" t="s">
        <v>53</v>
      </c>
      <c r="AA6" s="21">
        <v>145017.2199999998</v>
      </c>
      <c r="AB6" s="25">
        <v>9.7499594919375238E-2</v>
      </c>
      <c r="AH6" s="20" t="s">
        <v>60</v>
      </c>
      <c r="AI6" s="21">
        <v>73445.179999999949</v>
      </c>
      <c r="AJ6" s="25">
        <v>-0.13343468506336348</v>
      </c>
    </row>
    <row r="7" spans="1:37" x14ac:dyDescent="0.35">
      <c r="A7" s="20" t="s">
        <v>32</v>
      </c>
      <c r="B7" s="21">
        <v>51239.479999999996</v>
      </c>
      <c r="C7" s="21">
        <v>39846</v>
      </c>
      <c r="E7" s="20" t="str">
        <f t="shared" si="0"/>
        <v>Apr</v>
      </c>
      <c r="F7" s="21">
        <f t="shared" si="1"/>
        <v>41275.410000000011</v>
      </c>
      <c r="G7" s="22">
        <f t="shared" si="2"/>
        <v>39231</v>
      </c>
      <c r="H7" s="21" t="str">
        <f t="shared" si="3"/>
        <v/>
      </c>
      <c r="K7" s="20" t="str">
        <f t="shared" si="4"/>
        <v>Apr</v>
      </c>
      <c r="L7" s="25">
        <f t="shared" si="5"/>
        <v>5.211210522291073E-2</v>
      </c>
      <c r="Z7" s="20" t="s">
        <v>54</v>
      </c>
      <c r="AA7" s="21">
        <v>125610.91000000002</v>
      </c>
      <c r="AB7" s="25">
        <v>-0.13382072832453834</v>
      </c>
      <c r="AH7" s="20" t="s">
        <v>61</v>
      </c>
      <c r="AI7" s="21">
        <v>75613.300000000017</v>
      </c>
      <c r="AJ7" s="25">
        <v>2.9520248980260781E-2</v>
      </c>
    </row>
    <row r="8" spans="1:37" x14ac:dyDescent="0.35">
      <c r="A8" s="20" t="s">
        <v>33</v>
      </c>
      <c r="B8" s="21">
        <v>41275.410000000011</v>
      </c>
      <c r="C8" s="21">
        <v>39231</v>
      </c>
      <c r="E8" s="20" t="str">
        <f t="shared" si="0"/>
        <v>May</v>
      </c>
      <c r="F8" s="21">
        <f t="shared" si="1"/>
        <v>46496.76999999999</v>
      </c>
      <c r="G8" s="22">
        <f t="shared" si="2"/>
        <v>38692</v>
      </c>
      <c r="H8" s="21" t="str">
        <f t="shared" si="3"/>
        <v/>
      </c>
      <c r="K8" s="20" t="str">
        <f t="shared" si="4"/>
        <v>May</v>
      </c>
      <c r="L8" s="25">
        <f t="shared" si="5"/>
        <v>0.20171534167269692</v>
      </c>
      <c r="P8" s="10"/>
      <c r="AH8" s="20" t="s">
        <v>62</v>
      </c>
      <c r="AI8" s="21">
        <v>81305.209999999977</v>
      </c>
      <c r="AJ8" s="25">
        <v>7.5276571714234908E-2</v>
      </c>
    </row>
    <row r="9" spans="1:37" x14ac:dyDescent="0.35">
      <c r="A9" s="20" t="s">
        <v>34</v>
      </c>
      <c r="B9" s="21">
        <v>46496.76999999999</v>
      </c>
      <c r="C9" s="21">
        <v>38692</v>
      </c>
      <c r="E9" s="20" t="str">
        <f t="shared" si="0"/>
        <v>Jun</v>
      </c>
      <c r="F9" s="21">
        <f t="shared" si="1"/>
        <v>44362.009999999987</v>
      </c>
      <c r="G9" s="22">
        <f t="shared" si="2"/>
        <v>32774</v>
      </c>
      <c r="H9" s="21" t="str">
        <f t="shared" si="3"/>
        <v/>
      </c>
      <c r="K9" s="20" t="str">
        <f t="shared" si="4"/>
        <v>Jun</v>
      </c>
      <c r="L9" s="25">
        <f t="shared" si="5"/>
        <v>0.35357325929090094</v>
      </c>
      <c r="P9" t="s">
        <v>44</v>
      </c>
      <c r="AH9" s="20" t="s">
        <v>63</v>
      </c>
      <c r="AI9" s="21">
        <v>71967.170000000013</v>
      </c>
      <c r="AJ9" s="25">
        <v>-0.11485168047656438</v>
      </c>
    </row>
    <row r="10" spans="1:37" ht="21" x14ac:dyDescent="0.35">
      <c r="A10" s="20" t="s">
        <v>28</v>
      </c>
      <c r="B10" s="21">
        <v>44362.009999999987</v>
      </c>
      <c r="C10" s="21">
        <v>32774</v>
      </c>
      <c r="E10" s="20" t="str">
        <f t="shared" si="0"/>
        <v>Jul</v>
      </c>
      <c r="F10" s="21">
        <f t="shared" si="1"/>
        <v>43823.200000000004</v>
      </c>
      <c r="G10" s="22">
        <f t="shared" si="2"/>
        <v>34866</v>
      </c>
      <c r="H10" s="21" t="str">
        <f t="shared" si="3"/>
        <v/>
      </c>
      <c r="K10" s="20" t="str">
        <f t="shared" si="4"/>
        <v>Jul</v>
      </c>
      <c r="L10" s="25">
        <f t="shared" si="5"/>
        <v>0.25690357368209732</v>
      </c>
      <c r="P10" s="27" t="str">
        <f>IF((P4-Q4)/Q4&gt;0,"▲","▼")&amp;TEXT((P4-Q4)/Q4,"+0.0%;-0.0%")</f>
        <v>▲+31.1%</v>
      </c>
      <c r="Z10" t="s">
        <v>55</v>
      </c>
      <c r="AH10" s="20" t="s">
        <v>64</v>
      </c>
      <c r="AI10" s="21">
        <v>79962.37999999999</v>
      </c>
      <c r="AJ10" s="25">
        <v>0.11109523967664667</v>
      </c>
    </row>
    <row r="11" spans="1:37" x14ac:dyDescent="0.35">
      <c r="A11" s="20" t="s">
        <v>35</v>
      </c>
      <c r="B11" s="21">
        <v>43823.200000000004</v>
      </c>
      <c r="C11" s="21">
        <v>34866</v>
      </c>
      <c r="E11" s="20" t="str">
        <f t="shared" si="0"/>
        <v>Aug</v>
      </c>
      <c r="F11" s="21">
        <f t="shared" si="1"/>
        <v>54720.87000000001</v>
      </c>
      <c r="G11" s="22">
        <f t="shared" si="2"/>
        <v>35861</v>
      </c>
      <c r="H11" s="21">
        <f t="shared" si="3"/>
        <v>54720.87000000001</v>
      </c>
      <c r="K11" s="20" t="str">
        <f t="shared" si="4"/>
        <v>Aug</v>
      </c>
      <c r="L11" s="25">
        <f t="shared" si="5"/>
        <v>0.52591589749309864</v>
      </c>
      <c r="AG11" s="15"/>
      <c r="AH11" s="20" t="s">
        <v>65</v>
      </c>
      <c r="AI11" s="21">
        <v>81376.23000000001</v>
      </c>
      <c r="AJ11" s="25">
        <v>1.768143969701778E-2</v>
      </c>
      <c r="AK11" s="15"/>
    </row>
    <row r="12" spans="1:37" x14ac:dyDescent="0.35">
      <c r="A12" s="20" t="s">
        <v>36</v>
      </c>
      <c r="B12" s="21">
        <v>54720.87000000001</v>
      </c>
      <c r="C12" s="21">
        <v>35861</v>
      </c>
      <c r="E12" s="20" t="str">
        <f t="shared" si="0"/>
        <v>Sep</v>
      </c>
      <c r="F12" s="21">
        <f t="shared" si="1"/>
        <v>46473.150000000031</v>
      </c>
      <c r="G12" s="22">
        <f t="shared" si="2"/>
        <v>31909</v>
      </c>
      <c r="H12" s="21" t="str">
        <f t="shared" si="3"/>
        <v/>
      </c>
      <c r="K12" s="20" t="str">
        <f t="shared" si="4"/>
        <v>Sep</v>
      </c>
      <c r="L12" s="25">
        <f t="shared" si="5"/>
        <v>0.45642765364003984</v>
      </c>
      <c r="Z12" s="40" t="str">
        <f>Z3</f>
        <v>Quarter</v>
      </c>
      <c r="AA12" s="40" t="str">
        <f>AA3</f>
        <v>Total Revenue</v>
      </c>
      <c r="AB12" s="40" t="s">
        <v>41</v>
      </c>
      <c r="AC12" s="40" t="s">
        <v>56</v>
      </c>
      <c r="AK12" s="42"/>
    </row>
    <row r="13" spans="1:37" x14ac:dyDescent="0.35">
      <c r="A13" s="20" t="s">
        <v>37</v>
      </c>
      <c r="B13" s="21">
        <v>46473.150000000031</v>
      </c>
      <c r="C13" s="21">
        <v>31909</v>
      </c>
      <c r="E13" s="20" t="str">
        <f t="shared" si="0"/>
        <v>Oct</v>
      </c>
      <c r="F13" s="21">
        <f t="shared" si="1"/>
        <v>38198.989999999991</v>
      </c>
      <c r="G13" s="22">
        <f t="shared" si="2"/>
        <v>35570</v>
      </c>
      <c r="H13" s="21" t="str">
        <f t="shared" si="3"/>
        <v/>
      </c>
      <c r="K13" s="20" t="str">
        <f t="shared" si="4"/>
        <v>Oct</v>
      </c>
      <c r="L13" s="25">
        <f t="shared" si="5"/>
        <v>7.3910317683440835E-2</v>
      </c>
      <c r="Z13" s="20" t="str">
        <f t="shared" ref="Z13:AA13" si="6">Z4</f>
        <v>Q-1</v>
      </c>
      <c r="AA13" s="21">
        <f t="shared" si="6"/>
        <v>145661.50000000003</v>
      </c>
      <c r="AB13" s="20">
        <f>IF(AA13&gt;AC16,AA13,"")</f>
        <v>145661.50000000003</v>
      </c>
      <c r="AC13" s="21">
        <f>AVERAGE($AA$13:$AA$16)</f>
        <v>137105.95499999996</v>
      </c>
      <c r="AK13" s="42"/>
    </row>
    <row r="14" spans="1:37" x14ac:dyDescent="0.35">
      <c r="A14" s="20" t="s">
        <v>38</v>
      </c>
      <c r="B14" s="21">
        <v>38198.989999999991</v>
      </c>
      <c r="C14" s="21">
        <v>35570</v>
      </c>
      <c r="E14" s="20" t="str">
        <f t="shared" si="0"/>
        <v>Nov</v>
      </c>
      <c r="F14" s="21">
        <f t="shared" si="1"/>
        <v>44191.010000000009</v>
      </c>
      <c r="G14" s="22">
        <f t="shared" si="2"/>
        <v>37648</v>
      </c>
      <c r="H14" s="21" t="str">
        <f t="shared" si="3"/>
        <v/>
      </c>
      <c r="K14" s="20" t="str">
        <f t="shared" si="4"/>
        <v>Nov</v>
      </c>
      <c r="L14" s="25">
        <f t="shared" si="5"/>
        <v>0.17379435826604359</v>
      </c>
      <c r="Z14" s="20" t="str">
        <f t="shared" ref="Z14:AA14" si="7">Z5</f>
        <v>Q-2</v>
      </c>
      <c r="AA14" s="21">
        <f t="shared" si="7"/>
        <v>132134.19000000003</v>
      </c>
      <c r="AB14" s="20">
        <f t="shared" ref="AB14:AB16" si="8">IF(AA14&gt;AC17,AA14,"")</f>
        <v>132134.19000000003</v>
      </c>
      <c r="AC14" s="21">
        <f t="shared" ref="AC14:AC16" si="9">AVERAGE($AA$13:$AA$16)</f>
        <v>137105.95499999996</v>
      </c>
      <c r="AK14" s="42"/>
    </row>
    <row r="15" spans="1:37" x14ac:dyDescent="0.35">
      <c r="A15" s="20" t="s">
        <v>39</v>
      </c>
      <c r="B15" s="21">
        <v>44191.010000000009</v>
      </c>
      <c r="C15" s="21">
        <v>37648</v>
      </c>
      <c r="E15" s="20" t="str">
        <f t="shared" si="0"/>
        <v>Dec</v>
      </c>
      <c r="F15" s="21">
        <f t="shared" si="1"/>
        <v>43220.910000000025</v>
      </c>
      <c r="G15" s="22">
        <f t="shared" si="2"/>
        <v>30808</v>
      </c>
      <c r="H15" s="21" t="str">
        <f t="shared" si="3"/>
        <v/>
      </c>
      <c r="K15" s="20" t="str">
        <f t="shared" si="4"/>
        <v>Dec</v>
      </c>
      <c r="L15" s="25">
        <f t="shared" si="5"/>
        <v>0.40291190599844279</v>
      </c>
      <c r="Z15" s="20" t="str">
        <f t="shared" ref="Z15:AA15" si="10">Z6</f>
        <v>Q-3</v>
      </c>
      <c r="AA15" s="21">
        <f t="shared" si="10"/>
        <v>145017.2199999998</v>
      </c>
      <c r="AB15" s="20">
        <f>IF(AA13&gt;AC13,AA13,"")</f>
        <v>145661.50000000003</v>
      </c>
      <c r="AC15" s="21">
        <f t="shared" si="9"/>
        <v>137105.95499999996</v>
      </c>
      <c r="AK15" s="42"/>
    </row>
    <row r="16" spans="1:37" x14ac:dyDescent="0.35">
      <c r="A16" s="20" t="s">
        <v>40</v>
      </c>
      <c r="B16" s="21">
        <v>43220.910000000025</v>
      </c>
      <c r="C16" s="21">
        <v>30808</v>
      </c>
      <c r="Z16" s="20" t="str">
        <f t="shared" ref="Z16:AA16" si="11">Z7</f>
        <v>Q-4</v>
      </c>
      <c r="AA16" s="21">
        <f t="shared" si="11"/>
        <v>125610.91000000002</v>
      </c>
      <c r="AB16" s="20">
        <f t="shared" si="8"/>
        <v>125610.91000000002</v>
      </c>
      <c r="AC16" s="21">
        <f t="shared" si="9"/>
        <v>137105.95499999996</v>
      </c>
      <c r="AK16" s="42"/>
    </row>
    <row r="17" spans="2:37" x14ac:dyDescent="0.35">
      <c r="AH17" s="42"/>
      <c r="AI17" s="42"/>
      <c r="AJ17" s="43"/>
      <c r="AK17" s="42"/>
    </row>
    <row r="18" spans="2:37" x14ac:dyDescent="0.35">
      <c r="E18">
        <v>1</v>
      </c>
      <c r="F18" s="21">
        <f>LARGE($F$4:$F$15,E18)</f>
        <v>54720.87000000001</v>
      </c>
      <c r="G18" t="s">
        <v>42</v>
      </c>
      <c r="AH18" s="42"/>
      <c r="AI18" s="42"/>
      <c r="AJ18" s="43"/>
      <c r="AK18" s="42"/>
    </row>
    <row r="19" spans="2:37" x14ac:dyDescent="0.35">
      <c r="E19">
        <v>2</v>
      </c>
      <c r="F19" s="21">
        <f>LARGE($F$4:$F$15,E19)</f>
        <v>51239.479999999996</v>
      </c>
      <c r="G19" t="s">
        <v>43</v>
      </c>
      <c r="AH19" s="44" t="str">
        <f>AH4</f>
        <v>WeekDay</v>
      </c>
      <c r="AI19" s="44" t="str">
        <f>AI4</f>
        <v>Total Revenue</v>
      </c>
      <c r="AJ19" s="45" t="s">
        <v>41</v>
      </c>
      <c r="AK19" s="44" t="s">
        <v>56</v>
      </c>
    </row>
    <row r="20" spans="2:37" x14ac:dyDescent="0.35">
      <c r="AA20" t="s">
        <v>57</v>
      </c>
      <c r="AH20" s="21" t="str">
        <f t="shared" ref="AH20:AI20" si="12">AH5</f>
        <v>Sun</v>
      </c>
      <c r="AI20" s="21">
        <f t="shared" si="12"/>
        <v>84754.350000000035</v>
      </c>
      <c r="AJ20" s="20">
        <f>IF(AI20&gt;AK20,AI20,"")</f>
        <v>84754.350000000035</v>
      </c>
      <c r="AK20" s="21">
        <f>AVERAGE($AI$20:$AI$31)</f>
        <v>78346.259999999995</v>
      </c>
    </row>
    <row r="21" spans="2:37" x14ac:dyDescent="0.35">
      <c r="AH21" s="21" t="str">
        <f t="shared" ref="AH21:AI21" si="13">AH6</f>
        <v>Mon</v>
      </c>
      <c r="AI21" s="21">
        <f t="shared" si="13"/>
        <v>73445.179999999949</v>
      </c>
      <c r="AJ21" s="20" t="str">
        <f t="shared" ref="AJ21:AJ26" si="14">IF(AI21&gt;AK21,AI21,"")</f>
        <v/>
      </c>
      <c r="AK21" s="21">
        <f t="shared" ref="AK21:AK26" si="15">AVERAGE($AI$20:$AI$31)</f>
        <v>78346.259999999995</v>
      </c>
    </row>
    <row r="22" spans="2:37" x14ac:dyDescent="0.35">
      <c r="AH22" s="21" t="str">
        <f t="shared" ref="AH22:AI22" si="16">AH7</f>
        <v>Tue</v>
      </c>
      <c r="AI22" s="21">
        <f t="shared" si="16"/>
        <v>75613.300000000017</v>
      </c>
      <c r="AJ22" s="20" t="str">
        <f t="shared" si="14"/>
        <v/>
      </c>
      <c r="AK22" s="21">
        <f t="shared" si="15"/>
        <v>78346.259999999995</v>
      </c>
    </row>
    <row r="23" spans="2:37" x14ac:dyDescent="0.35">
      <c r="B23" t="s">
        <v>101</v>
      </c>
      <c r="AA23" t="str">
        <f>_xlfn.TEXTJOIN(" ",,"The line in the chart indicates",TEXT(AC13,"$#,#"),"Average Revenue")</f>
        <v>The line in the chart indicates $137,106 Average Revenue</v>
      </c>
      <c r="AH23" s="21" t="str">
        <f t="shared" ref="AH23:AI23" si="17">AH8</f>
        <v>Wed</v>
      </c>
      <c r="AI23" s="21">
        <f t="shared" si="17"/>
        <v>81305.209999999977</v>
      </c>
      <c r="AJ23" s="20">
        <f t="shared" si="14"/>
        <v>81305.209999999977</v>
      </c>
      <c r="AK23" s="21">
        <f t="shared" si="15"/>
        <v>78346.259999999995</v>
      </c>
    </row>
    <row r="24" spans="2:37" x14ac:dyDescent="0.35">
      <c r="AH24" s="21" t="str">
        <f t="shared" ref="AH24:AI24" si="18">AH9</f>
        <v>Thu</v>
      </c>
      <c r="AI24" s="21">
        <f t="shared" si="18"/>
        <v>71967.170000000013</v>
      </c>
      <c r="AJ24" s="20" t="str">
        <f t="shared" si="14"/>
        <v/>
      </c>
      <c r="AK24" s="21">
        <f t="shared" si="15"/>
        <v>78346.259999999995</v>
      </c>
    </row>
    <row r="25" spans="2:37" x14ac:dyDescent="0.35">
      <c r="AH25" s="21" t="str">
        <f t="shared" ref="AH25:AI25" si="19">AH10</f>
        <v>Fri</v>
      </c>
      <c r="AI25" s="21">
        <f t="shared" si="19"/>
        <v>79962.37999999999</v>
      </c>
      <c r="AJ25" s="20">
        <f t="shared" si="14"/>
        <v>79962.37999999999</v>
      </c>
      <c r="AK25" s="21">
        <f t="shared" si="15"/>
        <v>78346.259999999995</v>
      </c>
    </row>
    <row r="26" spans="2:37" x14ac:dyDescent="0.35">
      <c r="Z26" t="str">
        <f>_xlfn.TEXTJOIN(" ",,"The line in the chart indicates",TEXT(AK20,"$#,#"),"Average Revenue")</f>
        <v>The line in the chart indicates $78,346 Average Revenue</v>
      </c>
      <c r="AH26" s="21" t="str">
        <f t="shared" ref="AH26:AI26" si="20">AH11</f>
        <v>Sat</v>
      </c>
      <c r="AI26" s="21">
        <f t="shared" si="20"/>
        <v>81376.23000000001</v>
      </c>
      <c r="AJ26" s="20">
        <f t="shared" si="14"/>
        <v>81376.23000000001</v>
      </c>
      <c r="AK26" s="21">
        <f t="shared" si="15"/>
        <v>78346.259999999995</v>
      </c>
    </row>
    <row r="27" spans="2:37" x14ac:dyDescent="0.35">
      <c r="AH27" s="42"/>
      <c r="AI27" s="42"/>
      <c r="AK27" s="42"/>
    </row>
    <row r="28" spans="2:37" x14ac:dyDescent="0.35">
      <c r="AH28" s="42"/>
      <c r="AI28" s="42"/>
      <c r="AK28" s="42"/>
    </row>
    <row r="29" spans="2:37" x14ac:dyDescent="0.35">
      <c r="AH29" s="42"/>
      <c r="AI29" s="42"/>
      <c r="AK29" s="42"/>
    </row>
    <row r="30" spans="2:37" x14ac:dyDescent="0.35">
      <c r="AH30" s="42"/>
      <c r="AI30" s="42"/>
      <c r="AK30" s="42"/>
    </row>
    <row r="31" spans="2:37" x14ac:dyDescent="0.35">
      <c r="AH31" s="42"/>
      <c r="AI31" s="42"/>
      <c r="AK31" s="42"/>
    </row>
  </sheetData>
  <conditionalFormatting sqref="P10">
    <cfRule type="expression" dxfId="1" priority="1">
      <formula>$R$4&lt;0</formula>
    </cfRule>
    <cfRule type="expression" dxfId="0" priority="2">
      <formula>$R$4&gt;0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0569-D59F-4F9B-9D61-3BF64187B594}">
  <sheetPr codeName="Sheet4"/>
  <dimension ref="D1:U43"/>
  <sheetViews>
    <sheetView showGridLines="0" showRowColHeaders="0" tabSelected="1" topLeftCell="A6" zoomScale="71" zoomScaleNormal="71" workbookViewId="0">
      <selection activeCell="Y40" sqref="Y40"/>
    </sheetView>
  </sheetViews>
  <sheetFormatPr defaultRowHeight="14.5" x14ac:dyDescent="0.35"/>
  <cols>
    <col min="1" max="6" width="8.7265625" style="4"/>
    <col min="7" max="7" width="13.6328125" style="4" bestFit="1" customWidth="1"/>
    <col min="8" max="13" width="8.7265625" style="4"/>
    <col min="14" max="14" width="15.08984375" style="4" customWidth="1"/>
    <col min="15" max="16384" width="8.7265625" style="4"/>
  </cols>
  <sheetData>
    <row r="1" spans="15:21" ht="4.5" hidden="1" customHeight="1" x14ac:dyDescent="0.35">
      <c r="O1" s="5"/>
      <c r="P1" s="5"/>
      <c r="Q1" s="5"/>
      <c r="R1" s="5"/>
      <c r="S1" s="5"/>
      <c r="T1" s="5"/>
    </row>
    <row r="2" spans="15:21" hidden="1" x14ac:dyDescent="0.35">
      <c r="O2" s="5"/>
      <c r="P2" s="5"/>
      <c r="Q2" s="5"/>
      <c r="R2" s="5"/>
      <c r="S2" s="5"/>
      <c r="T2" s="5"/>
    </row>
    <row r="3" spans="15:21" ht="12" hidden="1" customHeight="1" x14ac:dyDescent="0.35">
      <c r="O3" s="5"/>
      <c r="P3" s="5"/>
      <c r="Q3" s="5"/>
      <c r="R3" s="5"/>
      <c r="S3" s="5"/>
      <c r="T3" s="5"/>
    </row>
    <row r="4" spans="15:21" ht="8" hidden="1" customHeight="1" x14ac:dyDescent="0.35">
      <c r="O4" s="5"/>
      <c r="P4" s="5"/>
      <c r="Q4" s="5"/>
      <c r="R4" s="5"/>
      <c r="S4" s="5"/>
      <c r="T4" s="5"/>
    </row>
    <row r="5" spans="15:21" hidden="1" x14ac:dyDescent="0.35">
      <c r="O5" s="5"/>
      <c r="P5" s="5"/>
      <c r="Q5" s="5"/>
      <c r="R5" s="5"/>
      <c r="S5" s="5"/>
      <c r="T5" s="5"/>
    </row>
    <row r="6" spans="15:21" x14ac:dyDescent="0.35">
      <c r="O6" s="5"/>
      <c r="P6" s="5"/>
      <c r="Q6" s="5"/>
      <c r="R6" s="5"/>
      <c r="S6" s="5"/>
      <c r="T6" s="5"/>
      <c r="U6" s="5"/>
    </row>
    <row r="38" spans="4:7" x14ac:dyDescent="0.35">
      <c r="G38" s="9"/>
    </row>
    <row r="39" spans="4:7" x14ac:dyDescent="0.35">
      <c r="D39" s="8"/>
    </row>
    <row r="43" spans="4:7" ht="18.5" x14ac:dyDescent="0.45">
      <c r="D43" s="1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CC4FC179-09A2-41F7-B847-498D5BD69959}">
  <ds:schemaRefs/>
</ds:datastoreItem>
</file>

<file path=customXml/itemProps2.xml><?xml version="1.0" encoding="utf-8"?>
<ds:datastoreItem xmlns:ds="http://schemas.openxmlformats.org/officeDocument/2006/customXml" ds:itemID="{5AB0FD01-028E-47EC-B2C5-DD124FBE8368}">
  <ds:schemaRefs/>
</ds:datastoreItem>
</file>

<file path=customXml/itemProps3.xml><?xml version="1.0" encoding="utf-8"?>
<ds:datastoreItem xmlns:ds="http://schemas.openxmlformats.org/officeDocument/2006/customXml" ds:itemID="{8983241E-2517-4E5B-AE2D-BE571A1AEFD0}">
  <ds:schemaRefs/>
</ds:datastoreItem>
</file>

<file path=customXml/itemProps4.xml><?xml version="1.0" encoding="utf-8"?>
<ds:datastoreItem xmlns:ds="http://schemas.openxmlformats.org/officeDocument/2006/customXml" ds:itemID="{C6524B5A-B4D7-4571-B3D0-7E057A59BCFC}">
  <ds:schemaRefs/>
</ds:datastoreItem>
</file>

<file path=customXml/itemProps5.xml><?xml version="1.0" encoding="utf-8"?>
<ds:datastoreItem xmlns:ds="http://schemas.openxmlformats.org/officeDocument/2006/customXml" ds:itemID="{411F03F7-13AF-4BB2-B9C7-C80009BFA502}">
  <ds:schemaRefs/>
</ds:datastoreItem>
</file>

<file path=customXml/itemProps6.xml><?xml version="1.0" encoding="utf-8"?>
<ds:datastoreItem xmlns:ds="http://schemas.openxmlformats.org/officeDocument/2006/customXml" ds:itemID="{6FB5D765-EC8D-4E05-AEAB-43EFF2DAA2CD}">
  <ds:schemaRefs>
    <ds:schemaRef ds:uri="http://schemas.microsoft.com/DataMashup"/>
  </ds:schemaRefs>
</ds:datastoreItem>
</file>

<file path=customXml/itemProps7.xml><?xml version="1.0" encoding="utf-8"?>
<ds:datastoreItem xmlns:ds="http://schemas.openxmlformats.org/officeDocument/2006/customXml" ds:itemID="{D507DC8B-7C12-4ABF-BD8F-1BF7693C3EFC}">
  <ds:schemaRefs/>
</ds:datastoreItem>
</file>

<file path=customXml/itemProps8.xml><?xml version="1.0" encoding="utf-8"?>
<ds:datastoreItem xmlns:ds="http://schemas.openxmlformats.org/officeDocument/2006/customXml" ds:itemID="{FE959570-4077-4FDB-8AFC-87850384C5AB}">
  <ds:schemaRefs/>
</ds:datastoreItem>
</file>

<file path=customXml/itemProps9.xml><?xml version="1.0" encoding="utf-8"?>
<ds:datastoreItem xmlns:ds="http://schemas.openxmlformats.org/officeDocument/2006/customXml" ds:itemID="{6A6985FE-0D0C-4D46-A68B-482A0E6062E6}">
  <ds:schemaRefs/>
</ds:datastoreItem>
</file>

<file path=customXml/itemProps10.xml><?xml version="1.0" encoding="utf-8"?>
<ds:datastoreItem xmlns:ds="http://schemas.openxmlformats.org/officeDocument/2006/customXml" ds:itemID="{C85B567B-78F0-4C97-81ED-469AE17831EE}">
  <ds:schemaRefs/>
</ds:datastoreItem>
</file>

<file path=customXml/itemProps11.xml><?xml version="1.0" encoding="utf-8"?>
<ds:datastoreItem xmlns:ds="http://schemas.openxmlformats.org/officeDocument/2006/customXml" ds:itemID="{4548EF6C-A1A9-49EE-A6BB-161516200CF2}">
  <ds:schemaRefs/>
</ds:datastoreItem>
</file>

<file path=customXml/itemProps12.xml><?xml version="1.0" encoding="utf-8"?>
<ds:datastoreItem xmlns:ds="http://schemas.openxmlformats.org/officeDocument/2006/customXml" ds:itemID="{867B0E12-F677-44BC-AAAD-F24EBB87DD2A}">
  <ds:schemaRefs/>
</ds:datastoreItem>
</file>

<file path=customXml/itemProps13.xml><?xml version="1.0" encoding="utf-8"?>
<ds:datastoreItem xmlns:ds="http://schemas.openxmlformats.org/officeDocument/2006/customXml" ds:itemID="{F9E25BC4-838D-449F-B8BD-7F190DA8F558}">
  <ds:schemaRefs/>
</ds:datastoreItem>
</file>

<file path=customXml/itemProps14.xml><?xml version="1.0" encoding="utf-8"?>
<ds:datastoreItem xmlns:ds="http://schemas.openxmlformats.org/officeDocument/2006/customXml" ds:itemID="{0E800279-C038-4514-9EDC-AF442415D9AC}">
  <ds:schemaRefs/>
</ds:datastoreItem>
</file>

<file path=customXml/itemProps15.xml><?xml version="1.0" encoding="utf-8"?>
<ds:datastoreItem xmlns:ds="http://schemas.openxmlformats.org/officeDocument/2006/customXml" ds:itemID="{14EED751-AF64-419C-9099-80DA93CE657B}">
  <ds:schemaRefs/>
</ds:datastoreItem>
</file>

<file path=customXml/itemProps16.xml><?xml version="1.0" encoding="utf-8"?>
<ds:datastoreItem xmlns:ds="http://schemas.openxmlformats.org/officeDocument/2006/customXml" ds:itemID="{900E5AAC-68EA-4633-9011-6782EE2C57EA}">
  <ds:schemaRefs/>
</ds:datastoreItem>
</file>

<file path=customXml/itemProps17.xml><?xml version="1.0" encoding="utf-8"?>
<ds:datastoreItem xmlns:ds="http://schemas.openxmlformats.org/officeDocument/2006/customXml" ds:itemID="{68781B29-7EFA-4F0D-9D8D-B43C3675B771}">
  <ds:schemaRefs/>
</ds:datastoreItem>
</file>

<file path=customXml/itemProps18.xml><?xml version="1.0" encoding="utf-8"?>
<ds:datastoreItem xmlns:ds="http://schemas.openxmlformats.org/officeDocument/2006/customXml" ds:itemID="{F40EFCDD-7DD1-4AED-A477-7B632EF6341B}">
  <ds:schemaRefs/>
</ds:datastoreItem>
</file>

<file path=customXml/itemProps19.xml><?xml version="1.0" encoding="utf-8"?>
<ds:datastoreItem xmlns:ds="http://schemas.openxmlformats.org/officeDocument/2006/customXml" ds:itemID="{1BD54B5B-F7D4-4FAB-B2A3-C7A02947D241}">
  <ds:schemaRefs/>
</ds:datastoreItem>
</file>

<file path=customXml/itemProps20.xml><?xml version="1.0" encoding="utf-8"?>
<ds:datastoreItem xmlns:ds="http://schemas.openxmlformats.org/officeDocument/2006/customXml" ds:itemID="{212A7A19-6FE8-4139-A7E4-DE0761A3D313}">
  <ds:schemaRefs/>
</ds:datastoreItem>
</file>

<file path=customXml/itemProps21.xml><?xml version="1.0" encoding="utf-8"?>
<ds:datastoreItem xmlns:ds="http://schemas.openxmlformats.org/officeDocument/2006/customXml" ds:itemID="{D0B9FB36-7CBD-4241-9D39-5A05DC4D9845}">
  <ds:schemaRefs/>
</ds:datastoreItem>
</file>

<file path=customXml/itemProps22.xml><?xml version="1.0" encoding="utf-8"?>
<ds:datastoreItem xmlns:ds="http://schemas.openxmlformats.org/officeDocument/2006/customXml" ds:itemID="{6801ADE6-1A78-4CF0-9E57-1E0549489A6B}">
  <ds:schemaRefs/>
</ds:datastoreItem>
</file>

<file path=customXml/itemProps23.xml><?xml version="1.0" encoding="utf-8"?>
<ds:datastoreItem xmlns:ds="http://schemas.openxmlformats.org/officeDocument/2006/customXml" ds:itemID="{1F5533FD-7A1A-4AEB-883B-4E020E1FFE86}">
  <ds:schemaRefs/>
</ds:datastoreItem>
</file>

<file path=customXml/itemProps24.xml><?xml version="1.0" encoding="utf-8"?>
<ds:datastoreItem xmlns:ds="http://schemas.openxmlformats.org/officeDocument/2006/customXml" ds:itemID="{3F8E5FBD-CF77-4736-AC4B-4D86FA459E25}">
  <ds:schemaRefs/>
</ds:datastoreItem>
</file>

<file path=customXml/itemProps25.xml><?xml version="1.0" encoding="utf-8"?>
<ds:datastoreItem xmlns:ds="http://schemas.openxmlformats.org/officeDocument/2006/customXml" ds:itemID="{A42B46B9-0C35-437D-A08B-837CBB60D574}">
  <ds:schemaRefs/>
</ds:datastoreItem>
</file>

<file path=customXml/itemProps26.xml><?xml version="1.0" encoding="utf-8"?>
<ds:datastoreItem xmlns:ds="http://schemas.openxmlformats.org/officeDocument/2006/customXml" ds:itemID="{095E1BDE-832A-4E39-AA1B-FEA13D5E9A14}">
  <ds:schemaRefs/>
</ds:datastoreItem>
</file>

<file path=customXml/itemProps27.xml><?xml version="1.0" encoding="utf-8"?>
<ds:datastoreItem xmlns:ds="http://schemas.openxmlformats.org/officeDocument/2006/customXml" ds:itemID="{6BB6EDC3-1C5C-4C91-8E39-02CCFC7FC7A1}">
  <ds:schemaRefs/>
</ds:datastoreItem>
</file>

<file path=customXml/itemProps28.xml><?xml version="1.0" encoding="utf-8"?>
<ds:datastoreItem xmlns:ds="http://schemas.openxmlformats.org/officeDocument/2006/customXml" ds:itemID="{81D2B734-D999-4E98-80BB-D1A03BC243D8}">
  <ds:schemaRefs/>
</ds:datastoreItem>
</file>

<file path=customXml/itemProps29.xml><?xml version="1.0" encoding="utf-8"?>
<ds:datastoreItem xmlns:ds="http://schemas.openxmlformats.org/officeDocument/2006/customXml" ds:itemID="{3BBAA3FC-1CB3-42AB-BAB2-279F0CA60E54}">
  <ds:schemaRefs/>
</ds:datastoreItem>
</file>

<file path=customXml/itemProps30.xml><?xml version="1.0" encoding="utf-8"?>
<ds:datastoreItem xmlns:ds="http://schemas.openxmlformats.org/officeDocument/2006/customXml" ds:itemID="{5707769D-79BA-448B-BBFC-2E46C16CFFB1}">
  <ds:schemaRefs/>
</ds:datastoreItem>
</file>

<file path=customXml/itemProps31.xml><?xml version="1.0" encoding="utf-8"?>
<ds:datastoreItem xmlns:ds="http://schemas.openxmlformats.org/officeDocument/2006/customXml" ds:itemID="{DF888BEE-9800-4BBC-B116-6C59AF4D60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Analysis 3</vt:lpstr>
      <vt:lpstr>Profile View</vt:lpstr>
      <vt:lpstr>Dim_SalesPersons</vt:lpstr>
      <vt:lpstr>Analysis 01</vt:lpstr>
      <vt:lpstr>Store Dashboard</vt:lpstr>
      <vt:lpstr>Wafle Chart</vt:lpstr>
      <vt:lpstr>Analysis2</vt:lpstr>
      <vt:lpstr>TimeFrame Dashboard</vt:lpstr>
      <vt:lpstr>Large_1</vt:lpstr>
      <vt:lpstr>Large_2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Chinazo Lucy</dc:creator>
  <cp:lastModifiedBy>Lucy Chinazo</cp:lastModifiedBy>
  <dcterms:created xsi:type="dcterms:W3CDTF">2025-04-20T18:14:17Z</dcterms:created>
  <dcterms:modified xsi:type="dcterms:W3CDTF">2026-01-01T08:12:24Z</dcterms:modified>
</cp:coreProperties>
</file>